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FF8C98F5-902B-40D5-B139-F42D98990F37}" xr6:coauthVersionLast="47" xr6:coauthVersionMax="47" xr10:uidLastSave="{00000000-0000-0000-0000-000000000000}"/>
  <bookViews>
    <workbookView xWindow="37680" yWindow="3690" windowWidth="29040" windowHeight="15720" xr2:uid="{5EECE52F-A1C7-492B-8C1D-592FB2E29DA2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6_неделя_2021">#REF!</definedName>
    <definedName name="_xlnm._FilterDatabase" localSheetId="0" hidden="1">'2026'!$B$33:$V$266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>#REF!</definedName>
    <definedName name="negot" localSheetId="0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[5]PDX!#REF!</definedName>
    <definedName name="peon" localSheetId="0">#REF!</definedName>
    <definedName name="peon">#REF!</definedName>
    <definedName name="peon2" localSheetId="0">#REF!</definedName>
    <definedName name="peon2">#REF!</definedName>
    <definedName name="peonn" localSheetId="0">[6]Лист2!$A$1:$IV$65536</definedName>
    <definedName name="peonn" localSheetId="1">[6]Лист2!$A$1:$IV$65536</definedName>
    <definedName name="peonn">[7]Лист2!$A$1:$IV$65536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>#REF!</definedName>
    <definedName name="price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 localSheetId="1">#REF!</definedName>
    <definedName name="ROYAL">#REF!</definedName>
    <definedName name="roz" localSheetId="0">#REF!</definedName>
    <definedName name="roz">#REF!</definedName>
    <definedName name="roze" localSheetId="0">#REF!</definedName>
    <definedName name="roze">#REF!</definedName>
    <definedName name="rrr" localSheetId="0">#REF!</definedName>
    <definedName name="rrr">#REF!</definedName>
    <definedName name="rs" localSheetId="0">#REF!</definedName>
    <definedName name="rs">#REF!</definedName>
    <definedName name="rus">#REF!</definedName>
    <definedName name="rz" localSheetId="0">#REF!</definedName>
    <definedName name="rz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>#REF!</definedName>
    <definedName name="serbros" localSheetId="0">'2026'!$B$33:$I$263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>#REF!</definedName>
    <definedName name="stock">#REF!</definedName>
    <definedName name="stock_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>#REF!</definedName>
    <definedName name="tabhug">#REF!</definedName>
    <definedName name="table" localSheetId="0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>#REF!</definedName>
    <definedName name="курс">[8]Рабочий!$W$1</definedName>
    <definedName name="Склады" localSheetId="0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  <c r="V37" i="1"/>
  <c r="V38" i="1"/>
  <c r="V39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35" i="1"/>
  <c r="L20" i="1" l="1"/>
  <c r="L12" i="1"/>
  <c r="M190" i="1" l="1"/>
  <c r="L190" i="1"/>
  <c r="D32" i="1"/>
  <c r="M261" i="1"/>
  <c r="L261" i="1"/>
  <c r="M257" i="1"/>
  <c r="L253" i="1"/>
  <c r="M248" i="1"/>
  <c r="M247" i="1"/>
  <c r="M243" i="1"/>
  <c r="M238" i="1"/>
  <c r="L238" i="1"/>
  <c r="M233" i="1"/>
  <c r="L233" i="1"/>
  <c r="L223" i="1"/>
  <c r="M224" i="1"/>
  <c r="L225" i="1"/>
  <c r="L226" i="1"/>
  <c r="L227" i="1"/>
  <c r="L228" i="1"/>
  <c r="M228" i="1"/>
  <c r="L230" i="1"/>
  <c r="M230" i="1"/>
  <c r="L231" i="1"/>
  <c r="M232" i="1"/>
  <c r="L234" i="1"/>
  <c r="L235" i="1"/>
  <c r="L237" i="1"/>
  <c r="L239" i="1"/>
  <c r="M239" i="1"/>
  <c r="L241" i="1"/>
  <c r="M241" i="1"/>
  <c r="L242" i="1"/>
  <c r="M244" i="1"/>
  <c r="L245" i="1"/>
  <c r="L246" i="1"/>
  <c r="L249" i="1"/>
  <c r="L250" i="1"/>
  <c r="M250" i="1"/>
  <c r="L252" i="1"/>
  <c r="M252" i="1"/>
  <c r="L254" i="1"/>
  <c r="M255" i="1"/>
  <c r="L256" i="1"/>
  <c r="L258" i="1"/>
  <c r="L259" i="1"/>
  <c r="L260" i="1"/>
  <c r="M260" i="1"/>
  <c r="L263" i="1"/>
  <c r="M263" i="1"/>
  <c r="M222" i="1"/>
  <c r="L221" i="1"/>
  <c r="M220" i="1"/>
  <c r="M219" i="1"/>
  <c r="M218" i="1"/>
  <c r="M217" i="1"/>
  <c r="L217" i="1"/>
  <c r="M214" i="1"/>
  <c r="L214" i="1"/>
  <c r="M212" i="1"/>
  <c r="L208" i="1"/>
  <c r="M207" i="1"/>
  <c r="M205" i="1"/>
  <c r="M203" i="1"/>
  <c r="M201" i="1"/>
  <c r="L201" i="1"/>
  <c r="M198" i="1"/>
  <c r="L198" i="1"/>
  <c r="M197" i="1"/>
  <c r="L195" i="1"/>
  <c r="M194" i="1"/>
  <c r="M193" i="1"/>
  <c r="M191" i="1"/>
  <c r="M189" i="1"/>
  <c r="L189" i="1"/>
  <c r="M186" i="1"/>
  <c r="L186" i="1"/>
  <c r="M185" i="1"/>
  <c r="L184" i="1"/>
  <c r="M182" i="1"/>
  <c r="M177" i="1"/>
  <c r="M175" i="1"/>
  <c r="M171" i="1"/>
  <c r="L171" i="1"/>
  <c r="M167" i="1"/>
  <c r="L167" i="1"/>
  <c r="M166" i="1"/>
  <c r="L164" i="1"/>
  <c r="M163" i="1"/>
  <c r="M155" i="1"/>
  <c r="M154" i="1"/>
  <c r="M152" i="1"/>
  <c r="L152" i="1"/>
  <c r="M147" i="1"/>
  <c r="L147" i="1"/>
  <c r="M146" i="1"/>
  <c r="L38" i="1"/>
  <c r="M142" i="1"/>
  <c r="M141" i="1"/>
  <c r="M140" i="1"/>
  <c r="M139" i="1"/>
  <c r="L139" i="1"/>
  <c r="M136" i="1"/>
  <c r="L136" i="1"/>
  <c r="M135" i="1"/>
  <c r="L133" i="1"/>
  <c r="M132" i="1"/>
  <c r="M131" i="1"/>
  <c r="M128" i="1"/>
  <c r="M127" i="1"/>
  <c r="L127" i="1"/>
  <c r="M125" i="1"/>
  <c r="L125" i="1"/>
  <c r="M124" i="1"/>
  <c r="L123" i="1"/>
  <c r="M122" i="1"/>
  <c r="M120" i="1"/>
  <c r="M119" i="1"/>
  <c r="M118" i="1"/>
  <c r="L118" i="1"/>
  <c r="M115" i="1"/>
  <c r="L115" i="1"/>
  <c r="M112" i="1"/>
  <c r="L111" i="1"/>
  <c r="M108" i="1"/>
  <c r="M107" i="1"/>
  <c r="M106" i="1"/>
  <c r="M105" i="1"/>
  <c r="L105" i="1"/>
  <c r="L36" i="1"/>
  <c r="M97" i="1"/>
  <c r="L92" i="1"/>
  <c r="M91" i="1"/>
  <c r="M90" i="1"/>
  <c r="M89" i="1"/>
  <c r="M88" i="1"/>
  <c r="L88" i="1"/>
  <c r="M86" i="1"/>
  <c r="L86" i="1"/>
  <c r="M85" i="1"/>
  <c r="L84" i="1"/>
  <c r="M83" i="1"/>
  <c r="M82" i="1"/>
  <c r="M81" i="1"/>
  <c r="M80" i="1"/>
  <c r="L80" i="1"/>
  <c r="M78" i="1"/>
  <c r="L78" i="1"/>
  <c r="M77" i="1"/>
  <c r="L57" i="1"/>
  <c r="M49" i="1"/>
  <c r="M44" i="1"/>
  <c r="M215" i="1"/>
  <c r="M213" i="1"/>
  <c r="L213" i="1"/>
  <c r="M210" i="1"/>
  <c r="L210" i="1"/>
  <c r="M209" i="1"/>
  <c r="L206" i="1"/>
  <c r="M204" i="1"/>
  <c r="M202" i="1"/>
  <c r="M200" i="1"/>
  <c r="M196" i="1"/>
  <c r="L196" i="1"/>
  <c r="M187" i="1"/>
  <c r="L187" i="1"/>
  <c r="M183" i="1"/>
  <c r="L181" i="1"/>
  <c r="M180" i="1"/>
  <c r="M179" i="1"/>
  <c r="M178" i="1"/>
  <c r="M176" i="1"/>
  <c r="L176" i="1"/>
  <c r="M173" i="1"/>
  <c r="L173" i="1"/>
  <c r="M172" i="1"/>
  <c r="L169" i="1"/>
  <c r="M168" i="1"/>
  <c r="M165" i="1"/>
  <c r="M162" i="1"/>
  <c r="M161" i="1"/>
  <c r="L161" i="1"/>
  <c r="L39" i="1"/>
  <c r="M159" i="1"/>
  <c r="L158" i="1"/>
  <c r="M157" i="1"/>
  <c r="M156" i="1"/>
  <c r="M153" i="1"/>
  <c r="M151" i="1"/>
  <c r="L151" i="1"/>
  <c r="M149" i="1"/>
  <c r="L149" i="1"/>
  <c r="M145" i="1"/>
  <c r="L144" i="1"/>
  <c r="M143" i="1"/>
  <c r="L143" i="1"/>
  <c r="L138" i="1"/>
  <c r="M134" i="1"/>
  <c r="L134" i="1"/>
  <c r="L130" i="1"/>
  <c r="M129" i="1"/>
  <c r="L129" i="1"/>
  <c r="L37" i="1"/>
  <c r="M121" i="1"/>
  <c r="L121" i="1"/>
  <c r="L117" i="1"/>
  <c r="M114" i="1"/>
  <c r="L114" i="1"/>
  <c r="L113" i="1"/>
  <c r="M110" i="1"/>
  <c r="L110" i="1"/>
  <c r="L109" i="1"/>
  <c r="M104" i="1"/>
  <c r="L104" i="1"/>
  <c r="L103" i="1"/>
  <c r="M102" i="1"/>
  <c r="L102" i="1"/>
  <c r="L101" i="1"/>
  <c r="M99" i="1"/>
  <c r="L99" i="1"/>
  <c r="L98" i="1"/>
  <c r="M96" i="1"/>
  <c r="L96" i="1"/>
  <c r="L95" i="1"/>
  <c r="M94" i="1"/>
  <c r="L94" i="1"/>
  <c r="L93" i="1"/>
  <c r="M76" i="1"/>
  <c r="L76" i="1"/>
  <c r="L75" i="1"/>
  <c r="M74" i="1"/>
  <c r="L74" i="1"/>
  <c r="L73" i="1"/>
  <c r="M72" i="1"/>
  <c r="L72" i="1"/>
  <c r="L71" i="1"/>
  <c r="M70" i="1"/>
  <c r="L70" i="1"/>
  <c r="L69" i="1"/>
  <c r="M68" i="1"/>
  <c r="L68" i="1"/>
  <c r="L67" i="1"/>
  <c r="L35" i="1"/>
  <c r="L66" i="1"/>
  <c r="M65" i="1"/>
  <c r="L65" i="1"/>
  <c r="L64" i="1"/>
  <c r="M63" i="1"/>
  <c r="L63" i="1"/>
  <c r="L62" i="1"/>
  <c r="M61" i="1"/>
  <c r="L61" i="1"/>
  <c r="L60" i="1"/>
  <c r="M59" i="1"/>
  <c r="L59" i="1"/>
  <c r="L58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8" i="1"/>
  <c r="L48" i="1"/>
  <c r="M47" i="1"/>
  <c r="L47" i="1"/>
  <c r="M46" i="1"/>
  <c r="L46" i="1"/>
  <c r="M45" i="1"/>
  <c r="L45" i="1"/>
  <c r="M43" i="1"/>
  <c r="L43" i="1"/>
  <c r="M42" i="1"/>
  <c r="L42" i="1"/>
  <c r="L15" i="1"/>
  <c r="M266" i="1" s="1"/>
  <c r="K266" i="1" s="1"/>
  <c r="M58" i="1" l="1"/>
  <c r="M60" i="1"/>
  <c r="M62" i="1"/>
  <c r="M64" i="1"/>
  <c r="M66" i="1"/>
  <c r="M67" i="1"/>
  <c r="M69" i="1"/>
  <c r="M71" i="1"/>
  <c r="M73" i="1"/>
  <c r="M75" i="1"/>
  <c r="M93" i="1"/>
  <c r="M95" i="1"/>
  <c r="M98" i="1"/>
  <c r="M101" i="1"/>
  <c r="M103" i="1"/>
  <c r="M109" i="1"/>
  <c r="M113" i="1"/>
  <c r="M117" i="1"/>
  <c r="M130" i="1"/>
  <c r="M138" i="1"/>
  <c r="M144" i="1"/>
  <c r="M150" i="1"/>
  <c r="L156" i="1"/>
  <c r="M158" i="1"/>
  <c r="M160" i="1"/>
  <c r="L165" i="1"/>
  <c r="M169" i="1"/>
  <c r="M174" i="1"/>
  <c r="L179" i="1"/>
  <c r="M181" i="1"/>
  <c r="M192" i="1"/>
  <c r="L202" i="1"/>
  <c r="M206" i="1"/>
  <c r="M211" i="1"/>
  <c r="L44" i="1"/>
  <c r="M57" i="1"/>
  <c r="M79" i="1"/>
  <c r="L82" i="1"/>
  <c r="M84" i="1"/>
  <c r="M87" i="1"/>
  <c r="L90" i="1"/>
  <c r="M92" i="1"/>
  <c r="M100" i="1"/>
  <c r="L107" i="1"/>
  <c r="M111" i="1"/>
  <c r="M116" i="1"/>
  <c r="L120" i="1"/>
  <c r="M123" i="1"/>
  <c r="M126" i="1"/>
  <c r="L131" i="1"/>
  <c r="M133" i="1"/>
  <c r="M137" i="1"/>
  <c r="L141" i="1"/>
  <c r="M148" i="1"/>
  <c r="L155" i="1"/>
  <c r="M164" i="1"/>
  <c r="M170" i="1"/>
  <c r="L177" i="1"/>
  <c r="M184" i="1"/>
  <c r="M188" i="1"/>
  <c r="L193" i="1"/>
  <c r="M195" i="1"/>
  <c r="M199" i="1"/>
  <c r="L205" i="1"/>
  <c r="M208" i="1"/>
  <c r="M216" i="1"/>
  <c r="L219" i="1"/>
  <c r="M221" i="1"/>
  <c r="L262" i="1"/>
  <c r="M258" i="1"/>
  <c r="L255" i="1"/>
  <c r="L251" i="1"/>
  <c r="M246" i="1"/>
  <c r="L244" i="1"/>
  <c r="L240" i="1"/>
  <c r="M235" i="1"/>
  <c r="L232" i="1"/>
  <c r="L229" i="1"/>
  <c r="M226" i="1"/>
  <c r="L224" i="1"/>
  <c r="M236" i="1"/>
  <c r="L247" i="1"/>
  <c r="M253" i="1"/>
  <c r="L145" i="1"/>
  <c r="L150" i="1"/>
  <c r="L153" i="1"/>
  <c r="L157" i="1"/>
  <c r="L159" i="1"/>
  <c r="L160" i="1"/>
  <c r="L162" i="1"/>
  <c r="L168" i="1"/>
  <c r="L172" i="1"/>
  <c r="L174" i="1"/>
  <c r="L178" i="1"/>
  <c r="L180" i="1"/>
  <c r="L183" i="1"/>
  <c r="L192" i="1"/>
  <c r="L200" i="1"/>
  <c r="L204" i="1"/>
  <c r="L209" i="1"/>
  <c r="L211" i="1"/>
  <c r="L215" i="1"/>
  <c r="L49" i="1"/>
  <c r="L77" i="1"/>
  <c r="L79" i="1"/>
  <c r="L81" i="1"/>
  <c r="L83" i="1"/>
  <c r="L85" i="1"/>
  <c r="L87" i="1"/>
  <c r="L89" i="1"/>
  <c r="L91" i="1"/>
  <c r="L97" i="1"/>
  <c r="L100" i="1"/>
  <c r="L106" i="1"/>
  <c r="L108" i="1"/>
  <c r="L112" i="1"/>
  <c r="L116" i="1"/>
  <c r="L119" i="1"/>
  <c r="L122" i="1"/>
  <c r="L124" i="1"/>
  <c r="L126" i="1"/>
  <c r="L128" i="1"/>
  <c r="L132" i="1"/>
  <c r="L135" i="1"/>
  <c r="L137" i="1"/>
  <c r="L140" i="1"/>
  <c r="L142" i="1"/>
  <c r="L146" i="1"/>
  <c r="L148" i="1"/>
  <c r="L154" i="1"/>
  <c r="L163" i="1"/>
  <c r="L166" i="1"/>
  <c r="L170" i="1"/>
  <c r="L175" i="1"/>
  <c r="L182" i="1"/>
  <c r="L185" i="1"/>
  <c r="L188" i="1"/>
  <c r="L191" i="1"/>
  <c r="L194" i="1"/>
  <c r="L197" i="1"/>
  <c r="L199" i="1"/>
  <c r="L203" i="1"/>
  <c r="L207" i="1"/>
  <c r="L212" i="1"/>
  <c r="L216" i="1"/>
  <c r="L218" i="1"/>
  <c r="L220" i="1"/>
  <c r="L222" i="1"/>
  <c r="M262" i="1"/>
  <c r="M259" i="1"/>
  <c r="M256" i="1"/>
  <c r="M254" i="1"/>
  <c r="M251" i="1"/>
  <c r="M249" i="1"/>
  <c r="M245" i="1"/>
  <c r="M242" i="1"/>
  <c r="M240" i="1"/>
  <c r="M237" i="1"/>
  <c r="M234" i="1"/>
  <c r="M231" i="1"/>
  <c r="M229" i="1"/>
  <c r="M227" i="1"/>
  <c r="M225" i="1"/>
  <c r="M223" i="1"/>
  <c r="L236" i="1"/>
  <c r="L243" i="1"/>
  <c r="L248" i="1"/>
  <c r="L257" i="1"/>
  <c r="M41" i="1"/>
  <c r="L41" i="1"/>
  <c r="F29" i="1" l="1"/>
  <c r="L13" i="1"/>
  <c r="K264" i="1" s="1"/>
  <c r="K265" i="1" s="1"/>
  <c r="N39" i="1" l="1"/>
  <c r="N38" i="1"/>
  <c r="M38" i="1" s="1"/>
  <c r="N37" i="1"/>
  <c r="M37" i="1" s="1"/>
  <c r="N36" i="1"/>
  <c r="M36" i="1" s="1"/>
  <c r="N35" i="1"/>
  <c r="M35" i="1" s="1"/>
  <c r="F30" i="1"/>
  <c r="M39" i="1"/>
  <c r="L14" i="1" l="1"/>
  <c r="L16" i="1" s="1"/>
  <c r="L17" i="1" l="1"/>
  <c r="L18" i="1" s="1"/>
</calcChain>
</file>

<file path=xl/sharedStrings.xml><?xml version="1.0" encoding="utf-8"?>
<sst xmlns="http://schemas.openxmlformats.org/spreadsheetml/2006/main" count="2821" uniqueCount="893">
  <si>
    <t>Розы с ОКС 2026</t>
  </si>
  <si>
    <t>Подпишитесь на наш телеграм-канал, чтобы всегда быть в курсе последних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</si>
  <si>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</si>
  <si>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</si>
  <si>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</si>
  <si>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</si>
  <si>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</si>
  <si>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t>Адрес склада: Владимирская область, Киржачский район, дер. Знаменское</t>
  </si>
  <si>
    <t>Курс ЦБ РФ+9₽</t>
  </si>
  <si>
    <t>Не выбрано!</t>
  </si>
  <si>
    <t>← Выберите период поставки</t>
  </si>
  <si>
    <t>Производство: Сербия, Европа</t>
  </si>
  <si>
    <t>Без обработки воском</t>
  </si>
  <si>
    <t>← Обработка роз воском</t>
  </si>
  <si>
    <t>Общий минимальный заказ 500 €</t>
  </si>
  <si>
    <t>Без упаковки</t>
  </si>
  <si>
    <t>← Выберите упаковку корневой системы для ОКС</t>
  </si>
  <si>
    <t>* При заказе от 300-499 € действует торговая надбавка 10%</t>
  </si>
  <si>
    <t>Количество роз, шт</t>
  </si>
  <si>
    <r>
      <rPr>
        <b/>
        <sz val="10.5"/>
        <rFont val="Arial"/>
        <family val="2"/>
      </rPr>
      <t>Минимальный заказ на позицию</t>
    </r>
    <r>
      <rPr>
        <sz val="10.5"/>
        <rFont val="Arial"/>
        <family val="2"/>
      </rPr>
      <t xml:space="preserve"> - 1 пучок (кол-во в пучке указано в таблице, столбец "Кратность заказа")</t>
    </r>
  </si>
  <si>
    <t>Количество коробок</t>
  </si>
  <si>
    <t>Сумма за розы</t>
  </si>
  <si>
    <t>Сумма за упаковку корневой системы</t>
  </si>
  <si>
    <t>Оплата производится в рублях по курсу = ЦБ РФ+9₽ на момент зачисления денежных средств на наш р/сч</t>
  </si>
  <si>
    <t>Скидка или надбавка за объем</t>
  </si>
  <si>
    <t>Cистема скидок на растения: при заказе растений от 1000 € -2%, от 1500 € -3%, от 2000 € 4%</t>
  </si>
  <si>
    <t>Итоговая сумма</t>
  </si>
  <si>
    <t>Тара бесплатно: картонная коробка 120х50х50, при необходимости часть заказа может быть упакована в короб 60х40х30</t>
  </si>
  <si>
    <t>Итоговая сумма заказа</t>
  </si>
  <si>
    <t xml:space="preserve"> </t>
  </si>
  <si>
    <t>Бесплатная доставка до ближайшего к нашему складу терминала ТК: ПЭК, ЖелДорЭкспедиция, Вера-1.</t>
  </si>
  <si>
    <t>Бесплатная обработка роз воском по желанию клиента</t>
  </si>
  <si>
    <t>Для заказов возможна индивидуальная упаковка корневой системы саженцев с ОКС:  торф+пленка 0,8 €/шт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</si>
  <si>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</si>
  <si>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</si>
  <si>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Страна производства</t>
  </si>
  <si>
    <t xml:space="preserve">Цена, €  </t>
  </si>
  <si>
    <t>Кратность заказа</t>
  </si>
  <si>
    <t>Заказ, шт</t>
  </si>
  <si>
    <t>Коробок (справочно)</t>
  </si>
  <si>
    <t xml:space="preserve">Сумма, €  </t>
  </si>
  <si>
    <t>Селекционер</t>
  </si>
  <si>
    <t>Цвет (оттенок)</t>
  </si>
  <si>
    <t>Размер цветка, см (диаметр)</t>
  </si>
  <si>
    <t>Форма цветка</t>
  </si>
  <si>
    <t>Махровость</t>
  </si>
  <si>
    <t>Аромат</t>
  </si>
  <si>
    <t>Габитус куста, см (В х Ш)</t>
  </si>
  <si>
    <t>54-08-0042</t>
  </si>
  <si>
    <t>фото</t>
  </si>
  <si>
    <t>Adelaide Hoodless</t>
  </si>
  <si>
    <t>привитая, подвой Laxa</t>
  </si>
  <si>
    <t>канадская</t>
  </si>
  <si>
    <t>EU</t>
  </si>
  <si>
    <t>Henry H. Marshall</t>
  </si>
  <si>
    <t>красный</t>
  </si>
  <si>
    <t>6-8</t>
  </si>
  <si>
    <t>чашевидная</t>
  </si>
  <si>
    <t>среднемахровый</t>
  </si>
  <si>
    <t>легкий</t>
  </si>
  <si>
    <t>175 х 160</t>
  </si>
  <si>
    <t>54-08-0043</t>
  </si>
  <si>
    <t>Alexander MacKenzie</t>
  </si>
  <si>
    <t>Svejda</t>
  </si>
  <si>
    <t>малиновый</t>
  </si>
  <si>
    <t>5-7</t>
  </si>
  <si>
    <t>махровый</t>
  </si>
  <si>
    <t>200 х 150</t>
  </si>
  <si>
    <t>54-08-0491</t>
  </si>
  <si>
    <t>Campfire</t>
  </si>
  <si>
    <t>Larry Dyck</t>
  </si>
  <si>
    <t>желтый с розовой каймой</t>
  </si>
  <si>
    <t>8-10</t>
  </si>
  <si>
    <t>полумахровый</t>
  </si>
  <si>
    <t> 60 х 60</t>
  </si>
  <si>
    <t>54-08-0045</t>
  </si>
  <si>
    <t>Champlain</t>
  </si>
  <si>
    <t>Dr. Felicitas Svejda</t>
  </si>
  <si>
    <t>5-6</t>
  </si>
  <si>
    <t>плоскочашевидная</t>
  </si>
  <si>
    <t>125 x 100</t>
  </si>
  <si>
    <t>54-08-0085</t>
  </si>
  <si>
    <t>Cuthbert Grant</t>
  </si>
  <si>
    <t>Marshall</t>
  </si>
  <si>
    <t>темно-красный</t>
  </si>
  <si>
    <t>7-9</t>
  </si>
  <si>
    <t>150 х 120</t>
  </si>
  <si>
    <t>54-08-0006</t>
  </si>
  <si>
    <t>David Thompson</t>
  </si>
  <si>
    <t>корнесобственная</t>
  </si>
  <si>
    <t>розовый</t>
  </si>
  <si>
    <t xml:space="preserve">сильный </t>
  </si>
  <si>
    <t>54-08-0086</t>
  </si>
  <si>
    <t>Frontenac</t>
  </si>
  <si>
    <t>Ogilvie</t>
  </si>
  <si>
    <t>120 х 100</t>
  </si>
  <si>
    <t>54-08-0049</t>
  </si>
  <si>
    <t>Henry Kelsey</t>
  </si>
  <si>
    <t xml:space="preserve">средний </t>
  </si>
  <si>
    <t>250 х 200</t>
  </si>
  <si>
    <t>54-08-0050</t>
  </si>
  <si>
    <t>Hope for Humanity</t>
  </si>
  <si>
    <t>Collicutt&amp;Davidson</t>
  </si>
  <si>
    <t>6-7</t>
  </si>
  <si>
    <t>150 х 125</t>
  </si>
  <si>
    <t>54-08-0051</t>
  </si>
  <si>
    <t>J.P. Connel</t>
  </si>
  <si>
    <t>медовый</t>
  </si>
  <si>
    <t>54-08-0052</t>
  </si>
  <si>
    <t>John Cabot</t>
  </si>
  <si>
    <t>250 x 200</t>
  </si>
  <si>
    <t>54-08-0053</t>
  </si>
  <si>
    <t>John Davis</t>
  </si>
  <si>
    <t>светло-розовый</t>
  </si>
  <si>
    <t>7-8</t>
  </si>
  <si>
    <t>200 х 170</t>
  </si>
  <si>
    <t>54-08-0054</t>
  </si>
  <si>
    <t>John Franklin</t>
  </si>
  <si>
    <t>125 х 125</t>
  </si>
  <si>
    <t>54-08-0462</t>
  </si>
  <si>
    <t>Lambert Closse</t>
  </si>
  <si>
    <t>7-10</t>
  </si>
  <si>
    <t>бокаловидная</t>
  </si>
  <si>
    <t>100 х 80</t>
  </si>
  <si>
    <t>54-08-0021</t>
  </si>
  <si>
    <t>Louise Bugnet</t>
  </si>
  <si>
    <t>Georges Bugnet</t>
  </si>
  <si>
    <t>бело-розовый</t>
  </si>
  <si>
    <t>100 х 150</t>
  </si>
  <si>
    <t>54-08-0459</t>
  </si>
  <si>
    <t>Marie Bugnet</t>
  </si>
  <si>
    <t>белый с малиновым напылением</t>
  </si>
  <si>
    <t>сильный</t>
  </si>
  <si>
    <t>90 х 90</t>
  </si>
  <si>
    <t>54-08-0057</t>
  </si>
  <si>
    <t>Marie Victorin</t>
  </si>
  <si>
    <t>Dr. Ian S. Ogilvie, Dr. Felicitas Svejda</t>
  </si>
  <si>
    <t>персиковый</t>
  </si>
  <si>
    <t>140 х 125</t>
  </si>
  <si>
    <t>54-08-0058</t>
  </si>
  <si>
    <t>Martin Frobisher</t>
  </si>
  <si>
    <t>нежно-розовый</t>
  </si>
  <si>
    <t>180 х 120</t>
  </si>
  <si>
    <t>54-08-0087</t>
  </si>
  <si>
    <t>Morden Amorette</t>
  </si>
  <si>
    <t>ярко-малиновый</t>
  </si>
  <si>
    <t>100 х 70</t>
  </si>
  <si>
    <t>54-08-0088</t>
  </si>
  <si>
    <t>Morden Blush</t>
  </si>
  <si>
    <t>Collicutt&amp;Marshall</t>
  </si>
  <si>
    <t>чайный</t>
  </si>
  <si>
    <t>100 x 100</t>
  </si>
  <si>
    <t>54-08-0460</t>
  </si>
  <si>
    <t>Morden Cardinette</t>
  </si>
  <si>
    <t>Henry H. Marshall </t>
  </si>
  <si>
    <t>вишнево-красный</t>
  </si>
  <si>
    <t> 50 х 70</t>
  </si>
  <si>
    <t>54-08-0059</t>
  </si>
  <si>
    <t>Morden Centennial</t>
  </si>
  <si>
    <t>насыщенно-розовый</t>
  </si>
  <si>
    <t>150 х 175</t>
  </si>
  <si>
    <t>54-08-0060</t>
  </si>
  <si>
    <t>Morden Fireglow</t>
  </si>
  <si>
    <t>оранжево-красный</t>
  </si>
  <si>
    <t>54-08-0061</t>
  </si>
  <si>
    <t>Morden Ruby</t>
  </si>
  <si>
    <t>нежно-розовый с малиновым крапом</t>
  </si>
  <si>
    <t>54-08-0063</t>
  </si>
  <si>
    <t>Morden Sunrise</t>
  </si>
  <si>
    <t>Davidson &amp; Collicutt</t>
  </si>
  <si>
    <t>абрикосовый</t>
  </si>
  <si>
    <t>100 х 60</t>
  </si>
  <si>
    <t>54-08-0064</t>
  </si>
  <si>
    <t>Nicolas</t>
  </si>
  <si>
    <t>Ogilvie, Svejda</t>
  </si>
  <si>
    <t>75 х 75</t>
  </si>
  <si>
    <t>54-08-0065</t>
  </si>
  <si>
    <t>Prairie Joy</t>
  </si>
  <si>
    <t>шаровидная</t>
  </si>
  <si>
    <t>густомахроый</t>
  </si>
  <si>
    <t>151 х 125</t>
  </si>
  <si>
    <t>54-08-0427</t>
  </si>
  <si>
    <t>Quadra</t>
  </si>
  <si>
    <t>пионовидная</t>
  </si>
  <si>
    <t>180 х 110</t>
  </si>
  <si>
    <t>54-08-0461</t>
  </si>
  <si>
    <t>Royal Edward</t>
  </si>
  <si>
    <t>3-5</t>
  </si>
  <si>
    <t>простой, немахровый</t>
  </si>
  <si>
    <t>54-08-0037</t>
  </si>
  <si>
    <t>Therese Bugnet</t>
  </si>
  <si>
    <t>Bugnet</t>
  </si>
  <si>
    <t>200 x 100</t>
  </si>
  <si>
    <t>54-08-0038</t>
  </si>
  <si>
    <t>Wasagaming</t>
  </si>
  <si>
    <t>Dr. Frank Leith Skinner</t>
  </si>
  <si>
    <t>сиреневый</t>
  </si>
  <si>
    <t>185 х 185</t>
  </si>
  <si>
    <t>54-08-0070</t>
  </si>
  <si>
    <t>William Baffin</t>
  </si>
  <si>
    <t>200 х 200</t>
  </si>
  <si>
    <t>54-08-0071</t>
  </si>
  <si>
    <t>William Booth</t>
  </si>
  <si>
    <t>54-08-0072</t>
  </si>
  <si>
    <t>Winnipeg Parks</t>
  </si>
  <si>
    <t>Collicutt</t>
  </si>
  <si>
    <t>красно-розовый</t>
  </si>
  <si>
    <t>80 х 80</t>
  </si>
  <si>
    <t>86-01-0361</t>
  </si>
  <si>
    <t>Boscobel</t>
  </si>
  <si>
    <t>английская</t>
  </si>
  <si>
    <t>SER</t>
  </si>
  <si>
    <t>86-01-0261</t>
  </si>
  <si>
    <t>Crown Princess Margareta</t>
  </si>
  <si>
    <t>David C. H. Austin</t>
  </si>
  <si>
    <t>оранжево-желтый</t>
  </si>
  <si>
    <t>10-12</t>
  </si>
  <si>
    <t>розетковидная</t>
  </si>
  <si>
    <t>густомахровый</t>
  </si>
  <si>
    <t>сильный (цветочно-фруктовый)</t>
  </si>
  <si>
    <t>86-01-0077</t>
  </si>
  <si>
    <t>Falstaff</t>
  </si>
  <si>
    <t>пурпурный</t>
  </si>
  <si>
    <t>сильный (розового масла)</t>
  </si>
  <si>
    <t>150 х 90</t>
  </si>
  <si>
    <t>86-01-0366</t>
  </si>
  <si>
    <t>Gertrude Jekyll</t>
  </si>
  <si>
    <t>86-01-0382</t>
  </si>
  <si>
    <t>Princess Alexandra of Kent</t>
  </si>
  <si>
    <t>86-01-0371</t>
  </si>
  <si>
    <t>Queen of Sweden</t>
  </si>
  <si>
    <t>86-01-0334</t>
  </si>
  <si>
    <t>William Morris</t>
  </si>
  <si>
    <t>розово-абрикосовый</t>
  </si>
  <si>
    <t>плоскочашевидная, квартированная</t>
  </si>
  <si>
    <t>130 х 120</t>
  </si>
  <si>
    <t>86-01-0257</t>
  </si>
  <si>
    <t>William Shakespeare</t>
  </si>
  <si>
    <t>10-15</t>
  </si>
  <si>
    <t>86-01-0245</t>
  </si>
  <si>
    <t>Angela</t>
  </si>
  <si>
    <t>грандифлора</t>
  </si>
  <si>
    <t>Kordes</t>
  </si>
  <si>
    <t>вогнуточашевидная</t>
  </si>
  <si>
    <t>легкий (фруктовый)</t>
  </si>
  <si>
    <t>150 x 80</t>
  </si>
  <si>
    <t>86-01-0251</t>
  </si>
  <si>
    <t>Giardina</t>
  </si>
  <si>
    <t>Tantau</t>
  </si>
  <si>
    <t>сильный (фруктовый)</t>
  </si>
  <si>
    <t>350 x 150</t>
  </si>
  <si>
    <t>86-01-0217</t>
  </si>
  <si>
    <t>White Gem</t>
  </si>
  <si>
    <t>миниатюрная</t>
  </si>
  <si>
    <t>Meilland</t>
  </si>
  <si>
    <t>белый</t>
  </si>
  <si>
    <t>4-5</t>
  </si>
  <si>
    <t>50 х 40</t>
  </si>
  <si>
    <t>86-01-0099</t>
  </si>
  <si>
    <t>Amadeus</t>
  </si>
  <si>
    <t>плетистая</t>
  </si>
  <si>
    <t>8-9</t>
  </si>
  <si>
    <t>300 х 200</t>
  </si>
  <si>
    <t>86-01-0098</t>
  </si>
  <si>
    <t>Brownie</t>
  </si>
  <si>
    <t>Nola M. Simpson</t>
  </si>
  <si>
    <t>кофейно-розовый</t>
  </si>
  <si>
    <t>9-10</t>
  </si>
  <si>
    <t>средний</t>
  </si>
  <si>
    <t>86-01-0227</t>
  </si>
  <si>
    <t>Carmen</t>
  </si>
  <si>
    <t>желто-оранжевый, биколор</t>
  </si>
  <si>
    <t>200 x 80</t>
  </si>
  <si>
    <t>86-01-0091</t>
  </si>
  <si>
    <t>Decor</t>
  </si>
  <si>
    <t>10-13</t>
  </si>
  <si>
    <t>да, легкий</t>
  </si>
  <si>
    <t>86-01-0233</t>
  </si>
  <si>
    <t>Jasmina</t>
  </si>
  <si>
    <t>сильный (зеленого яблока)</t>
  </si>
  <si>
    <t>300 х 100</t>
  </si>
  <si>
    <t>86-01-0235</t>
  </si>
  <si>
    <t>Kir Royal</t>
  </si>
  <si>
    <t>300 х 250</t>
  </si>
  <si>
    <t>86-01-0328</t>
  </si>
  <si>
    <t>Tess of the d'Urbervilles</t>
  </si>
  <si>
    <t>175 х 125</t>
  </si>
  <si>
    <t>86-01-0120</t>
  </si>
  <si>
    <t>Uetersener  Klosterrose</t>
  </si>
  <si>
    <t>кремово-белый</t>
  </si>
  <si>
    <t>9-11</t>
  </si>
  <si>
    <t>86-01-0070</t>
  </si>
  <si>
    <t>Concerto</t>
  </si>
  <si>
    <t>почвопокровная</t>
  </si>
  <si>
    <t>оранжево-кремовый</t>
  </si>
  <si>
    <t>100 х 100</t>
  </si>
  <si>
    <t>86-01-0244</t>
  </si>
  <si>
    <t>Mini Eden</t>
  </si>
  <si>
    <t xml:space="preserve">нежно-розовый </t>
  </si>
  <si>
    <t>86-01-0202</t>
  </si>
  <si>
    <t>Acropolis</t>
  </si>
  <si>
    <t>флорибунда</t>
  </si>
  <si>
    <t>70 х 60</t>
  </si>
  <si>
    <t>86-01-0057</t>
  </si>
  <si>
    <t>Amber Queen</t>
  </si>
  <si>
    <t>янтарный</t>
  </si>
  <si>
    <t xml:space="preserve">да, сильный </t>
  </si>
  <si>
    <t>75 х 60</t>
  </si>
  <si>
    <t>86-01-0204</t>
  </si>
  <si>
    <t>Anny Duperey</t>
  </si>
  <si>
    <t>желтый</t>
  </si>
  <si>
    <t>90 x 80</t>
  </si>
  <si>
    <t>86-01-0209</t>
  </si>
  <si>
    <t>Chambord Castle</t>
  </si>
  <si>
    <t>Olesen</t>
  </si>
  <si>
    <t>оранжевый</t>
  </si>
  <si>
    <t>86-01-0200</t>
  </si>
  <si>
    <t>Chippendale</t>
  </si>
  <si>
    <t>квартированная</t>
  </si>
  <si>
    <t>86-01-0196</t>
  </si>
  <si>
    <t>Comtesse du Barry</t>
  </si>
  <si>
    <t>Havobog</t>
  </si>
  <si>
    <t>4-6</t>
  </si>
  <si>
    <t>80 х 60</t>
  </si>
  <si>
    <t>86-01-0286</t>
  </si>
  <si>
    <t>Geisha</t>
  </si>
  <si>
    <t>90 х 80</t>
  </si>
  <si>
    <t>86-01-0096</t>
  </si>
  <si>
    <t>Jubile du Prince de Monaco</t>
  </si>
  <si>
    <t>желтый с малиновым кантом</t>
  </si>
  <si>
    <t>86-01-0188</t>
  </si>
  <si>
    <t>Laminuette</t>
  </si>
  <si>
    <t>Lammerts</t>
  </si>
  <si>
    <t>сливочный, нежно-розовый, биколор</t>
  </si>
  <si>
    <t>60 х 80</t>
  </si>
  <si>
    <t>86-01-0089</t>
  </si>
  <si>
    <t>Lavaglut</t>
  </si>
  <si>
    <t>уплощенно-шаровидная</t>
  </si>
  <si>
    <t>86-01-0323</t>
  </si>
  <si>
    <t>Leonardo da Vinсi</t>
  </si>
  <si>
    <t>110 х 60</t>
  </si>
  <si>
    <t>86-01-0266</t>
  </si>
  <si>
    <t>Let's Celebrate</t>
  </si>
  <si>
    <t>Fryer</t>
  </si>
  <si>
    <t>фиолетовый, полосатый</t>
  </si>
  <si>
    <t>86-01-0212</t>
  </si>
  <si>
    <t>Mariatheresia</t>
  </si>
  <si>
    <t>70 х 40</t>
  </si>
  <si>
    <t>86-01-0097</t>
  </si>
  <si>
    <t>Mona Lisa</t>
  </si>
  <si>
    <t>80 x 60</t>
  </si>
  <si>
    <t>86-01-0325</t>
  </si>
  <si>
    <t>Nadia Meillandecor</t>
  </si>
  <si>
    <t>86-01-0189</t>
  </si>
  <si>
    <t>Pasadena</t>
  </si>
  <si>
    <t>полосатый, малиновый, кремовый</t>
  </si>
  <si>
    <t>86-01-0326</t>
  </si>
  <si>
    <t>Pomponella</t>
  </si>
  <si>
    <t>86-01-0208</t>
  </si>
  <si>
    <t>Rabelais</t>
  </si>
  <si>
    <t>86-01-0210</t>
  </si>
  <si>
    <t>Super Trouper</t>
  </si>
  <si>
    <t xml:space="preserve">оранжевый </t>
  </si>
  <si>
    <t>80 х 50</t>
  </si>
  <si>
    <t>86-01-0324</t>
  </si>
  <si>
    <t>Sweet Dream</t>
  </si>
  <si>
    <t>Fryer </t>
  </si>
  <si>
    <t>50 x 50</t>
  </si>
  <si>
    <t>86-01-0197</t>
  </si>
  <si>
    <t>Valeria</t>
  </si>
  <si>
    <t>чашевидная, розетковидная</t>
  </si>
  <si>
    <t>86-01-0049</t>
  </si>
  <si>
    <t>Akito</t>
  </si>
  <si>
    <t>чайно-гибридная</t>
  </si>
  <si>
    <t>Hans Jürgen Evers, Tantau</t>
  </si>
  <si>
    <t>86-01-0094</t>
  </si>
  <si>
    <t>Amandine</t>
  </si>
  <si>
    <t>Olij Rozen</t>
  </si>
  <si>
    <t>лимонно-желтый</t>
  </si>
  <si>
    <t>10-14</t>
  </si>
  <si>
    <t>86-01-0153</t>
  </si>
  <si>
    <t>Apricot</t>
  </si>
  <si>
    <t>86-01-0262</t>
  </si>
  <si>
    <t>Aqua</t>
  </si>
  <si>
    <t>Petrus Nicolaas Johannes Schreurs</t>
  </si>
  <si>
    <t>86-01-0316</t>
  </si>
  <si>
    <t>Arthur Rimbaud</t>
  </si>
  <si>
    <t>светло-розовый с лососевым оттенком</t>
  </si>
  <si>
    <t>12-14</t>
  </si>
  <si>
    <t>86-01-0183</t>
  </si>
  <si>
    <t>Avalanche</t>
  </si>
  <si>
    <t>Lex Voorn</t>
  </si>
  <si>
    <t>86-01-0157</t>
  </si>
  <si>
    <t>Blue River</t>
  </si>
  <si>
    <t>лилово-сиреневый</t>
  </si>
  <si>
    <t>100 х 75</t>
  </si>
  <si>
    <t>86-01-0129</t>
  </si>
  <si>
    <t>Double Delight</t>
  </si>
  <si>
    <t>Swim&amp;Ellis</t>
  </si>
  <si>
    <t>белый с малиновой окантовкой</t>
  </si>
  <si>
    <t>150 х 150</t>
  </si>
  <si>
    <t>86-01-0164</t>
  </si>
  <si>
    <t>Gloria Dei</t>
  </si>
  <si>
    <t>нежно-желтый с розово-красным краем</t>
  </si>
  <si>
    <t>13-15</t>
  </si>
  <si>
    <t>110 x 60</t>
  </si>
  <si>
    <t>86-01-0268</t>
  </si>
  <si>
    <t>Kerio</t>
  </si>
  <si>
    <t>Lexoirek</t>
  </si>
  <si>
    <t>70 x 60</t>
  </si>
  <si>
    <t>86-01-0095</t>
  </si>
  <si>
    <t>Lancome</t>
  </si>
  <si>
    <t>Delbard</t>
  </si>
  <si>
    <t>фуксия</t>
  </si>
  <si>
    <t>86-01-0109</t>
  </si>
  <si>
    <t>Marchenkonigin</t>
  </si>
  <si>
    <t>пергаментно-розовый</t>
  </si>
  <si>
    <t>86-01-0115</t>
  </si>
  <si>
    <t>Nostalgia</t>
  </si>
  <si>
    <t>Evers, Tantau</t>
  </si>
  <si>
    <t>бело-кремовый в центре и вишнево-красный по краям</t>
  </si>
  <si>
    <t>86-01-0085</t>
  </si>
  <si>
    <t>Princesse de Monaco</t>
  </si>
  <si>
    <t>86-01-0174</t>
  </si>
  <si>
    <t>Red Berlin</t>
  </si>
  <si>
    <t>Olij Rozen BV</t>
  </si>
  <si>
    <t>110 х 80</t>
  </si>
  <si>
    <t>86-01-0143</t>
  </si>
  <si>
    <t>Remy Martin</t>
  </si>
  <si>
    <t>Rene Royon</t>
  </si>
  <si>
    <t>оранжево-абрикосовый</t>
  </si>
  <si>
    <t>150 х 100</t>
  </si>
  <si>
    <t>86-01-0345</t>
  </si>
  <si>
    <t>Smooth Velvet</t>
  </si>
  <si>
    <t>Harvey D. Davidson</t>
  </si>
  <si>
    <t>винешнево-алый</t>
  </si>
  <si>
    <t>86-01-0180</t>
  </si>
  <si>
    <t>Terracotta</t>
  </si>
  <si>
    <t>86-01-0380</t>
  </si>
  <si>
    <t>Orchid Romantica=Bay of Angels  Romantica</t>
  </si>
  <si>
    <t>шраб</t>
  </si>
  <si>
    <t>очень сильный</t>
  </si>
  <si>
    <t>70 х 90</t>
  </si>
  <si>
    <t>УТ-00046700</t>
  </si>
  <si>
    <t>УТ-00090304</t>
  </si>
  <si>
    <t>Упаковка торф+пленка (BEL, SRB)</t>
  </si>
  <si>
    <t>zakaz@plantmarket.ru</t>
  </si>
  <si>
    <t>www.plantmarket.ru</t>
  </si>
  <si>
    <t>✓</t>
  </si>
  <si>
    <t xml:space="preserve"> Для оформления договорных документов: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</si>
  <si>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</si>
  <si>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</si>
  <si>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</si>
  <si>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</si>
  <si>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</si>
  <si>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</si>
  <si>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</si>
  <si>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</si>
  <si>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</si>
  <si>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</si>
  <si>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</si>
  <si>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</si>
  <si>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</si>
  <si>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</si>
  <si>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</si>
  <si>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</si>
  <si>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</si>
  <si>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</si>
  <si>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</si>
  <si>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</si>
  <si>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</si>
  <si>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</si>
  <si>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</si>
  <si>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</si>
  <si>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</si>
  <si>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</si>
  <si>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</si>
  <si>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</si>
  <si>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</si>
  <si>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</si>
  <si>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</si>
  <si>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</si>
  <si>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</si>
  <si>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</si>
  <si>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</si>
  <si>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</si>
  <si>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</si>
  <si>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</si>
  <si>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</si>
  <si>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</si>
  <si>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</si>
  <si>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 xml:space="preserve">●  До адреса Покупателя (По Москве и МО)    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</si>
  <si>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</si>
  <si>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</si>
  <si>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</si>
  <si>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</si>
  <si>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</si>
  <si>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</si>
  <si>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</si>
  <si>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</si>
  <si>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</si>
  <si>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</si>
  <si>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</si>
  <si>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</si>
  <si>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</si>
  <si>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</si>
  <si>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</si>
  <si>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</si>
  <si>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</si>
  <si>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</si>
  <si>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</si>
  <si>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</si>
  <si>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</si>
  <si>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</si>
  <si>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</si>
  <si>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Поддон (1200x800)</t>
  </si>
  <si>
    <t>Гофрокороб PlantMarket (120х50х50, бурый, П-33)</t>
  </si>
  <si>
    <t>54-08-0044</t>
  </si>
  <si>
    <t>54-08-0047</t>
  </si>
  <si>
    <t>54-08-0494</t>
  </si>
  <si>
    <t>54-08-0167</t>
  </si>
  <si>
    <t>54-08-0529</t>
  </si>
  <si>
    <t>54-08-0525</t>
  </si>
  <si>
    <t>54-08-0526</t>
  </si>
  <si>
    <t>54-08-0530</t>
  </si>
  <si>
    <t>54-08-0531</t>
  </si>
  <si>
    <t>54-08-0160</t>
  </si>
  <si>
    <t>54-08-0162</t>
  </si>
  <si>
    <t>54-08-0163</t>
  </si>
  <si>
    <t>54-08-0532</t>
  </si>
  <si>
    <t>54-08-0193</t>
  </si>
  <si>
    <t>54-08-0165</t>
  </si>
  <si>
    <t>54-08-0533</t>
  </si>
  <si>
    <t>54-08-0166</t>
  </si>
  <si>
    <t>54-08-0535</t>
  </si>
  <si>
    <t>54-08-0537</t>
  </si>
  <si>
    <t>86-01-0256</t>
  </si>
  <si>
    <t>86-01-0139</t>
  </si>
  <si>
    <t>86-01-0259</t>
  </si>
  <si>
    <t>86-01-0249</t>
  </si>
  <si>
    <t>86-01-0102</t>
  </si>
  <si>
    <t>86-01-0248</t>
  </si>
  <si>
    <t>86-01-0146</t>
  </si>
  <si>
    <t>54-08-0185</t>
  </si>
  <si>
    <t>86-01-0327</t>
  </si>
  <si>
    <t>86-01-0224</t>
  </si>
  <si>
    <t>86-01-0064</t>
  </si>
  <si>
    <t>86-01-0093</t>
  </si>
  <si>
    <t>86-01-0092</t>
  </si>
  <si>
    <t>86-01-0231</t>
  </si>
  <si>
    <t>86-01-0067</t>
  </si>
  <si>
    <t>86-01-0232</t>
  </si>
  <si>
    <t>86-01-0237</t>
  </si>
  <si>
    <t>86-01-0228</t>
  </si>
  <si>
    <t>86-01-0073</t>
  </si>
  <si>
    <t>86-01-0385</t>
  </si>
  <si>
    <t>86-01-0230</t>
  </si>
  <si>
    <t>54-08-0196</t>
  </si>
  <si>
    <t>54-08-0197</t>
  </si>
  <si>
    <t>54-08-0523</t>
  </si>
  <si>
    <t>86-01-0138</t>
  </si>
  <si>
    <t>86-01-0137</t>
  </si>
  <si>
    <t>54-08-0369</t>
  </si>
  <si>
    <t>86-01-0079</t>
  </si>
  <si>
    <t>86-01-0239</t>
  </si>
  <si>
    <t>86-01-0069</t>
  </si>
  <si>
    <t>86-01-0243</t>
  </si>
  <si>
    <t>86-01-0134</t>
  </si>
  <si>
    <t>54-08-0472</t>
  </si>
  <si>
    <t>54-08-0528</t>
  </si>
  <si>
    <t>86-01-0364</t>
  </si>
  <si>
    <t>86-01-0321</t>
  </si>
  <si>
    <t>86-01-0269</t>
  </si>
  <si>
    <t>86-01-0203</t>
  </si>
  <si>
    <t>86-01-0044</t>
  </si>
  <si>
    <t>86-01-0192</t>
  </si>
  <si>
    <t>86-01-0190</t>
  </si>
  <si>
    <t>86-01-0201</t>
  </si>
  <si>
    <t>54-08-0536</t>
  </si>
  <si>
    <t>86-01-0042</t>
  </si>
  <si>
    <t>86-01-0152</t>
  </si>
  <si>
    <t>86-01-0116</t>
  </si>
  <si>
    <t>86-01-0124</t>
  </si>
  <si>
    <t>86-01-0122</t>
  </si>
  <si>
    <t>86-01-0082</t>
  </si>
  <si>
    <t>54-08-0527</t>
  </si>
  <si>
    <t>86-01-0178</t>
  </si>
  <si>
    <t>86-01-0133</t>
  </si>
  <si>
    <t>86-01-0265</t>
  </si>
  <si>
    <t>86-01-0114</t>
  </si>
  <si>
    <t>86-01-0179</t>
  </si>
  <si>
    <t>86-01-0132</t>
  </si>
  <si>
    <t>86-01-0165</t>
  </si>
  <si>
    <t>86-01-0177</t>
  </si>
  <si>
    <t>86-01-0167</t>
  </si>
  <si>
    <t>86-01-0141</t>
  </si>
  <si>
    <t>86-01-0104</t>
  </si>
  <si>
    <t>86-01-0313</t>
  </si>
  <si>
    <t>86-01-0088</t>
  </si>
  <si>
    <t>86-01-0050</t>
  </si>
  <si>
    <t>86-01-0107</t>
  </si>
  <si>
    <t>86-01-0156</t>
  </si>
  <si>
    <t>86-01-0055</t>
  </si>
  <si>
    <t>86-01-0312</t>
  </si>
  <si>
    <t>54-08-0305</t>
  </si>
  <si>
    <t>86-01-0389</t>
  </si>
  <si>
    <t>54-08-0524</t>
  </si>
  <si>
    <t>54-08-0534</t>
  </si>
  <si>
    <t>86-01-0007</t>
  </si>
  <si>
    <t>86-01-0010</t>
  </si>
  <si>
    <t>86-01-0013</t>
  </si>
  <si>
    <t>86-01-0016</t>
  </si>
  <si>
    <t>86-01-0018</t>
  </si>
  <si>
    <t>86-01-0019</t>
  </si>
  <si>
    <t>86-01-0404</t>
  </si>
  <si>
    <t>86-01-0026</t>
  </si>
  <si>
    <t>86-01-0029</t>
  </si>
  <si>
    <t>Captain Samuel Holland</t>
  </si>
  <si>
    <t>George Vancouver</t>
  </si>
  <si>
    <t>Louis Riel</t>
  </si>
  <si>
    <t>Cardinal de Richelieu</t>
  </si>
  <si>
    <t>Charles de Mills</t>
  </si>
  <si>
    <t>Baron Girod de L'Ain</t>
  </si>
  <si>
    <t>Baronne Prevost</t>
  </si>
  <si>
    <t>Empereur du Maroc</t>
  </si>
  <si>
    <t>Fancy Babylon Eyes</t>
  </si>
  <si>
    <t>Buff Beauty</t>
  </si>
  <si>
    <t>Dinky</t>
  </si>
  <si>
    <t>Elisabeth Oberle</t>
  </si>
  <si>
    <t>Musquee Sans Soucis</t>
  </si>
  <si>
    <t>Paul's Himalaya Musk Rambler</t>
  </si>
  <si>
    <t>Penelope</t>
  </si>
  <si>
    <t>Pink Prosperity</t>
  </si>
  <si>
    <t>Plaisanterie</t>
  </si>
  <si>
    <t>Prosperity</t>
  </si>
  <si>
    <t>Wilhelm</t>
  </si>
  <si>
    <t>Heritage</t>
  </si>
  <si>
    <t>Old Port</t>
  </si>
  <si>
    <t>The Pilgrim</t>
  </si>
  <si>
    <t>Lucia=Lichtkonigin Lucia</t>
  </si>
  <si>
    <t>Pierre de Ronsard</t>
  </si>
  <si>
    <t>The Queen Elizabeth</t>
  </si>
  <si>
    <t>Sweet Symphony</t>
  </si>
  <si>
    <t>American Pillar</t>
  </si>
  <si>
    <t>Baykal</t>
  </si>
  <si>
    <t>Casino</t>
  </si>
  <si>
    <t>Compassion</t>
  </si>
  <si>
    <t>Din</t>
  </si>
  <si>
    <t>Don Juan</t>
  </si>
  <si>
    <t>Elfe</t>
  </si>
  <si>
    <t>Laguna</t>
  </si>
  <si>
    <t>Naheglut</t>
  </si>
  <si>
    <t>Palais Royal</t>
  </si>
  <si>
    <t>Polka</t>
  </si>
  <si>
    <t>Rosarium Uetersen</t>
  </si>
  <si>
    <t>Santana</t>
  </si>
  <si>
    <t>Schneewalzer</t>
  </si>
  <si>
    <t>Veilchenblau=Blue Rambler= Violet Blue</t>
  </si>
  <si>
    <t>Wedding Day</t>
  </si>
  <si>
    <t>Alexander von Humboldt</t>
  </si>
  <si>
    <t>Douceur Normande</t>
  </si>
  <si>
    <t>Fuchsia</t>
  </si>
  <si>
    <t>Golf</t>
  </si>
  <si>
    <t>Scarlet</t>
  </si>
  <si>
    <t>Swany</t>
  </si>
  <si>
    <t>The Fairy</t>
  </si>
  <si>
    <t>Tisa</t>
  </si>
  <si>
    <t>Aspirin Rose</t>
  </si>
  <si>
    <t>Black Forest Rose</t>
  </si>
  <si>
    <t>Bluebell</t>
  </si>
  <si>
    <t>Friesia</t>
  </si>
  <si>
    <t>Golden Wedding</t>
  </si>
  <si>
    <t>Jean Cocteau</t>
  </si>
  <si>
    <t>Niccolo Paganini</t>
  </si>
  <si>
    <t>Orange Senta</t>
  </si>
  <si>
    <t>Pigalle 85</t>
  </si>
  <si>
    <t>Poesie</t>
  </si>
  <si>
    <t>Rotilia</t>
  </si>
  <si>
    <t>Samba</t>
  </si>
  <si>
    <t>Acapella</t>
  </si>
  <si>
    <t>Alleluia</t>
  </si>
  <si>
    <t>Ashram</t>
  </si>
  <si>
    <t>Barkarole</t>
  </si>
  <si>
    <t>Big Purple</t>
  </si>
  <si>
    <t>Black Baccara</t>
  </si>
  <si>
    <t>Bolchoi</t>
  </si>
  <si>
    <t>Cherry Brandy</t>
  </si>
  <si>
    <t>Dolomite</t>
  </si>
  <si>
    <t>Eddy Mitchell</t>
  </si>
  <si>
    <t>Esmeralda</t>
  </si>
  <si>
    <t>Fair Lady</t>
  </si>
  <si>
    <t>Golden Medallion</t>
  </si>
  <si>
    <t>Grand Gala</t>
  </si>
  <si>
    <t>Ingrid Bergman</t>
  </si>
  <si>
    <t>Konigin der Rosen</t>
  </si>
  <si>
    <t>Maracuya</t>
  </si>
  <si>
    <t>Monica Bellucci</t>
  </si>
  <si>
    <t>Orient Express</t>
  </si>
  <si>
    <t>Parole</t>
  </si>
  <si>
    <t>Schwarze Madonna</t>
  </si>
  <si>
    <t>Sweet Lady</t>
  </si>
  <si>
    <t>Tineke</t>
  </si>
  <si>
    <t>Velasques</t>
  </si>
  <si>
    <t>Winschoten (Meiafone) = Duftfestival</t>
  </si>
  <si>
    <t>Yves Piaget</t>
  </si>
  <si>
    <t>Amber Sun</t>
  </si>
  <si>
    <t>Pretty Black</t>
  </si>
  <si>
    <t>Gaby Morlay</t>
  </si>
  <si>
    <t>Rosenstadt Freising</t>
  </si>
  <si>
    <t>привитая, PA 90-100, подвой Laxa</t>
  </si>
  <si>
    <t>галльская</t>
  </si>
  <si>
    <t>ремонтантный гибрид</t>
  </si>
  <si>
    <t>гульмерия персидская</t>
  </si>
  <si>
    <t>мускусный гибрид</t>
  </si>
  <si>
    <t>светло-малиновый</t>
  </si>
  <si>
    <t>200 х 100</t>
  </si>
  <si>
    <t>Ogilvie, Sveja</t>
  </si>
  <si>
    <t>темно-розовый</t>
  </si>
  <si>
    <t>100 х 125</t>
  </si>
  <si>
    <t>150 x 100</t>
  </si>
  <si>
    <t>Boudolf</t>
  </si>
  <si>
    <t>плоскочашевидная, розетковидная</t>
  </si>
  <si>
    <t>110 х 100</t>
  </si>
  <si>
    <t>легкий (фруктовые и медовые с запахом мирры)</t>
  </si>
  <si>
    <t>McGredy</t>
  </si>
  <si>
    <t>10-11</t>
  </si>
  <si>
    <t>средний (чайной розы и мирры)</t>
  </si>
  <si>
    <t>80 (360) х 90</t>
  </si>
  <si>
    <t>350 х 200</t>
  </si>
  <si>
    <t>250 х 100</t>
  </si>
  <si>
    <t xml:space="preserve">кремовый с вишневыми краями </t>
  </si>
  <si>
    <t>45 х 50</t>
  </si>
  <si>
    <t>Harkness</t>
  </si>
  <si>
    <t>350 х 100</t>
  </si>
  <si>
    <t>нежно-желтый</t>
  </si>
  <si>
    <t>400 х 200</t>
  </si>
  <si>
    <t>лососевый</t>
  </si>
  <si>
    <t>12-15</t>
  </si>
  <si>
    <t>300 x 150</t>
  </si>
  <si>
    <t>Monteagro</t>
  </si>
  <si>
    <t>золотисто-желтый</t>
  </si>
  <si>
    <t>Miekele Melandone</t>
  </si>
  <si>
    <t>300 x 200</t>
  </si>
  <si>
    <t>зелновато-белый</t>
  </si>
  <si>
    <t>8-14</t>
  </si>
  <si>
    <t>250 х 150</t>
  </si>
  <si>
    <t>250 x 100</t>
  </si>
  <si>
    <t xml:space="preserve">кремово-розовый </t>
  </si>
  <si>
    <t>12-13</t>
  </si>
  <si>
    <t>350 х 150</t>
  </si>
  <si>
    <t>абрикосово-янтарный</t>
  </si>
  <si>
    <t>14-16</t>
  </si>
  <si>
    <t>130 x 150</t>
  </si>
  <si>
    <t xml:space="preserve">темно-розовый </t>
  </si>
  <si>
    <t>80 х 100</t>
  </si>
  <si>
    <t>4</t>
  </si>
  <si>
    <t>70 x 150</t>
  </si>
  <si>
    <t>нежно розовый</t>
  </si>
  <si>
    <t>5</t>
  </si>
  <si>
    <t>70 х 120</t>
  </si>
  <si>
    <t>бордовый</t>
  </si>
  <si>
    <t>60 х 40</t>
  </si>
  <si>
    <t>пурпурно-фиолетовый</t>
  </si>
  <si>
    <t>немахровый</t>
  </si>
  <si>
    <t>40 х 60</t>
  </si>
  <si>
    <t>70 х 70</t>
  </si>
  <si>
    <t>Jack E. Christensen</t>
  </si>
  <si>
    <t>90 x 60</t>
  </si>
  <si>
    <t>розово-абрикосовый, хамелеон</t>
  </si>
  <si>
    <t>плоскочашевидная/чашевидная</t>
  </si>
  <si>
    <t>90 х 60</t>
  </si>
  <si>
    <t>5-10</t>
  </si>
  <si>
    <t>желто-красный</t>
  </si>
  <si>
    <t>125 х 75</t>
  </si>
  <si>
    <t>Warriner</t>
  </si>
  <si>
    <t>бордовый с белыми внутренними лепестками</t>
  </si>
  <si>
    <t>бокаловидная, чашевидная</t>
  </si>
  <si>
    <t>медно-оранжевый</t>
  </si>
  <si>
    <t>120 х 90</t>
  </si>
  <si>
    <t>Stephens</t>
  </si>
  <si>
    <t>11-13</t>
  </si>
  <si>
    <t>175 х 100</t>
  </si>
  <si>
    <t>красный с желтым реверсом</t>
  </si>
  <si>
    <t>100 x 75</t>
  </si>
  <si>
    <t>Hans Jürgen Evers </t>
  </si>
  <si>
    <t>красно-оранжевый</t>
  </si>
  <si>
    <t>Interplant</t>
  </si>
  <si>
    <t>сливочно-кремовый</t>
  </si>
  <si>
    <t>100 х 50</t>
  </si>
  <si>
    <t>бархатисто-красный с золотисто-жёлтой изнанкой</t>
  </si>
  <si>
    <t>8-12</t>
  </si>
  <si>
    <t>розовый с темно-розовой каймой</t>
  </si>
  <si>
    <t>90 х 50</t>
  </si>
  <si>
    <t>белый с малиновым краем, биколор</t>
  </si>
  <si>
    <t>100 x 80</t>
  </si>
  <si>
    <t>сливочно-желтый</t>
  </si>
  <si>
    <t>75 x 75</t>
  </si>
  <si>
    <t>80 х 70</t>
  </si>
  <si>
    <t>лососево-оранжевый</t>
  </si>
  <si>
    <t>11-12</t>
  </si>
  <si>
    <t>120 х 70</t>
  </si>
  <si>
    <t>абрикосовый, розовый</t>
  </si>
  <si>
    <t>малиновый с белой изнанкой</t>
  </si>
  <si>
    <t>розово-желтая, биколор</t>
  </si>
  <si>
    <t>13-14</t>
  </si>
  <si>
    <t>125 х 100</t>
  </si>
  <si>
    <t>14-15</t>
  </si>
  <si>
    <t>кремово-карамельный</t>
  </si>
  <si>
    <t>75 х 55</t>
  </si>
  <si>
    <t>Select Roses B.V.</t>
  </si>
  <si>
    <t>11-15</t>
  </si>
  <si>
    <t>Francois Dorieux II</t>
  </si>
  <si>
    <t>практически отсутствует</t>
  </si>
  <si>
    <t>120 х80</t>
  </si>
  <si>
    <t>Задаток при бронировании: 50%; доплата 50% за 3 недели до выдачи</t>
  </si>
  <si>
    <t>86-01-0417</t>
  </si>
  <si>
    <t>86-01-0411</t>
  </si>
  <si>
    <t>86-01-0420</t>
  </si>
  <si>
    <t>86-01-0282</t>
  </si>
  <si>
    <t>86-01-0002</t>
  </si>
  <si>
    <t>86-01-0421</t>
  </si>
  <si>
    <t>86-01-0003</t>
  </si>
  <si>
    <t>86-01-0415</t>
  </si>
  <si>
    <t>86-01-0423</t>
  </si>
  <si>
    <t>86-01-0004</t>
  </si>
  <si>
    <t>86-01-0412</t>
  </si>
  <si>
    <t>86-01-0302</t>
  </si>
  <si>
    <t>86-01-0012</t>
  </si>
  <si>
    <t>86-01-0414</t>
  </si>
  <si>
    <t>86-01-0419</t>
  </si>
  <si>
    <t>86-01-0422</t>
  </si>
  <si>
    <t>86-01-0406</t>
  </si>
  <si>
    <t>86-01-0416</t>
  </si>
  <si>
    <t>86-01-0353</t>
  </si>
  <si>
    <t>86-01-0310</t>
  </si>
  <si>
    <t>86-01-0405</t>
  </si>
  <si>
    <t>86-01-0410</t>
  </si>
  <si>
    <t>86-01-0409</t>
  </si>
  <si>
    <t>86-01-0407</t>
  </si>
  <si>
    <t>86-01-0344</t>
  </si>
  <si>
    <t>86-01-0401</t>
  </si>
  <si>
    <t>86-01-0408</t>
  </si>
  <si>
    <t>86-01-0413</t>
  </si>
  <si>
    <t>86-01-0402</t>
  </si>
  <si>
    <t>86-01-0299</t>
  </si>
  <si>
    <t>86-01-0418</t>
  </si>
  <si>
    <t>86-01-0296</t>
  </si>
  <si>
    <t>Anna Purina</t>
  </si>
  <si>
    <t>Barleburg</t>
  </si>
  <si>
    <t>Candy Rain</t>
  </si>
  <si>
    <t>Carte d'Or</t>
  </si>
  <si>
    <t>Flower Power Gold</t>
  </si>
  <si>
    <t>Hello</t>
  </si>
  <si>
    <t>Ingrid Bergman / Acito</t>
  </si>
  <si>
    <t>Kordes Perfecta</t>
  </si>
  <si>
    <t>Lambada</t>
  </si>
  <si>
    <t>Lavaglut / Flower P. Gold</t>
  </si>
  <si>
    <t>Marvelle</t>
  </si>
  <si>
    <t>Nina Weibull</t>
  </si>
  <si>
    <t>Nina Weibull / Jana</t>
  </si>
  <si>
    <t>Orient Express/Pasadena</t>
  </si>
  <si>
    <t>Osiria</t>
  </si>
  <si>
    <t>Satchmo</t>
  </si>
  <si>
    <t>Satchmo/Dorola</t>
  </si>
  <si>
    <t>Schnee Princess</t>
  </si>
  <si>
    <t>Sommer Abend</t>
  </si>
  <si>
    <t>чайно-гибридная/флорибунда</t>
  </si>
  <si>
    <t>флорибунда/миниатюрная</t>
  </si>
  <si>
    <t>персиковый розовый</t>
  </si>
  <si>
    <t>кораллово-красный</t>
  </si>
  <si>
    <t>кремовый розовый</t>
  </si>
  <si>
    <t>серебристо-белый / фиолетовый</t>
  </si>
  <si>
    <t>красный / желтый</t>
  </si>
  <si>
    <t>красный / белый</t>
  </si>
  <si>
    <t>красный, желтые полосы</t>
  </si>
  <si>
    <t>красный / оранжевый</t>
  </si>
  <si>
    <t>желтый + розовые края / розовый + фиолетовый</t>
  </si>
  <si>
    <t>абрикосово-розовый</t>
  </si>
  <si>
    <t>❌</t>
  </si>
  <si>
    <t>Доступно к заказу</t>
  </si>
  <si>
    <t>◔</t>
  </si>
  <si>
    <t>◑</t>
  </si>
  <si>
    <t>⬤</t>
  </si>
  <si>
    <t>Выдача заказов: 16-18 недели 2026 (13 - 30 апреля); Приём заказов закрывается 27.03.26</t>
  </si>
  <si>
    <t>86-01-0320</t>
  </si>
  <si>
    <t>Cristoforo Colombo</t>
  </si>
  <si>
    <t>Основной ассортимент</t>
  </si>
  <si>
    <t>Акционный набор "Мелодия летнего сада"</t>
  </si>
  <si>
    <t xml:space="preserve">Применена скидка по акции, €  </t>
  </si>
  <si>
    <t>АКЦИЯ! "Мелодия летнего сада"</t>
  </si>
  <si>
    <t>Сумма роз с ОКС не из набора в заказе:</t>
  </si>
  <si>
    <t>Заберите со скидкой 20% кол-во наборов:</t>
  </si>
  <si>
    <t>При заказе роз с ОКС на 70 тыс. ₽ заберите акционный набор: 5 сортов по 10 шт со скидкой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</si>
</sst>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[$₽-419]_-;\-* #,##0.00\ [$₽-419]_-;_-* &quot;-&quot;??\ [$₽-419]_-;_-@_-"/>
    <numFmt numFmtId="165" formatCode="_-* #,##0.00\ [$€-1]_-;\-* #,##0.00\ [$€-1]_-;_-* \-??\ [$€-1]_-;_-@_-"/>
    <numFmt numFmtId="166" formatCode="_-* #,##0.00&quot; ₽&quot;_-;\-* #,##0.00&quot; ₽&quot;_-;_-* \-??&quot; ₽&quot;_-;_-@_-"/>
    <numFmt numFmtId="168" formatCode="#,##0.00_р_."/>
    <numFmt numFmtId="169" formatCode="#,##0\ &quot;₽&quot;"/>
  </numFmts>
  <fonts count="10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ArialMT"/>
      <family val="2"/>
      <charset val="204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24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2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</font>
    <font>
      <u/>
      <sz val="11"/>
      <color rgb="FF0563C1"/>
      <name val="Calibri"/>
      <family val="2"/>
      <charset val="1"/>
    </font>
    <font>
      <b/>
      <u/>
      <sz val="11"/>
      <color rgb="FFFF0000"/>
      <name val="Calibri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sz val="10.5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9"/>
      <color rgb="FF000000"/>
      <name val="Arial"/>
      <family val="2"/>
      <charset val="204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 Narrow"/>
      <family val="2"/>
      <charset val="1"/>
    </font>
    <font>
      <sz val="10"/>
      <name val="Arial"/>
      <family val="2"/>
    </font>
    <font>
      <sz val="10.5"/>
      <color theme="1"/>
      <name val="Arial"/>
      <family val="2"/>
    </font>
    <font>
      <sz val="10.5"/>
      <color theme="1"/>
      <name val="Arial"/>
      <family val="2"/>
      <charset val="204"/>
    </font>
    <font>
      <b/>
      <sz val="11"/>
      <name val="Arial"/>
      <family val="2"/>
      <charset val="1"/>
    </font>
    <font>
      <b/>
      <sz val="11"/>
      <color rgb="FF000000"/>
      <name val="Arial Narrow"/>
      <family val="2"/>
      <charset val="1"/>
    </font>
    <font>
      <sz val="11"/>
      <color rgb="FF000000"/>
      <name val="Calibri"/>
      <family val="2"/>
      <charset val="204"/>
    </font>
    <font>
      <b/>
      <sz val="10.5"/>
      <color rgb="FF0066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rgb="FF595959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Charcoal CY"/>
      <family val="2"/>
      <charset val="204"/>
    </font>
    <font>
      <b/>
      <sz val="11"/>
      <color theme="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.5"/>
      <name val="Arial"/>
      <family val="2"/>
      <charset val="204"/>
    </font>
    <font>
      <sz val="12"/>
      <color theme="2"/>
      <name val="ArialMT"/>
      <family val="2"/>
      <charset val="204"/>
    </font>
    <font>
      <u/>
      <sz val="10"/>
      <name val="Calibri"/>
      <family val="2"/>
      <charset val="204"/>
    </font>
    <font>
      <b/>
      <sz val="10.5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MT"/>
      <family val="2"/>
      <charset val="204"/>
    </font>
    <font>
      <i/>
      <sz val="9"/>
      <color rgb="FF545454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i/>
      <sz val="14"/>
      <color rgb="FF336F3E"/>
      <name val="comic"/>
      <family val="5"/>
      <charset val="1"/>
    </font>
    <font>
      <b/>
      <i/>
      <sz val="12"/>
      <color rgb="FF000000"/>
      <name val="Bahnschrift SemiLight SemiConde"/>
      <family val="2"/>
      <charset val="204"/>
    </font>
    <font>
      <b/>
      <sz val="12"/>
      <color rgb="FF000000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Calibri"/>
      <family val="2"/>
      <charset val="204"/>
    </font>
    <font>
      <i/>
      <sz val="11"/>
      <color rgb="FF3A3A3A"/>
      <name val="Bahnschrift SemiLight SemiConde"/>
      <family val="2"/>
      <charset val="204"/>
    </font>
    <font>
      <sz val="11"/>
      <color rgb="FF3A3A3A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Bahnschrift SemiLight SemiConde"/>
      <family val="2"/>
      <charset val="204"/>
    </font>
    <font>
      <sz val="8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0" tint="-0.499984740745262"/>
      <name val="ArialMT"/>
      <family val="2"/>
      <charset val="204"/>
    </font>
    <font>
      <sz val="12"/>
      <name val="ArialMT"/>
      <charset val="204"/>
    </font>
    <font>
      <u/>
      <sz val="9"/>
      <color theme="10"/>
      <name val="Calibri"/>
      <family val="2"/>
      <charset val="204"/>
      <scheme val="minor"/>
    </font>
    <font>
      <u/>
      <sz val="10"/>
      <color theme="0" tint="-0.499984740745262"/>
      <name val="Calibri"/>
      <family val="2"/>
      <charset val="204"/>
      <scheme val="minor"/>
    </font>
    <font>
      <sz val="12"/>
      <color theme="0" tint="-0.499984740745262"/>
      <name val="ArialMT"/>
      <charset val="204"/>
    </font>
    <font>
      <u/>
      <sz val="9"/>
      <color theme="0" tint="-0.499984740745262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u/>
      <sz val="10"/>
      <color theme="4"/>
      <name val="Calibri"/>
      <family val="2"/>
      <charset val="204"/>
      <scheme val="minor"/>
    </font>
    <font>
      <u/>
      <sz val="9"/>
      <color theme="4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  <charset val="204"/>
    </font>
    <font>
      <sz val="11"/>
      <color theme="1"/>
      <name val="Arial"/>
      <family val="2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0" tint="-0.499984740745262"/>
      <name val="Arial"/>
      <family val="2"/>
    </font>
    <font>
      <u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9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3E7FF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7" fillId="0" borderId="0" applyBorder="0" applyProtection="0"/>
    <xf numFmtId="0" fontId="4" fillId="0" borderId="0" applyNumberFormat="0" applyFill="0" applyBorder="0" applyAlignment="0" applyProtection="0"/>
    <xf numFmtId="0" fontId="20" fillId="0" borderId="0"/>
    <xf numFmtId="0" fontId="15" fillId="0" borderId="0"/>
    <xf numFmtId="0" fontId="23" fillId="0" borderId="0"/>
    <xf numFmtId="0" fontId="29" fillId="0" borderId="0"/>
    <xf numFmtId="0" fontId="32" fillId="0" borderId="0"/>
    <xf numFmtId="0" fontId="37" fillId="0" borderId="0"/>
    <xf numFmtId="0" fontId="1" fillId="0" borderId="0"/>
    <xf numFmtId="0" fontId="37" fillId="0" borderId="0"/>
    <xf numFmtId="0" fontId="44" fillId="0" borderId="0"/>
    <xf numFmtId="0" fontId="1" fillId="0" borderId="0"/>
    <xf numFmtId="0" fontId="37" fillId="0" borderId="0"/>
    <xf numFmtId="0" fontId="72" fillId="0" borderId="0"/>
    <xf numFmtId="0" fontId="32" fillId="0" borderId="0"/>
    <xf numFmtId="0" fontId="83" fillId="0" borderId="0"/>
    <xf numFmtId="43" fontId="1" fillId="0" borderId="0" applyFont="0" applyFill="0" applyBorder="0" applyAlignment="0" applyProtection="0"/>
    <xf numFmtId="0" fontId="83" fillId="0" borderId="0"/>
  </cellStyleXfs>
  <cellXfs count="201">
    <xf numFmtId="0" fontId="0" fillId="0" borderId="0" xfId="0"/>
    <xf numFmtId="14" fontId="3" fillId="0" borderId="0" xfId="2" applyNumberFormat="1" applyFont="1"/>
    <xf numFmtId="0" fontId="6" fillId="0" borderId="0" xfId="2" applyFont="1" applyAlignment="1">
      <alignment horizontal="left" inden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2" fontId="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center" vertical="center"/>
    </xf>
    <xf numFmtId="0" fontId="6" fillId="0" borderId="0" xfId="2" applyFont="1" applyAlignment="1">
      <alignment wrapText="1"/>
    </xf>
    <xf numFmtId="2" fontId="12" fillId="0" borderId="0" xfId="2" applyNumberFormat="1" applyFont="1" applyAlignment="1">
      <alignment horizontal="center" vertical="top"/>
    </xf>
    <xf numFmtId="2" fontId="13" fillId="0" borderId="0" xfId="2" applyNumberFormat="1" applyFont="1" applyAlignment="1">
      <alignment horizontal="center" vertical="top"/>
    </xf>
    <xf numFmtId="2" fontId="12" fillId="0" borderId="0" xfId="2" applyNumberFormat="1" applyFont="1" applyAlignment="1">
      <alignment horizontal="left" vertical="top" indent="1"/>
    </xf>
    <xf numFmtId="2" fontId="12" fillId="0" borderId="0" xfId="2" applyNumberFormat="1" applyFont="1" applyAlignment="1">
      <alignment horizontal="center" vertical="center"/>
    </xf>
    <xf numFmtId="2" fontId="14" fillId="0" borderId="0" xfId="2" applyNumberFormat="1" applyFont="1" applyAlignment="1">
      <alignment horizontal="center" vertical="top"/>
    </xf>
    <xf numFmtId="0" fontId="16" fillId="0" borderId="0" xfId="4" applyFont="1" applyAlignment="1" applyProtection="1">
      <alignment horizontal="right" vertical="center"/>
      <protection locked="0"/>
    </xf>
    <xf numFmtId="0" fontId="18" fillId="0" borderId="0" xfId="5" applyFont="1" applyBorder="1" applyAlignment="1" applyProtection="1">
      <alignment vertical="center"/>
      <protection locked="0"/>
    </xf>
    <xf numFmtId="0" fontId="18" fillId="0" borderId="0" xfId="5" applyFont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9" fillId="0" borderId="0" xfId="6" applyFont="1" applyAlignment="1" applyProtection="1">
      <alignment horizontal="left" vertical="top"/>
      <protection locked="0"/>
    </xf>
    <xf numFmtId="0" fontId="21" fillId="0" borderId="0" xfId="7" applyFont="1" applyAlignment="1">
      <alignment horizontal="left"/>
    </xf>
    <xf numFmtId="0" fontId="24" fillId="4" borderId="0" xfId="9" applyFont="1" applyFill="1" applyAlignment="1" applyProtection="1">
      <alignment horizontal="left" vertical="center" indent="1"/>
      <protection locked="0"/>
    </xf>
    <xf numFmtId="0" fontId="24" fillId="4" borderId="0" xfId="9" applyFont="1" applyFill="1" applyAlignment="1" applyProtection="1">
      <alignment horizontal="left" vertical="center"/>
      <protection locked="0"/>
    </xf>
    <xf numFmtId="0" fontId="25" fillId="0" borderId="0" xfId="7" applyFont="1" applyAlignment="1">
      <alignment horizontal="left"/>
    </xf>
    <xf numFmtId="0" fontId="27" fillId="0" borderId="0" xfId="3" applyFont="1" applyAlignment="1">
      <alignment horizontal="left" vertical="center" indent="1"/>
    </xf>
    <xf numFmtId="0" fontId="30" fillId="0" borderId="4" xfId="10" applyFont="1" applyBorder="1" applyAlignment="1" applyProtection="1">
      <alignment horizontal="left" vertical="center" indent="1"/>
      <protection locked="0"/>
    </xf>
    <xf numFmtId="0" fontId="8" fillId="0" borderId="0" xfId="2" applyFont="1" applyAlignment="1">
      <alignment horizontal="left" indent="1"/>
    </xf>
    <xf numFmtId="0" fontId="21" fillId="0" borderId="0" xfId="2" applyFont="1"/>
    <xf numFmtId="0" fontId="30" fillId="0" borderId="0" xfId="10" applyFont="1" applyAlignment="1" applyProtection="1">
      <alignment horizontal="left" vertical="center" indent="1"/>
      <protection locked="0"/>
    </xf>
    <xf numFmtId="0" fontId="30" fillId="0" borderId="0" xfId="10" applyFont="1" applyAlignment="1" applyProtection="1">
      <alignment horizontal="left" vertical="center"/>
      <protection locked="0"/>
    </xf>
    <xf numFmtId="0" fontId="33" fillId="0" borderId="0" xfId="11" applyFont="1" applyAlignment="1">
      <alignment horizontal="left" vertical="center"/>
    </xf>
    <xf numFmtId="0" fontId="34" fillId="0" borderId="0" xfId="11" applyFont="1" applyAlignment="1">
      <alignment horizontal="left" vertical="center"/>
    </xf>
    <xf numFmtId="0" fontId="30" fillId="0" borderId="0" xfId="7" applyFont="1" applyAlignment="1">
      <alignment vertical="center"/>
    </xf>
    <xf numFmtId="0" fontId="35" fillId="0" borderId="0" xfId="10" applyFont="1" applyAlignment="1" applyProtection="1">
      <alignment horizontal="left" vertical="center" indent="1"/>
      <protection locked="0"/>
    </xf>
    <xf numFmtId="0" fontId="35" fillId="0" borderId="0" xfId="10" applyFont="1" applyAlignment="1" applyProtection="1">
      <alignment horizontal="left" vertical="center"/>
      <protection locked="0"/>
    </xf>
    <xf numFmtId="0" fontId="21" fillId="0" borderId="0" xfId="7" applyFont="1" applyAlignment="1">
      <alignment vertical="center"/>
    </xf>
    <xf numFmtId="0" fontId="21" fillId="4" borderId="0" xfId="12" applyFont="1" applyFill="1" applyAlignment="1">
      <alignment horizontal="left" vertical="center"/>
    </xf>
    <xf numFmtId="0" fontId="38" fillId="0" borderId="0" xfId="7" applyFont="1" applyAlignment="1">
      <alignment vertical="center"/>
    </xf>
    <xf numFmtId="0" fontId="25" fillId="0" borderId="0" xfId="8" applyFont="1"/>
    <xf numFmtId="165" fontId="6" fillId="0" borderId="0" xfId="2" applyNumberFormat="1" applyFont="1"/>
    <xf numFmtId="14" fontId="39" fillId="0" borderId="0" xfId="13" applyNumberFormat="1" applyFont="1" applyAlignment="1">
      <alignment horizontal="center"/>
    </xf>
    <xf numFmtId="0" fontId="40" fillId="6" borderId="0" xfId="14" applyFont="1" applyFill="1" applyAlignment="1">
      <alignment horizontal="left" vertical="center"/>
    </xf>
    <xf numFmtId="0" fontId="41" fillId="0" borderId="0" xfId="2" applyFont="1" applyAlignment="1">
      <alignment horizontal="left" indent="1"/>
    </xf>
    <xf numFmtId="0" fontId="42" fillId="0" borderId="5" xfId="13" applyFont="1" applyBorder="1" applyAlignment="1">
      <alignment horizontal="center" vertical="top" wrapText="1"/>
    </xf>
    <xf numFmtId="0" fontId="43" fillId="5" borderId="6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left" vertical="top" wrapText="1"/>
    </xf>
    <xf numFmtId="2" fontId="8" fillId="5" borderId="7" xfId="2" applyNumberFormat="1" applyFont="1" applyFill="1" applyBorder="1" applyAlignment="1">
      <alignment horizontal="center" vertical="top" wrapText="1"/>
    </xf>
    <xf numFmtId="0" fontId="43" fillId="5" borderId="7" xfId="15" applyFont="1" applyFill="1" applyBorder="1" applyAlignment="1">
      <alignment horizontal="center" vertical="top" wrapText="1"/>
    </xf>
    <xf numFmtId="2" fontId="43" fillId="5" borderId="7" xfId="2" applyNumberFormat="1" applyFont="1" applyFill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45" fillId="0" borderId="5" xfId="2" applyFont="1" applyBorder="1" applyAlignment="1">
      <alignment horizontal="center"/>
    </xf>
    <xf numFmtId="0" fontId="7" fillId="0" borderId="1" xfId="2" applyFont="1" applyBorder="1" applyAlignment="1">
      <alignment horizontal="left" indent="1"/>
    </xf>
    <xf numFmtId="0" fontId="7" fillId="0" borderId="1" xfId="2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/>
    </xf>
    <xf numFmtId="0" fontId="43" fillId="0" borderId="1" xfId="2" applyFont="1" applyBorder="1" applyAlignment="1">
      <alignment horizontal="center"/>
    </xf>
    <xf numFmtId="0" fontId="43" fillId="6" borderId="1" xfId="15" applyFont="1" applyFill="1" applyBorder="1" applyAlignment="1" applyProtection="1">
      <alignment horizontal="right"/>
      <protection locked="0"/>
    </xf>
    <xf numFmtId="165" fontId="43" fillId="6" borderId="1" xfId="15" applyNumberFormat="1" applyFont="1" applyFill="1" applyBorder="1" applyAlignment="1" applyProtection="1">
      <alignment horizontal="right"/>
      <protection locked="0"/>
    </xf>
    <xf numFmtId="0" fontId="43" fillId="0" borderId="1" xfId="2" applyFont="1" applyBorder="1" applyAlignment="1">
      <alignment horizontal="left" indent="1"/>
    </xf>
    <xf numFmtId="49" fontId="43" fillId="0" borderId="1" xfId="2" applyNumberFormat="1" applyFont="1" applyBorder="1" applyAlignment="1">
      <alignment horizontal="left" indent="1"/>
    </xf>
    <xf numFmtId="0" fontId="48" fillId="0" borderId="0" xfId="2" applyFont="1"/>
    <xf numFmtId="0" fontId="9" fillId="0" borderId="0" xfId="4" applyFont="1"/>
    <xf numFmtId="0" fontId="47" fillId="5" borderId="1" xfId="2" applyFont="1" applyFill="1" applyBorder="1" applyAlignment="1">
      <alignment vertical="center"/>
    </xf>
    <xf numFmtId="0" fontId="49" fillId="5" borderId="1" xfId="5" applyFont="1" applyFill="1" applyBorder="1" applyAlignment="1" applyProtection="1">
      <alignment horizontal="center" vertical="top"/>
    </xf>
    <xf numFmtId="0" fontId="47" fillId="5" borderId="1" xfId="4" applyFont="1" applyFill="1" applyBorder="1" applyAlignment="1">
      <alignment horizontal="left" vertical="center" indent="1"/>
    </xf>
    <xf numFmtId="49" fontId="47" fillId="5" borderId="1" xfId="4" applyNumberFormat="1" applyFont="1" applyFill="1" applyBorder="1" applyAlignment="1">
      <alignment horizontal="center" vertical="center"/>
    </xf>
    <xf numFmtId="0" fontId="47" fillId="5" borderId="1" xfId="2" applyFont="1" applyFill="1" applyBorder="1" applyAlignment="1">
      <alignment horizontal="center" vertical="center"/>
    </xf>
    <xf numFmtId="0" fontId="50" fillId="5" borderId="1" xfId="2" applyFont="1" applyFill="1" applyBorder="1" applyAlignment="1">
      <alignment horizontal="center" vertical="center"/>
    </xf>
    <xf numFmtId="2" fontId="47" fillId="5" borderId="1" xfId="2" applyNumberFormat="1" applyFont="1" applyFill="1" applyBorder="1" applyAlignment="1">
      <alignment horizontal="center" vertical="center"/>
    </xf>
    <xf numFmtId="0" fontId="51" fillId="0" borderId="0" xfId="4" applyFont="1"/>
    <xf numFmtId="165" fontId="47" fillId="5" borderId="1" xfId="2" applyNumberFormat="1" applyFont="1" applyFill="1" applyBorder="1" applyAlignment="1">
      <alignment horizontal="center" vertical="center"/>
    </xf>
    <xf numFmtId="0" fontId="52" fillId="0" borderId="0" xfId="4" applyFont="1"/>
    <xf numFmtId="0" fontId="5" fillId="0" borderId="0" xfId="2"/>
    <xf numFmtId="0" fontId="53" fillId="0" borderId="0" xfId="2" applyFont="1" applyAlignment="1">
      <alignment horizontal="left" indent="1"/>
    </xf>
    <xf numFmtId="0" fontId="5" fillId="0" borderId="0" xfId="2" applyAlignment="1">
      <alignment horizontal="left" indent="1"/>
    </xf>
    <xf numFmtId="0" fontId="5" fillId="0" borderId="0" xfId="2" applyAlignment="1">
      <alignment horizontal="center" vertical="center"/>
    </xf>
    <xf numFmtId="0" fontId="54" fillId="0" borderId="0" xfId="2" applyFont="1" applyAlignment="1">
      <alignment horizontal="center"/>
    </xf>
    <xf numFmtId="0" fontId="15" fillId="0" borderId="0" xfId="4"/>
    <xf numFmtId="0" fontId="52" fillId="0" borderId="0" xfId="2" applyFont="1"/>
    <xf numFmtId="0" fontId="37" fillId="0" borderId="8" xfId="14" applyBorder="1"/>
    <xf numFmtId="0" fontId="37" fillId="0" borderId="9" xfId="14" applyBorder="1"/>
    <xf numFmtId="0" fontId="37" fillId="0" borderId="10" xfId="14" applyBorder="1"/>
    <xf numFmtId="0" fontId="37" fillId="0" borderId="0" xfId="14"/>
    <xf numFmtId="0" fontId="37" fillId="0" borderId="11" xfId="14" applyBorder="1"/>
    <xf numFmtId="0" fontId="37" fillId="0" borderId="12" xfId="14" applyBorder="1"/>
    <xf numFmtId="0" fontId="55" fillId="0" borderId="11" xfId="14" applyFont="1" applyBorder="1"/>
    <xf numFmtId="0" fontId="55" fillId="0" borderId="0" xfId="14" applyFont="1"/>
    <xf numFmtId="0" fontId="56" fillId="0" borderId="0" xfId="14" applyFont="1"/>
    <xf numFmtId="0" fontId="56" fillId="0" borderId="12" xfId="14" applyFont="1" applyBorder="1"/>
    <xf numFmtId="0" fontId="57" fillId="0" borderId="0" xfId="14" applyFont="1"/>
    <xf numFmtId="0" fontId="57" fillId="0" borderId="12" xfId="14" applyFont="1" applyBorder="1"/>
    <xf numFmtId="0" fontId="58" fillId="0" borderId="11" xfId="14" applyFont="1" applyBorder="1"/>
    <xf numFmtId="0" fontId="59" fillId="7" borderId="11" xfId="14" applyFont="1" applyFill="1" applyBorder="1" applyAlignment="1">
      <alignment horizontal="right"/>
    </xf>
    <xf numFmtId="0" fontId="59" fillId="0" borderId="0" xfId="14" applyFont="1"/>
    <xf numFmtId="0" fontId="60" fillId="0" borderId="0" xfId="14" applyFont="1"/>
    <xf numFmtId="0" fontId="60" fillId="0" borderId="12" xfId="14" applyFont="1" applyBorder="1"/>
    <xf numFmtId="0" fontId="61" fillId="7" borderId="11" xfId="14" applyFont="1" applyFill="1" applyBorder="1" applyAlignment="1">
      <alignment horizontal="left"/>
    </xf>
    <xf numFmtId="0" fontId="63" fillId="0" borderId="0" xfId="14" applyFont="1"/>
    <xf numFmtId="0" fontId="64" fillId="0" borderId="0" xfId="14" applyFont="1"/>
    <xf numFmtId="0" fontId="61" fillId="0" borderId="0" xfId="14" applyFont="1" applyAlignment="1">
      <alignment horizontal="left"/>
    </xf>
    <xf numFmtId="0" fontId="65" fillId="0" borderId="0" xfId="14" applyFont="1"/>
    <xf numFmtId="0" fontId="65" fillId="0" borderId="12" xfId="14" applyFont="1" applyBorder="1"/>
    <xf numFmtId="0" fontId="64" fillId="7" borderId="11" xfId="14" applyFont="1" applyFill="1" applyBorder="1"/>
    <xf numFmtId="0" fontId="66" fillId="0" borderId="0" xfId="14" applyFont="1" applyAlignment="1">
      <alignment horizontal="left" indent="4"/>
    </xf>
    <xf numFmtId="0" fontId="64" fillId="0" borderId="0" xfId="14" applyFont="1" applyAlignment="1">
      <alignment horizontal="right"/>
    </xf>
    <xf numFmtId="0" fontId="66" fillId="0" borderId="0" xfId="14" applyFont="1" applyAlignment="1">
      <alignment horizontal="left"/>
    </xf>
    <xf numFmtId="0" fontId="67" fillId="0" borderId="0" xfId="14" applyFont="1" applyAlignment="1">
      <alignment vertical="center"/>
    </xf>
    <xf numFmtId="0" fontId="68" fillId="7" borderId="11" xfId="14" applyFont="1" applyFill="1" applyBorder="1"/>
    <xf numFmtId="0" fontId="68" fillId="0" borderId="0" xfId="14" applyFont="1"/>
    <xf numFmtId="0" fontId="37" fillId="7" borderId="11" xfId="14" applyFill="1" applyBorder="1"/>
    <xf numFmtId="0" fontId="60" fillId="7" borderId="11" xfId="14" applyFont="1" applyFill="1" applyBorder="1" applyAlignment="1">
      <alignment horizontal="right"/>
    </xf>
    <xf numFmtId="0" fontId="69" fillId="0" borderId="0" xfId="14" applyFont="1" applyAlignment="1">
      <alignment horizontal="left"/>
    </xf>
    <xf numFmtId="0" fontId="70" fillId="0" borderId="0" xfId="14" applyFont="1"/>
    <xf numFmtId="0" fontId="70" fillId="0" borderId="12" xfId="14" applyFont="1" applyBorder="1"/>
    <xf numFmtId="0" fontId="60" fillId="7" borderId="11" xfId="14" applyFont="1" applyFill="1" applyBorder="1" applyAlignment="1">
      <alignment horizontal="right" vertical="top"/>
    </xf>
    <xf numFmtId="0" fontId="70" fillId="0" borderId="12" xfId="14" applyFont="1" applyBorder="1" applyAlignment="1">
      <alignment vertical="top"/>
    </xf>
    <xf numFmtId="0" fontId="70" fillId="0" borderId="0" xfId="14" applyFont="1" applyAlignment="1">
      <alignment vertical="top"/>
    </xf>
    <xf numFmtId="0" fontId="66" fillId="0" borderId="0" xfId="14" applyFont="1" applyAlignment="1">
      <alignment horizontal="left" vertical="top" wrapText="1" indent="4"/>
    </xf>
    <xf numFmtId="0" fontId="71" fillId="8" borderId="11" xfId="12" applyFont="1" applyFill="1" applyBorder="1" applyAlignment="1">
      <alignment horizontal="right" vertical="top"/>
    </xf>
    <xf numFmtId="0" fontId="2" fillId="0" borderId="12" xfId="12" applyFont="1" applyBorder="1" applyAlignment="1">
      <alignment vertical="top"/>
    </xf>
    <xf numFmtId="0" fontId="2" fillId="0" borderId="0" xfId="12" applyFont="1" applyAlignment="1">
      <alignment vertical="top"/>
    </xf>
    <xf numFmtId="0" fontId="37" fillId="8" borderId="11" xfId="12" applyFill="1" applyBorder="1"/>
    <xf numFmtId="0" fontId="37" fillId="0" borderId="12" xfId="12" applyBorder="1"/>
    <xf numFmtId="0" fontId="37" fillId="0" borderId="0" xfId="12"/>
    <xf numFmtId="0" fontId="43" fillId="0" borderId="0" xfId="18" applyFont="1" applyAlignment="1">
      <alignment horizontal="left" vertical="top" wrapText="1"/>
    </xf>
    <xf numFmtId="0" fontId="37" fillId="0" borderId="13" xfId="14" applyBorder="1"/>
    <xf numFmtId="0" fontId="37" fillId="0" borderId="14" xfId="14" applyBorder="1"/>
    <xf numFmtId="0" fontId="37" fillId="0" borderId="15" xfId="14" applyBorder="1"/>
    <xf numFmtId="0" fontId="15" fillId="0" borderId="0" xfId="8"/>
    <xf numFmtId="0" fontId="46" fillId="0" borderId="1" xfId="1" applyFont="1" applyBorder="1" applyAlignment="1" applyProtection="1">
      <alignment horizontal="center" vertical="center"/>
    </xf>
    <xf numFmtId="0" fontId="73" fillId="0" borderId="5" xfId="2" applyFont="1" applyBorder="1" applyAlignment="1">
      <alignment horizontal="center"/>
    </xf>
    <xf numFmtId="0" fontId="74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center" vertical="center"/>
    </xf>
    <xf numFmtId="2" fontId="76" fillId="0" borderId="1" xfId="2" applyNumberFormat="1" applyFont="1" applyBorder="1" applyAlignment="1">
      <alignment horizontal="center"/>
    </xf>
    <xf numFmtId="0" fontId="74" fillId="0" borderId="1" xfId="2" applyFont="1" applyBorder="1" applyAlignment="1">
      <alignment horizontal="center"/>
    </xf>
    <xf numFmtId="0" fontId="74" fillId="6" borderId="1" xfId="15" applyFont="1" applyFill="1" applyBorder="1" applyAlignment="1" applyProtection="1">
      <alignment horizontal="right"/>
      <protection locked="0"/>
    </xf>
    <xf numFmtId="165" fontId="74" fillId="6" borderId="1" xfId="15" applyNumberFormat="1" applyFont="1" applyFill="1" applyBorder="1" applyAlignment="1" applyProtection="1">
      <alignment horizontal="right"/>
      <protection locked="0"/>
    </xf>
    <xf numFmtId="49" fontId="74" fillId="0" borderId="1" xfId="2" applyNumberFormat="1" applyFont="1" applyBorder="1" applyAlignment="1">
      <alignment horizontal="left" indent="1"/>
    </xf>
    <xf numFmtId="0" fontId="77" fillId="0" borderId="0" xfId="2" applyFont="1"/>
    <xf numFmtId="0" fontId="78" fillId="0" borderId="0" xfId="2" applyFont="1"/>
    <xf numFmtId="0" fontId="79" fillId="0" borderId="1" xfId="1" applyFont="1" applyBorder="1" applyAlignment="1" applyProtection="1">
      <alignment horizontal="center" vertical="center"/>
    </xf>
    <xf numFmtId="0" fontId="80" fillId="0" borderId="1" xfId="1" applyFont="1" applyBorder="1" applyAlignment="1" applyProtection="1">
      <alignment horizontal="center" vertical="center"/>
    </xf>
    <xf numFmtId="0" fontId="81" fillId="0" borderId="0" xfId="2" applyFont="1"/>
    <xf numFmtId="0" fontId="82" fillId="0" borderId="1" xfId="1" applyFont="1" applyBorder="1" applyAlignment="1" applyProtection="1">
      <alignment horizontal="center" vertical="center"/>
    </xf>
    <xf numFmtId="0" fontId="43" fillId="0" borderId="3" xfId="2" applyFont="1" applyBorder="1"/>
    <xf numFmtId="0" fontId="74" fillId="0" borderId="3" xfId="2" applyFont="1" applyBorder="1"/>
    <xf numFmtId="0" fontId="0" fillId="0" borderId="1" xfId="0" applyBorder="1" applyAlignment="1">
      <alignment horizontal="center"/>
    </xf>
    <xf numFmtId="0" fontId="84" fillId="0" borderId="1" xfId="0" applyFont="1" applyBorder="1" applyAlignment="1">
      <alignment horizontal="center"/>
    </xf>
    <xf numFmtId="0" fontId="85" fillId="0" borderId="1" xfId="1" applyFont="1" applyBorder="1" applyAlignment="1" applyProtection="1">
      <alignment horizontal="center" vertical="center"/>
    </xf>
    <xf numFmtId="0" fontId="86" fillId="0" borderId="1" xfId="1" applyFont="1" applyBorder="1" applyAlignment="1" applyProtection="1">
      <alignment horizontal="center" vertical="center"/>
    </xf>
    <xf numFmtId="0" fontId="45" fillId="0" borderId="5" xfId="2" applyFont="1" applyBorder="1" applyAlignment="1">
      <alignment horizontal="left"/>
    </xf>
    <xf numFmtId="168" fontId="88" fillId="3" borderId="2" xfId="22" applyNumberFormat="1" applyFont="1" applyFill="1" applyBorder="1" applyAlignment="1">
      <alignment horizontal="left" vertical="center"/>
    </xf>
    <xf numFmtId="168" fontId="89" fillId="3" borderId="16" xfId="22" applyNumberFormat="1" applyFont="1" applyFill="1" applyBorder="1" applyAlignment="1">
      <alignment horizontal="center" vertical="center" wrapText="1"/>
    </xf>
    <xf numFmtId="168" fontId="88" fillId="3" borderId="16" xfId="22" applyNumberFormat="1" applyFont="1" applyFill="1" applyBorder="1" applyAlignment="1">
      <alignment horizontal="left" vertical="center"/>
    </xf>
    <xf numFmtId="168" fontId="89" fillId="3" borderId="2" xfId="22" applyNumberFormat="1" applyFont="1" applyFill="1" applyBorder="1" applyAlignment="1">
      <alignment horizontal="center" vertical="center" wrapText="1"/>
    </xf>
    <xf numFmtId="0" fontId="24" fillId="3" borderId="7" xfId="22" applyFont="1" applyFill="1" applyBorder="1" applyAlignment="1">
      <alignment horizontal="center" vertical="top" wrapText="1"/>
    </xf>
    <xf numFmtId="0" fontId="90" fillId="9" borderId="0" xfId="22" applyFont="1" applyFill="1" applyAlignment="1">
      <alignment horizontal="left" vertical="center" indent="1"/>
    </xf>
    <xf numFmtId="0" fontId="87" fillId="9" borderId="0" xfId="22" applyFont="1" applyFill="1" applyAlignment="1">
      <alignment horizontal="left" vertical="center" indent="1"/>
    </xf>
    <xf numFmtId="0" fontId="83" fillId="9" borderId="0" xfId="22" applyFill="1" applyAlignment="1">
      <alignment horizontal="center"/>
    </xf>
    <xf numFmtId="0" fontId="87" fillId="9" borderId="0" xfId="22" applyFont="1" applyFill="1" applyAlignment="1">
      <alignment horizontal="center" vertical="center"/>
    </xf>
    <xf numFmtId="0" fontId="91" fillId="9" borderId="0" xfId="22" applyFont="1" applyFill="1" applyProtection="1">
      <protection locked="0"/>
    </xf>
    <xf numFmtId="0" fontId="92" fillId="9" borderId="0" xfId="22" applyFont="1" applyFill="1" applyAlignment="1">
      <alignment horizontal="left" vertical="center" indent="1"/>
    </xf>
    <xf numFmtId="0" fontId="83" fillId="9" borderId="0" xfId="22" applyFill="1"/>
    <xf numFmtId="169" fontId="92" fillId="9" borderId="17" xfId="21" applyNumberFormat="1" applyFont="1" applyFill="1" applyBorder="1" applyAlignment="1">
      <alignment horizontal="right" vertical="center" indent="1"/>
    </xf>
    <xf numFmtId="0" fontId="93" fillId="9" borderId="0" xfId="22" applyFont="1" applyFill="1" applyAlignment="1">
      <alignment horizontal="left" vertical="center" indent="1"/>
    </xf>
    <xf numFmtId="0" fontId="92" fillId="9" borderId="17" xfId="22" applyFont="1" applyFill="1" applyBorder="1" applyAlignment="1">
      <alignment horizontal="right" vertical="center" indent="1"/>
    </xf>
    <xf numFmtId="165" fontId="94" fillId="6" borderId="1" xfId="15" applyNumberFormat="1" applyFont="1" applyFill="1" applyBorder="1" applyAlignment="1" applyProtection="1">
      <alignment horizontal="right"/>
      <protection locked="0"/>
    </xf>
    <xf numFmtId="0" fontId="8" fillId="0" borderId="0" xfId="3" applyFont="1" applyAlignment="1" applyProtection="1">
      <alignment horizontal="left" vertical="top" wrapText="1"/>
      <protection locked="0"/>
    </xf>
    <xf numFmtId="0" fontId="92" fillId="9" borderId="0" xfId="22" applyFont="1" applyFill="1" applyAlignment="1">
      <alignment horizontal="left" vertical="top" wrapText="1" indent="1"/>
    </xf>
    <xf numFmtId="0" fontId="8" fillId="3" borderId="0" xfId="9" applyFont="1" applyFill="1" applyAlignment="1" applyProtection="1">
      <alignment horizontal="left" vertical="top" wrapText="1"/>
      <protection locked="0"/>
    </xf>
    <xf numFmtId="2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horizontal="right" vertical="center"/>
    </xf>
    <xf numFmtId="166" fontId="36" fillId="0" borderId="1" xfId="4" applyNumberFormat="1" applyFont="1" applyBorder="1" applyAlignment="1">
      <alignment horizontal="right" vertical="center"/>
    </xf>
    <xf numFmtId="164" fontId="22" fillId="3" borderId="2" xfId="8" applyNumberFormat="1" applyFont="1" applyFill="1" applyBorder="1" applyAlignment="1" applyProtection="1">
      <alignment horizontal="center" vertical="center"/>
      <protection locked="0"/>
    </xf>
    <xf numFmtId="164" fontId="22" fillId="3" borderId="3" xfId="8" applyNumberFormat="1" applyFont="1" applyFill="1" applyBorder="1" applyAlignment="1" applyProtection="1">
      <alignment horizontal="center" vertical="center"/>
      <protection locked="0"/>
    </xf>
    <xf numFmtId="0" fontId="26" fillId="3" borderId="2" xfId="3" applyFont="1" applyFill="1" applyBorder="1" applyAlignment="1">
      <alignment horizontal="right" vertical="center"/>
    </xf>
    <xf numFmtId="0" fontId="26" fillId="3" borderId="3" xfId="3" applyFont="1" applyFill="1" applyBorder="1" applyAlignment="1">
      <alignment horizontal="right" vertical="center"/>
    </xf>
    <xf numFmtId="0" fontId="28" fillId="5" borderId="1" xfId="2" applyFont="1" applyFill="1" applyBorder="1" applyAlignment="1">
      <alignment horizontal="right" vertical="center"/>
    </xf>
    <xf numFmtId="0" fontId="66" fillId="0" borderId="0" xfId="14" applyFont="1" applyAlignment="1">
      <alignment horizontal="left" vertical="top" wrapText="1" indent="4"/>
    </xf>
    <xf numFmtId="0" fontId="69" fillId="0" borderId="0" xfId="14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7"/>
    </xf>
    <xf numFmtId="0" fontId="69" fillId="0" borderId="0" xfId="16" applyFont="1" applyAlignment="1">
      <alignment horizontal="left" vertical="top" wrapText="1"/>
    </xf>
    <xf numFmtId="0" fontId="69" fillId="0" borderId="0" xfId="17" applyFont="1" applyAlignment="1">
      <alignment horizontal="left" vertical="top" wrapText="1"/>
    </xf>
    <xf numFmtId="0" fontId="66" fillId="0" borderId="0" xfId="17" applyFont="1" applyAlignment="1">
      <alignment horizontal="left" vertical="top" wrapText="1" indent="4"/>
    </xf>
    <xf numFmtId="0" fontId="66" fillId="0" borderId="0" xfId="16" applyFont="1" applyAlignment="1">
      <alignment horizontal="left" vertical="top" wrapText="1" indent="2"/>
    </xf>
    <xf numFmtId="0" fontId="43" fillId="0" borderId="0" xfId="18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5"/>
    </xf>
    <xf numFmtId="0" fontId="95" fillId="4" borderId="0" xfId="15" applyFont="1" applyFill="1" applyAlignment="1" applyProtection="1">
      <alignment horizontal="left"/>
      <protection locked="0"/>
    </xf>
    <xf numFmtId="0" fontId="41" fillId="4" borderId="0" xfId="15" applyFont="1" applyFill="1" applyAlignment="1" applyProtection="1">
      <alignment horizontal="left" vertical="center"/>
      <protection locked="0"/>
    </xf>
    <xf numFmtId="0" fontId="32" fillId="3" borderId="3" xfId="22" applyFont="1" applyFill="1" applyBorder="1" applyAlignment="1" applyProtection="1">
      <alignment horizontal="center" vertical="center"/>
      <protection locked="0"/>
    </xf>
    <xf numFmtId="0" fontId="96" fillId="0" borderId="1" xfId="0" applyFont="1" applyBorder="1" applyAlignment="1">
      <alignment horizontal="center"/>
    </xf>
    <xf numFmtId="0" fontId="97" fillId="3" borderId="3" xfId="22" applyFont="1" applyFill="1" applyBorder="1" applyAlignment="1" applyProtection="1">
      <alignment horizontal="center" vertical="center"/>
      <protection locked="0"/>
    </xf>
    <xf numFmtId="0" fontId="98" fillId="0" borderId="1" xfId="1" applyFont="1" applyBorder="1" applyAlignment="1" applyProtection="1">
      <alignment horizontal="center" vertical="center"/>
    </xf>
    <xf numFmtId="0" fontId="99" fillId="0" borderId="1" xfId="0" applyFont="1" applyBorder="1" applyAlignment="1">
      <alignment horizontal="center"/>
    </xf>
    <xf numFmtId="0" fontId="100" fillId="0" borderId="1" xfId="1" applyFont="1" applyBorder="1" applyAlignment="1" applyProtection="1">
      <alignment horizontal="center" vertical="center"/>
    </xf>
  </cellXfs>
  <cellStyles count="23">
    <cellStyle name="Гиперссылка" xfId="1" builtinId="8"/>
    <cellStyle name="Гиперссылка 2 2" xfId="5" xr:uid="{51B74C1D-3AAE-46BF-BA23-428628764C78}"/>
    <cellStyle name="Гиперссылка 3" xfId="6" xr:uid="{A26FE663-284D-4B06-9EB0-7E28652B972F}"/>
    <cellStyle name="Обычный" xfId="0" builtinId="0"/>
    <cellStyle name="Обычный 2 2 2 2 2" xfId="12" xr:uid="{4C95B5C6-BF06-4539-B4CA-8B11A757A91B}"/>
    <cellStyle name="Обычный 2 2 2 3" xfId="2" xr:uid="{13604E89-63D5-4BC0-A963-F101B4F33E23}"/>
    <cellStyle name="Обычный 2 2 2 3 2" xfId="14" xr:uid="{91F4E533-9306-4998-9A94-1C3E8CE820AC}"/>
    <cellStyle name="Обычный 2 2 3" xfId="3" xr:uid="{02F5015C-08D8-44D4-891B-6244BD5F80F6}"/>
    <cellStyle name="Обычный 2 3" xfId="8" xr:uid="{3EDE7EED-4C37-46C4-8C76-268399A2F826}"/>
    <cellStyle name="Обычный 2 3 4" xfId="13" xr:uid="{6F146BFC-202E-4158-B556-BC961B0FA995}"/>
    <cellStyle name="Обычный 3 2 2" xfId="19" xr:uid="{E42E55CE-3F81-42B5-AA8B-7A7EA78C3CE3}"/>
    <cellStyle name="Обычный 3 2 2 2" xfId="16" xr:uid="{1762E5D7-F515-4320-A6DE-1B44ED6F1017}"/>
    <cellStyle name="Обычный 3 2 2 3" xfId="17" xr:uid="{97467446-758F-4099-B73B-88ADC5CBCBA5}"/>
    <cellStyle name="Обычный 3 2 3" xfId="4" xr:uid="{E8F117A5-E077-4520-A560-172FFCD9F3A2}"/>
    <cellStyle name="Обычный 3 3" xfId="18" xr:uid="{FEDB8AB6-93BF-4D0C-8351-A1D89B3B6E78}"/>
    <cellStyle name="Обычный 4" xfId="7" xr:uid="{C9BD0714-0181-42D1-8248-0583920A6184}"/>
    <cellStyle name="Обычный 5" xfId="20" xr:uid="{274579E7-D905-4A38-B522-86CE72DEF3D0}"/>
    <cellStyle name="Обычный 5 2" xfId="15" xr:uid="{849BB2A1-C674-446A-B37C-F1A4B30EA555}"/>
    <cellStyle name="Обычный 5 2 2" xfId="11" xr:uid="{E1AF7CF9-CACA-49FF-B7FD-45FCA0B071BB}"/>
    <cellStyle name="Обычный 5 2 3" xfId="22" xr:uid="{8FA9B5B7-1A5C-4625-8631-A85BB26820E8}"/>
    <cellStyle name="Обычный_Лист1" xfId="10" xr:uid="{F62850E4-C194-4D2B-94BE-5E5A9621B251}"/>
    <cellStyle name="Обычный_Лист1 2" xfId="9" xr:uid="{CCCB369E-53BF-4EB0-B83E-8937E563763D}"/>
    <cellStyle name="Финансовый" xfId="21" builtinId="3"/>
  </cellStyles>
  <dxfs count="56">
    <dxf>
      <font>
        <b/>
        <i val="0"/>
        <color rgb="FFFF0000"/>
      </font>
    </dxf>
    <dxf>
      <font>
        <b/>
        <i val="0"/>
      </font>
      <fill>
        <patternFill>
          <bgColor rgb="FFFF9999"/>
        </patternFill>
      </fill>
    </dxf>
    <dxf>
      <font>
        <color theme="0" tint="-0.499984740745262"/>
      </font>
    </dxf>
    <dxf>
      <font>
        <b/>
        <i val="0"/>
        <strike val="0"/>
        <color rgb="FF006600"/>
      </font>
    </dxf>
    <dxf>
      <font>
        <b/>
        <i val="0"/>
        <color rgb="FFFF0000"/>
      </font>
    </dxf>
    <dxf>
      <font>
        <b/>
        <i val="0"/>
        <color rgb="FFFF99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707570</xdr:colOff>
      <xdr:row>0</xdr:row>
      <xdr:rowOff>179615</xdr:rowOff>
    </xdr:from>
    <xdr:to>
      <xdr:col>13</xdr:col>
      <xdr:colOff>1474</xdr:colOff>
      <xdr:row>6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F55E20-4254-4C0F-9091-A7E15FD2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8156" y="179615"/>
          <a:ext cx="1105014" cy="1104900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0</xdr:row>
      <xdr:rowOff>162681</xdr:rowOff>
    </xdr:from>
    <xdr:to>
      <xdr:col>3</xdr:col>
      <xdr:colOff>1143000</xdr:colOff>
      <xdr:row>2</xdr:row>
      <xdr:rowOff>55696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61DD733-E627-48AB-8BC6-6C8BD92C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885" y="162681"/>
          <a:ext cx="1485901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0</xdr:row>
      <xdr:rowOff>22320</xdr:rowOff>
    </xdr:from>
    <xdr:to>
      <xdr:col>15</xdr:col>
      <xdr:colOff>656640</xdr:colOff>
      <xdr:row>8</xdr:row>
      <xdr:rowOff>121320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F395B9-B268-491B-94BF-0F1FB0E86E9A}"/>
            </a:ext>
          </a:extLst>
        </xdr:cNvPr>
        <xdr:cNvSpPr/>
      </xdr:nvSpPr>
      <xdr:spPr>
        <a:xfrm>
          <a:off x="253123" y="22320"/>
          <a:ext cx="9400560" cy="1541357"/>
        </a:xfrm>
        <a:prstGeom prst="rect">
          <a:avLst/>
        </a:prstGeom>
        <a:solidFill>
          <a:srgbClr val="02392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b">
          <a:noAutofit/>
        </a:bodyPr>
        <a:lstStyle/>
        <a:p>
          <a:pPr algn="r">
            <a:lnSpc>
              <a:spcPct val="100000"/>
            </a:lnSpc>
          </a:pPr>
          <a:r>
            <a:rPr lang="ru-RU" sz="2000" b="0" strike="noStrike" spc="-1">
              <a:solidFill>
                <a:srgbClr val="FFFFFF"/>
              </a:solidFill>
              <a:latin typeface="Arial"/>
            </a:rPr>
            <a:t>Растения для профессионалов</a:t>
          </a:r>
          <a:endParaRPr lang="ru-R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Arial"/>
            </a:rPr>
            <a:t>Россия, Владимирская область, Киржачский район, пос. Знаменское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Тел.: 8 (495) 280-08-97</a:t>
          </a:r>
          <a:br/>
          <a:r>
            <a:rPr lang="en-US" sz="1000" b="0" strike="noStrike" spc="-1">
              <a:solidFill>
                <a:srgbClr val="FFFFFF"/>
              </a:solidFill>
              <a:latin typeface="Arial"/>
            </a:rPr>
            <a:t>E-mail: zakaz@plantmarket.ru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Сайт: </a:t>
          </a:r>
          <a:r>
            <a:rPr lang="en-US" sz="1000" b="0" strike="noStrike" spc="-1">
              <a:solidFill>
                <a:srgbClr val="FFFFFF"/>
              </a:solidFill>
              <a:latin typeface="Arial"/>
            </a:rPr>
            <a:t>www.plantmarket.ru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30240</xdr:colOff>
      <xdr:row>10</xdr:row>
      <xdr:rowOff>12960</xdr:rowOff>
    </xdr:from>
    <xdr:to>
      <xdr:col>12</xdr:col>
      <xdr:colOff>592560</xdr:colOff>
      <xdr:row>11</xdr:row>
      <xdr:rowOff>248040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EEEB7A0-AD6F-4B32-A8D8-0E5DC81AA6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4283" y="1760117"/>
          <a:ext cx="7398548" cy="4419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60</xdr:row>
      <xdr:rowOff>0</xdr:rowOff>
    </xdr:from>
    <xdr:to>
      <xdr:col>5</xdr:col>
      <xdr:colOff>171000</xdr:colOff>
      <xdr:row>62</xdr:row>
      <xdr:rowOff>123120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AB47FF6-1F91-42B2-A3CA-8F4FD8B74B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123" y="15664543"/>
          <a:ext cx="2492348" cy="49323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72</xdr:row>
      <xdr:rowOff>0</xdr:rowOff>
    </xdr:from>
    <xdr:to>
      <xdr:col>6</xdr:col>
      <xdr:colOff>152280</xdr:colOff>
      <xdr:row>74</xdr:row>
      <xdr:rowOff>104040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E571AD4-C384-4650-89F0-DBFC118D5906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53123" y="18543814"/>
          <a:ext cx="3115886" cy="4741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22</xdr:row>
      <xdr:rowOff>44280</xdr:rowOff>
    </xdr:from>
    <xdr:to>
      <xdr:col>13</xdr:col>
      <xdr:colOff>152640</xdr:colOff>
      <xdr:row>25</xdr:row>
      <xdr:rowOff>7921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3168EDA-954B-4039-9629-D5207606F858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53123" y="4159080"/>
          <a:ext cx="7612046" cy="51881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38</xdr:row>
      <xdr:rowOff>11160</xdr:rowOff>
    </xdr:from>
    <xdr:to>
      <xdr:col>11</xdr:col>
      <xdr:colOff>457560</xdr:colOff>
      <xdr:row>40</xdr:row>
      <xdr:rowOff>163080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7616498-17C6-43B2-B027-72FD983745E3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53123" y="8834031"/>
          <a:ext cx="6632451" cy="5220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90</xdr:row>
      <xdr:rowOff>0</xdr:rowOff>
    </xdr:from>
    <xdr:to>
      <xdr:col>9</xdr:col>
      <xdr:colOff>171360</xdr:colOff>
      <xdr:row>92</xdr:row>
      <xdr:rowOff>104040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9352441-4F7C-43AF-8A02-977250F9CA97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53123" y="24193500"/>
          <a:ext cx="5061737" cy="4741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162000</xdr:rowOff>
    </xdr:from>
    <xdr:to>
      <xdr:col>15</xdr:col>
      <xdr:colOff>646920</xdr:colOff>
      <xdr:row>111</xdr:row>
      <xdr:rowOff>94680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5C7DD58-A164-4AEB-B197-8E2C70E189AD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72203" y="25286229"/>
          <a:ext cx="9371760" cy="2893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114120</xdr:colOff>
      <xdr:row>0</xdr:row>
      <xdr:rowOff>50760</xdr:rowOff>
    </xdr:from>
    <xdr:to>
      <xdr:col>7</xdr:col>
      <xdr:colOff>5040</xdr:colOff>
      <xdr:row>4</xdr:row>
      <xdr:rowOff>156558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DC92D0E-F294-4DE0-A6D8-E31A0B65B7DB}"/>
            </a:ext>
          </a:extLst>
        </xdr:cNvPr>
        <xdr:cNvPicPr/>
      </xdr:nvPicPr>
      <xdr:blipFill>
        <a:blip xmlns:r="http://schemas.openxmlformats.org/officeDocument/2006/relationships" r:embed="rId8"/>
        <a:srcRect b="651"/>
        <a:stretch/>
      </xdr:blipFill>
      <xdr:spPr>
        <a:xfrm>
          <a:off x="348163" y="50760"/>
          <a:ext cx="3515863" cy="8514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28440</xdr:colOff>
      <xdr:row>55</xdr:row>
      <xdr:rowOff>9360</xdr:rowOff>
    </xdr:from>
    <xdr:to>
      <xdr:col>10</xdr:col>
      <xdr:colOff>28440</xdr:colOff>
      <xdr:row>57</xdr:row>
      <xdr:rowOff>113399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6F04427-0FF5-4F2C-BC9D-1A552E2FFD6A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62483" y="14666974"/>
          <a:ext cx="5551714" cy="47415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&#1056;&#1086;&#1079;&#1099;%20&#1054;&#1050;&#1057;/&#1056;&#1086;&#1079;&#1099;%20&#1054;&#1050;&#1057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56;&#1086;&#1079;&#1099;%20&#1054;&#1050;&#1057;/&#1056;&#1086;&#1079;&#1099;%20&#1054;&#1050;&#1057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Условия работы"/>
      <sheetName val="Лист6"/>
      <sheetName val="Лист5"/>
      <sheetName val="статистика"/>
      <sheetName val="Лист3"/>
      <sheetName val="Лист8"/>
      <sheetName val="Monteagro"/>
      <sheetName val="Santes Roses"/>
      <sheetName val="Рабочий"/>
      <sheetName val="2024"/>
      <sheetName val="Лист1"/>
      <sheetName val="202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">
          <cell r="W1">
            <v>100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ru/katalog/8/roza-pochvopokrovnaya-the-fairy/" TargetMode="External"/><Relationship Id="rId21" Type="http://schemas.openxmlformats.org/officeDocument/2006/relationships/hyperlink" Target="https://plantmarket.ru/katalog/8/roza_kanadskaya_morden_cardinette/" TargetMode="External"/><Relationship Id="rId42" Type="http://schemas.openxmlformats.org/officeDocument/2006/relationships/hyperlink" Target="https://plantmarket.ru/katalog/8/roza-pletistaya-amadeus/" TargetMode="External"/><Relationship Id="rId63" Type="http://schemas.openxmlformats.org/officeDocument/2006/relationships/hyperlink" Target="https://plantmarket.ru/katalog/8/roza-floribunda-let-s-celebrate/" TargetMode="External"/><Relationship Id="rId84" Type="http://schemas.openxmlformats.org/officeDocument/2006/relationships/hyperlink" Target="https://plantmarket.ru/katalog/8/roza-chayno-gibridnaya-nostalgia/" TargetMode="External"/><Relationship Id="rId138" Type="http://schemas.openxmlformats.org/officeDocument/2006/relationships/hyperlink" Target="https://plantmarket.ru/katalog/8/roza-chayno-gibridnaya-golden-medallion/" TargetMode="External"/><Relationship Id="rId159" Type="http://schemas.openxmlformats.org/officeDocument/2006/relationships/printerSettings" Target="../printerSettings/printerSettings1.bin"/><Relationship Id="rId107" Type="http://schemas.openxmlformats.org/officeDocument/2006/relationships/hyperlink" Target="https://plantmarket.ru/katalog/8/roza-pletistaya-laguna/" TargetMode="External"/><Relationship Id="rId11" Type="http://schemas.openxmlformats.org/officeDocument/2006/relationships/hyperlink" Target="https://plantmarket.ru/katalog/8/roza-kanadskaya-john-cabot/" TargetMode="External"/><Relationship Id="rId32" Type="http://schemas.openxmlformats.org/officeDocument/2006/relationships/hyperlink" Target="https://plantmarket.ru/katalog/8/roza-kanadskaya-william-baffin/" TargetMode="External"/><Relationship Id="rId53" Type="http://schemas.openxmlformats.org/officeDocument/2006/relationships/hyperlink" Target="https://plantmarket.ru/katalog/8/roza-floribunda-amber-queen/" TargetMode="External"/><Relationship Id="rId74" Type="http://schemas.openxmlformats.org/officeDocument/2006/relationships/hyperlink" Target="https://plantmarket.ru/katalog/8/roza-chayno-gibridnaya-amandine/" TargetMode="External"/><Relationship Id="rId128" Type="http://schemas.openxmlformats.org/officeDocument/2006/relationships/hyperlink" Target="https://plantmarket.ru/katalog/8/roza-floribunda-samba/" TargetMode="External"/><Relationship Id="rId149" Type="http://schemas.openxmlformats.org/officeDocument/2006/relationships/hyperlink" Target="https://plantmarket.ru/katalog/8/roza_chayno_gibridnaya_velasques/" TargetMode="External"/><Relationship Id="rId5" Type="http://schemas.openxmlformats.org/officeDocument/2006/relationships/hyperlink" Target="https://plantmarket.ru/katalog/8/roza-kanadskaya-cuthbert-grant/" TargetMode="External"/><Relationship Id="rId95" Type="http://schemas.openxmlformats.org/officeDocument/2006/relationships/hyperlink" Target="https://plantmarket.ru/katalog/8/roza-angliyskaya-the-pilgrim/" TargetMode="External"/><Relationship Id="rId160" Type="http://schemas.openxmlformats.org/officeDocument/2006/relationships/drawing" Target="../drawings/drawing1.xml"/><Relationship Id="rId22" Type="http://schemas.openxmlformats.org/officeDocument/2006/relationships/hyperlink" Target="https://plantmarket.ru/katalog/8/roza-kanadskaya-morden-centennial/" TargetMode="External"/><Relationship Id="rId43" Type="http://schemas.openxmlformats.org/officeDocument/2006/relationships/hyperlink" Target="https://plantmarket.ru/katalog/8/roza-pletistaya-brownie/" TargetMode="External"/><Relationship Id="rId64" Type="http://schemas.openxmlformats.org/officeDocument/2006/relationships/hyperlink" Target="https://plantmarket.ru/katalog/8/roza-floribunda-mariatheresia/" TargetMode="External"/><Relationship Id="rId118" Type="http://schemas.openxmlformats.org/officeDocument/2006/relationships/hyperlink" Target="https://plantmarket.ru/katalog/8/roza-pochvopokrovnaya-tisa/" TargetMode="External"/><Relationship Id="rId139" Type="http://schemas.openxmlformats.org/officeDocument/2006/relationships/hyperlink" Target="https://plantmarket.ru/katalog/8/roza-chayno-gibridnaya-grand-gala/" TargetMode="External"/><Relationship Id="rId80" Type="http://schemas.openxmlformats.org/officeDocument/2006/relationships/hyperlink" Target="https://plantmarket.ru/katalog/8/roza-chayno-gibridnaya-gloria-dei/" TargetMode="External"/><Relationship Id="rId85" Type="http://schemas.openxmlformats.org/officeDocument/2006/relationships/hyperlink" Target="https://plantmarket.ru/katalog/8/roza-chayno-gibridnaya-princesse-de-monaco/" TargetMode="External"/><Relationship Id="rId150" Type="http://schemas.openxmlformats.org/officeDocument/2006/relationships/hyperlink" Target="https://plantmarket.ru/katalog/8/roza-chayno-gibridnaya-double-delight/" TargetMode="External"/><Relationship Id="rId155" Type="http://schemas.openxmlformats.org/officeDocument/2006/relationships/hyperlink" Target="https://plantmarket.ru/katalog/8/roza-floribunda-niccolo-paganini/" TargetMode="External"/><Relationship Id="rId12" Type="http://schemas.openxmlformats.org/officeDocument/2006/relationships/hyperlink" Target="https://plantmarket.ru/katalog/8/roza-kanadskaya-john-davis/" TargetMode="External"/><Relationship Id="rId17" Type="http://schemas.openxmlformats.org/officeDocument/2006/relationships/hyperlink" Target="https://plantmarket.ru/katalog/8/roza-kanadskaya-marie-victorin/" TargetMode="External"/><Relationship Id="rId33" Type="http://schemas.openxmlformats.org/officeDocument/2006/relationships/hyperlink" Target="https://plantmarket.ru/katalog/8/roza-kanadskaya-william-booth/" TargetMode="External"/><Relationship Id="rId38" Type="http://schemas.openxmlformats.org/officeDocument/2006/relationships/hyperlink" Target="https://plantmarket.ru/katalog/8/roza-angliyskaya-william-shakespeare/" TargetMode="External"/><Relationship Id="rId59" Type="http://schemas.openxmlformats.org/officeDocument/2006/relationships/hyperlink" Target="https://plantmarket.ru/katalog/8/roza-floribunda-jubile-du-prince-de-monaco/" TargetMode="External"/><Relationship Id="rId103" Type="http://schemas.openxmlformats.org/officeDocument/2006/relationships/hyperlink" Target="https://plantmarket.ru/katalog/8/roza-pletistaya-compassion/" TargetMode="External"/><Relationship Id="rId108" Type="http://schemas.openxmlformats.org/officeDocument/2006/relationships/hyperlink" Target="https://plantmarket.ru/katalog/8/roza-pletistaya-naheglut/" TargetMode="External"/><Relationship Id="rId124" Type="http://schemas.openxmlformats.org/officeDocument/2006/relationships/hyperlink" Target="https://plantmarket.ru/katalog/8/roza-floribunda-niccolo-paganini/" TargetMode="External"/><Relationship Id="rId129" Type="http://schemas.openxmlformats.org/officeDocument/2006/relationships/hyperlink" Target="https://plantmarket.ru/katalog/8/roza-chayno-gibridnaya-acapela/" TargetMode="External"/><Relationship Id="rId54" Type="http://schemas.openxmlformats.org/officeDocument/2006/relationships/hyperlink" Target="https://plantmarket.ru/katalog/8/roza-floribunda-anny-duperey/" TargetMode="External"/><Relationship Id="rId70" Type="http://schemas.openxmlformats.org/officeDocument/2006/relationships/hyperlink" Target="https://plantmarket.ru/katalog/8/roza-floribunda-super-trouper/" TargetMode="External"/><Relationship Id="rId75" Type="http://schemas.openxmlformats.org/officeDocument/2006/relationships/hyperlink" Target="https://plantmarket.ru/katalog/8/roza_chayno_gibridnaya_apricot/" TargetMode="External"/><Relationship Id="rId91" Type="http://schemas.openxmlformats.org/officeDocument/2006/relationships/hyperlink" Target="https://plantmarket.ru/katalog/8/roza-kanadskaya-george-vancouver/" TargetMode="External"/><Relationship Id="rId96" Type="http://schemas.openxmlformats.org/officeDocument/2006/relationships/hyperlink" Target="https://plantmarket.ru/katalog/8/roza-muskusnaya-dinky/" TargetMode="External"/><Relationship Id="rId140" Type="http://schemas.openxmlformats.org/officeDocument/2006/relationships/hyperlink" Target="https://plantmarket.ru/katalog/8/roza-chayno-gibridnaya-ingrid-bergman/" TargetMode="External"/><Relationship Id="rId145" Type="http://schemas.openxmlformats.org/officeDocument/2006/relationships/hyperlink" Target="https://plantmarket.ru/katalog/8/roza-chayno-gibridnaya-parole/" TargetMode="External"/><Relationship Id="rId1" Type="http://schemas.openxmlformats.org/officeDocument/2006/relationships/hyperlink" Target="https://t.me/plantmarket_russia" TargetMode="External"/><Relationship Id="rId6" Type="http://schemas.openxmlformats.org/officeDocument/2006/relationships/hyperlink" Target="https://plantmarket.ru/katalog/8/roza-kanadskaya-david-thompson/" TargetMode="External"/><Relationship Id="rId23" Type="http://schemas.openxmlformats.org/officeDocument/2006/relationships/hyperlink" Target="https://plantmarket.ru/katalog/8/roza-kanadskaya-morden-fireglow/" TargetMode="External"/><Relationship Id="rId28" Type="http://schemas.openxmlformats.org/officeDocument/2006/relationships/hyperlink" Target="https://plantmarket.ru/katalog/8/roza-kanadskaya-quadra/" TargetMode="External"/><Relationship Id="rId49" Type="http://schemas.openxmlformats.org/officeDocument/2006/relationships/hyperlink" Target="https://plantmarket.ru/katalog/8/roza-pletistaya-uetersener-klosterrose/" TargetMode="External"/><Relationship Id="rId114" Type="http://schemas.openxmlformats.org/officeDocument/2006/relationships/hyperlink" Target="https://plantmarket.ru/katalog/8/roza-pochvopokrovnaya-fuchsia/" TargetMode="External"/><Relationship Id="rId119" Type="http://schemas.openxmlformats.org/officeDocument/2006/relationships/hyperlink" Target="https://plantmarket.ru/katalog/8/roza-floribunda-aspirin/" TargetMode="External"/><Relationship Id="rId44" Type="http://schemas.openxmlformats.org/officeDocument/2006/relationships/hyperlink" Target="https://plantmarket.ru/katalog/8/roza-pletistaya-carmen/" TargetMode="External"/><Relationship Id="rId60" Type="http://schemas.openxmlformats.org/officeDocument/2006/relationships/hyperlink" Target="https://plantmarket.ru/katalog/8/roza-floribunda-laminuette/" TargetMode="External"/><Relationship Id="rId65" Type="http://schemas.openxmlformats.org/officeDocument/2006/relationships/hyperlink" Target="https://plantmarket.ru/katalog/8/roza-floribunda-mona-lisa/" TargetMode="External"/><Relationship Id="rId81" Type="http://schemas.openxmlformats.org/officeDocument/2006/relationships/hyperlink" Target="https://plantmarket.ru/katalog/8/roza-chayno-gibridnaya-kerio/" TargetMode="External"/><Relationship Id="rId86" Type="http://schemas.openxmlformats.org/officeDocument/2006/relationships/hyperlink" Target="https://plantmarket.ru/katalog/8/roza_chayno_gibridnaya_red_berlin/" TargetMode="External"/><Relationship Id="rId130" Type="http://schemas.openxmlformats.org/officeDocument/2006/relationships/hyperlink" Target="https://plantmarket.ru/katalog/8/roza-chayno-gibridnaya-ashram/" TargetMode="External"/><Relationship Id="rId135" Type="http://schemas.openxmlformats.org/officeDocument/2006/relationships/hyperlink" Target="https://plantmarket.ru/katalog/8/roza-chayno-gibridnaya-dolomite/" TargetMode="External"/><Relationship Id="rId151" Type="http://schemas.openxmlformats.org/officeDocument/2006/relationships/hyperlink" Target="https://plantmarket.ru/katalog/8/roza-chayno-gibridnaya-gaby-morlay/" TargetMode="External"/><Relationship Id="rId156" Type="http://schemas.openxmlformats.org/officeDocument/2006/relationships/hyperlink" Target="https://plantmarket.ru/katalog/8/roza-grandiflora-rosenstadt-freising/" TargetMode="External"/><Relationship Id="rId13" Type="http://schemas.openxmlformats.org/officeDocument/2006/relationships/hyperlink" Target="https://plantmarket.ru/katalog/8/roza-kanadskaya-john-franklin/" TargetMode="External"/><Relationship Id="rId18" Type="http://schemas.openxmlformats.org/officeDocument/2006/relationships/hyperlink" Target="https://plantmarket.ru/katalog/8/roza-kanadskaya-martin-frobisher/" TargetMode="External"/><Relationship Id="rId39" Type="http://schemas.openxmlformats.org/officeDocument/2006/relationships/hyperlink" Target="https://plantmarket.ru/katalog/8/roza-grandiflora-angela/" TargetMode="External"/><Relationship Id="rId109" Type="http://schemas.openxmlformats.org/officeDocument/2006/relationships/hyperlink" Target="https://plantmarket.ru/katalog/8/roza-pletistaya-palais-royal/" TargetMode="External"/><Relationship Id="rId34" Type="http://schemas.openxmlformats.org/officeDocument/2006/relationships/hyperlink" Target="https://plantmarket.ru/katalog/8/roza-kanadskaya-winnipeg-parks/" TargetMode="External"/><Relationship Id="rId50" Type="http://schemas.openxmlformats.org/officeDocument/2006/relationships/hyperlink" Target="https://plantmarket.ru/katalog/8/roza-pochvopokrovnaya-concerto/" TargetMode="External"/><Relationship Id="rId55" Type="http://schemas.openxmlformats.org/officeDocument/2006/relationships/hyperlink" Target="https://plantmarket.ru/katalog/8/roza-floribunda-chambord-castle/" TargetMode="External"/><Relationship Id="rId76" Type="http://schemas.openxmlformats.org/officeDocument/2006/relationships/hyperlink" Target="https://plantmarket.ru/katalog/8/roza-chayno-gibridnaya-aqua/" TargetMode="External"/><Relationship Id="rId97" Type="http://schemas.openxmlformats.org/officeDocument/2006/relationships/hyperlink" Target="https://plantmarket.ru/katalog/8/roza-grandiflora-lucia/" TargetMode="External"/><Relationship Id="rId104" Type="http://schemas.openxmlformats.org/officeDocument/2006/relationships/hyperlink" Target="https://plantmarket.ru/katalog/8/roza-pletistaya-din/" TargetMode="External"/><Relationship Id="rId120" Type="http://schemas.openxmlformats.org/officeDocument/2006/relationships/hyperlink" Target="https://plantmarket.ru/katalog/8/roza-floribunda-aspirin/" TargetMode="External"/><Relationship Id="rId125" Type="http://schemas.openxmlformats.org/officeDocument/2006/relationships/hyperlink" Target="https://plantmarket.ru/katalog/8/roza-floribunda-orange-senta/" TargetMode="External"/><Relationship Id="rId141" Type="http://schemas.openxmlformats.org/officeDocument/2006/relationships/hyperlink" Target="https://plantmarket.ru/katalog/8/roza-chayno-gibridnaya-konigin-der-rosen/" TargetMode="External"/><Relationship Id="rId146" Type="http://schemas.openxmlformats.org/officeDocument/2006/relationships/hyperlink" Target="https://plantmarket.ru/katalog/8/roza-chayno-gibridnaya-schwarze-madonna/" TargetMode="External"/><Relationship Id="rId7" Type="http://schemas.openxmlformats.org/officeDocument/2006/relationships/hyperlink" Target="https://plantmarket.ru/katalog/8/roza-kanadskaya-frontenac/" TargetMode="External"/><Relationship Id="rId71" Type="http://schemas.openxmlformats.org/officeDocument/2006/relationships/hyperlink" Target="https://plantmarket.ru/katalog/8/roza-angliyskaya-sweet-dream/" TargetMode="External"/><Relationship Id="rId92" Type="http://schemas.openxmlformats.org/officeDocument/2006/relationships/hyperlink" Target="https://plantmarket.ru/katalog/8/roza-kanadskaya-louis-riel/" TargetMode="External"/><Relationship Id="rId2" Type="http://schemas.openxmlformats.org/officeDocument/2006/relationships/hyperlink" Target="https://plantmarket.ru/katalog/8/roza-kanadskaya-adelaide-hoodless/" TargetMode="External"/><Relationship Id="rId29" Type="http://schemas.openxmlformats.org/officeDocument/2006/relationships/hyperlink" Target="https://plantmarket.ru/katalog/8/roza_kanadskaya_royal_edward/" TargetMode="External"/><Relationship Id="rId24" Type="http://schemas.openxmlformats.org/officeDocument/2006/relationships/hyperlink" Target="https://plantmarket.ru/katalog/8/roza-kanadskaya-morden-ruby/" TargetMode="External"/><Relationship Id="rId40" Type="http://schemas.openxmlformats.org/officeDocument/2006/relationships/hyperlink" Target="https://plantmarket.ru/katalog/8/roza-grandiflora-giardina/" TargetMode="External"/><Relationship Id="rId45" Type="http://schemas.openxmlformats.org/officeDocument/2006/relationships/hyperlink" Target="https://plantmarket.ru/katalog/8/roza-pletistaya-decor/" TargetMode="External"/><Relationship Id="rId66" Type="http://schemas.openxmlformats.org/officeDocument/2006/relationships/hyperlink" Target="https://plantmarket.ru/katalog/8/roza_shrab_nadia_meillandecor/" TargetMode="External"/><Relationship Id="rId87" Type="http://schemas.openxmlformats.org/officeDocument/2006/relationships/hyperlink" Target="https://plantmarket.ru/katalog/8/roza-chayno-gibridnaya-remy-martin/" TargetMode="External"/><Relationship Id="rId110" Type="http://schemas.openxmlformats.org/officeDocument/2006/relationships/hyperlink" Target="https://plantmarket.ru/katalog/8/roza-pletistaya-polka/" TargetMode="External"/><Relationship Id="rId115" Type="http://schemas.openxmlformats.org/officeDocument/2006/relationships/hyperlink" Target="https://plantmarket.ru/katalog/8/roza-pochvopokrovnaya-scarlet/" TargetMode="External"/><Relationship Id="rId131" Type="http://schemas.openxmlformats.org/officeDocument/2006/relationships/hyperlink" Target="https://plantmarket.ru/katalog/8/roza-chayno-gibridnaya-barkarole/" TargetMode="External"/><Relationship Id="rId136" Type="http://schemas.openxmlformats.org/officeDocument/2006/relationships/hyperlink" Target="https://plantmarket.ru/katalog/8/roza-chayno-gibridnaya-eddy-mitchell/" TargetMode="External"/><Relationship Id="rId157" Type="http://schemas.openxmlformats.org/officeDocument/2006/relationships/hyperlink" Target="https://plantmarket.ru/katalog/8/roza-pochvopokrovnaya-scarlet/" TargetMode="External"/><Relationship Id="rId61" Type="http://schemas.openxmlformats.org/officeDocument/2006/relationships/hyperlink" Target="https://plantmarket.ru/katalog/8/roza-floribunda-lavaglut/" TargetMode="External"/><Relationship Id="rId82" Type="http://schemas.openxmlformats.org/officeDocument/2006/relationships/hyperlink" Target="https://plantmarket.ru/katalog/8/roza-chayno-gibridnaya-lancome/" TargetMode="External"/><Relationship Id="rId152" Type="http://schemas.openxmlformats.org/officeDocument/2006/relationships/hyperlink" Target="https://plantmarket.ru/katalog/8/roza-chayno-gibridnaya-ingrid-bergman/" TargetMode="External"/><Relationship Id="rId19" Type="http://schemas.openxmlformats.org/officeDocument/2006/relationships/hyperlink" Target="https://plantmarket.ru/katalog/8/roza-kanadskaya-morden-amorette/" TargetMode="External"/><Relationship Id="rId14" Type="http://schemas.openxmlformats.org/officeDocument/2006/relationships/hyperlink" Target="https://plantmarket.ru/katalog/8/roza-kanadskaya-lambert-closse/" TargetMode="External"/><Relationship Id="rId30" Type="http://schemas.openxmlformats.org/officeDocument/2006/relationships/hyperlink" Target="https://plantmarket.ru/katalog/8/roza-kanadskaya-therese-bugnet/" TargetMode="External"/><Relationship Id="rId35" Type="http://schemas.openxmlformats.org/officeDocument/2006/relationships/hyperlink" Target="https://plantmarket.ru/katalog/8/roza-angliyskaya-crown-princess-margareta/" TargetMode="External"/><Relationship Id="rId56" Type="http://schemas.openxmlformats.org/officeDocument/2006/relationships/hyperlink" Target="https://plantmarket.ru/katalog/8/roza-floribunda-chippendale/" TargetMode="External"/><Relationship Id="rId77" Type="http://schemas.openxmlformats.org/officeDocument/2006/relationships/hyperlink" Target="https://plantmarket.ru/katalog/8/roza-chayno-gibridnaya-avalanche/" TargetMode="External"/><Relationship Id="rId100" Type="http://schemas.openxmlformats.org/officeDocument/2006/relationships/hyperlink" Target="https://plantmarket.ru/katalog/8/roza-miniatyurnaya-sweet-symphony/" TargetMode="External"/><Relationship Id="rId105" Type="http://schemas.openxmlformats.org/officeDocument/2006/relationships/hyperlink" Target="https://plantmarket.ru/katalog/8/roza-pletistaya-don-juan/" TargetMode="External"/><Relationship Id="rId126" Type="http://schemas.openxmlformats.org/officeDocument/2006/relationships/hyperlink" Target="https://plantmarket.ru/katalog/8/roza_floribunda_pigalle_85/" TargetMode="External"/><Relationship Id="rId147" Type="http://schemas.openxmlformats.org/officeDocument/2006/relationships/hyperlink" Target="https://plantmarket.ru/katalog/8/roza-chayno-gibridnaya-sweet-lady/" TargetMode="External"/><Relationship Id="rId8" Type="http://schemas.openxmlformats.org/officeDocument/2006/relationships/hyperlink" Target="https://plantmarket.ru/katalog/8/roza-kanadskaya-henry-kelsey/" TargetMode="External"/><Relationship Id="rId51" Type="http://schemas.openxmlformats.org/officeDocument/2006/relationships/hyperlink" Target="https://plantmarket.ru/katalog/8/roza-pochvopokrovnaya-mini-eden/" TargetMode="External"/><Relationship Id="rId72" Type="http://schemas.openxmlformats.org/officeDocument/2006/relationships/hyperlink" Target="https://plantmarket.ru/katalog/8/roza_floribunda_valeria/" TargetMode="External"/><Relationship Id="rId93" Type="http://schemas.openxmlformats.org/officeDocument/2006/relationships/hyperlink" Target="https://plantmarket.ru/katalog/8/roza-angliyskaya-old-heritage/" TargetMode="External"/><Relationship Id="rId98" Type="http://schemas.openxmlformats.org/officeDocument/2006/relationships/hyperlink" Target="https://plantmarket.ru/katalog/8/roza-grandiflora-pierre-de-ronsard/" TargetMode="External"/><Relationship Id="rId121" Type="http://schemas.openxmlformats.org/officeDocument/2006/relationships/hyperlink" Target="https://plantmarket.ru/katalog/8/roza-pochvopokrovnaya-fuchsia/" TargetMode="External"/><Relationship Id="rId142" Type="http://schemas.openxmlformats.org/officeDocument/2006/relationships/hyperlink" Target="https://plantmarket.ru/katalog/8/roza-chayno-gibridnaya-maracuya/" TargetMode="External"/><Relationship Id="rId3" Type="http://schemas.openxmlformats.org/officeDocument/2006/relationships/hyperlink" Target="https://plantmarket.ru/katalog/8/roza-kanadskaya-alexander-mackenzie/" TargetMode="External"/><Relationship Id="rId25" Type="http://schemas.openxmlformats.org/officeDocument/2006/relationships/hyperlink" Target="https://plantmarket.ru/katalog/8/roza-kanadskaya-morden-sunrise/" TargetMode="External"/><Relationship Id="rId46" Type="http://schemas.openxmlformats.org/officeDocument/2006/relationships/hyperlink" Target="https://plantmarket.ru/katalog/8/roza-pletistaya-jasmina/" TargetMode="External"/><Relationship Id="rId67" Type="http://schemas.openxmlformats.org/officeDocument/2006/relationships/hyperlink" Target="https://plantmarket.ru/katalog/8/roza-floribunda-pasadena/" TargetMode="External"/><Relationship Id="rId116" Type="http://schemas.openxmlformats.org/officeDocument/2006/relationships/hyperlink" Target="https://plantmarket.ru/katalog/8/roza-pochvopokrovnaya-swany/" TargetMode="External"/><Relationship Id="rId137" Type="http://schemas.openxmlformats.org/officeDocument/2006/relationships/hyperlink" Target="https://plantmarket.ru/katalog/8/roza-chayno-gibridnaya-fair-lady/" TargetMode="External"/><Relationship Id="rId158" Type="http://schemas.openxmlformats.org/officeDocument/2006/relationships/hyperlink" Target="https://plantmarket.ru/katalog/8/roza-pochvopokrovnaya-swany/" TargetMode="External"/><Relationship Id="rId20" Type="http://schemas.openxmlformats.org/officeDocument/2006/relationships/hyperlink" Target="https://plantmarket.ru/katalog/8/roza-kanadskaya-morden-blush/" TargetMode="External"/><Relationship Id="rId41" Type="http://schemas.openxmlformats.org/officeDocument/2006/relationships/hyperlink" Target="https://plantmarket.ru/katalog/8/roza-miniatyurnaya-white-gem/" TargetMode="External"/><Relationship Id="rId62" Type="http://schemas.openxmlformats.org/officeDocument/2006/relationships/hyperlink" Target="https://plantmarket.ru/katalog/8/roza-floribunda-leonardo-da-vinsi/" TargetMode="External"/><Relationship Id="rId83" Type="http://schemas.openxmlformats.org/officeDocument/2006/relationships/hyperlink" Target="https://plantmarket.ru/katalog/8/roza-chayno-gibridnaya-marchenkonigin/" TargetMode="External"/><Relationship Id="rId88" Type="http://schemas.openxmlformats.org/officeDocument/2006/relationships/hyperlink" Target="https://plantmarket.ru/katalog/8/roza_chayno_gibridnaya_smooth_velvet/" TargetMode="External"/><Relationship Id="rId111" Type="http://schemas.openxmlformats.org/officeDocument/2006/relationships/hyperlink" Target="https://plantmarket.ru/katalog/8/roza-grandiflora-rosarium-uetersen/" TargetMode="External"/><Relationship Id="rId132" Type="http://schemas.openxmlformats.org/officeDocument/2006/relationships/hyperlink" Target="https://plantmarket.ru/katalog/8/roza-chayno-gibridnaya-big-purple/" TargetMode="External"/><Relationship Id="rId153" Type="http://schemas.openxmlformats.org/officeDocument/2006/relationships/hyperlink" Target="https://plantmarket.ru/katalog/8/roza-floribunda-lavaglut/" TargetMode="External"/><Relationship Id="rId15" Type="http://schemas.openxmlformats.org/officeDocument/2006/relationships/hyperlink" Target="https://plantmarket.ru/katalog/8/roza-kanadskaya-louise-bugnet/" TargetMode="External"/><Relationship Id="rId36" Type="http://schemas.openxmlformats.org/officeDocument/2006/relationships/hyperlink" Target="https://plantmarket.ru/katalog/8/roza-angliyskaya-falstaff/" TargetMode="External"/><Relationship Id="rId57" Type="http://schemas.openxmlformats.org/officeDocument/2006/relationships/hyperlink" Target="https://plantmarket.ru/katalog/8/roza-floribunda-comtesse-du-barry/" TargetMode="External"/><Relationship Id="rId106" Type="http://schemas.openxmlformats.org/officeDocument/2006/relationships/hyperlink" Target="https://plantmarket.ru/katalog/8/roza-pletistaya-elfe/" TargetMode="External"/><Relationship Id="rId127" Type="http://schemas.openxmlformats.org/officeDocument/2006/relationships/hyperlink" Target="https://plantmarket.ru/katalog/8/roza-floribunda-poesie/" TargetMode="External"/><Relationship Id="rId10" Type="http://schemas.openxmlformats.org/officeDocument/2006/relationships/hyperlink" Target="https://plantmarket.ru/katalog/8/roza-kanadskaya-j-p-connel/" TargetMode="External"/><Relationship Id="rId31" Type="http://schemas.openxmlformats.org/officeDocument/2006/relationships/hyperlink" Target="https://plantmarket.ru/katalog/8/roza-kanadskaya-wasagaming/" TargetMode="External"/><Relationship Id="rId52" Type="http://schemas.openxmlformats.org/officeDocument/2006/relationships/hyperlink" Target="https://plantmarket.ru/katalog/8/roza-floribunda-acropolis/" TargetMode="External"/><Relationship Id="rId73" Type="http://schemas.openxmlformats.org/officeDocument/2006/relationships/hyperlink" Target="https://plantmarket.ru/katalog/8/roza-chayno-gibridnaya-akito/" TargetMode="External"/><Relationship Id="rId78" Type="http://schemas.openxmlformats.org/officeDocument/2006/relationships/hyperlink" Target="https://plantmarket.ru/katalog/8/roza-chayno-gibridnaya-blue-river/" TargetMode="External"/><Relationship Id="rId94" Type="http://schemas.openxmlformats.org/officeDocument/2006/relationships/hyperlink" Target="https://plantmarket.ru/katalog/8/roza-angliyskaya-old-port/" TargetMode="External"/><Relationship Id="rId99" Type="http://schemas.openxmlformats.org/officeDocument/2006/relationships/hyperlink" Target="https://plantmarket.ru/katalog/8/roza-grandiflora-the-queen-elizabeth/" TargetMode="External"/><Relationship Id="rId101" Type="http://schemas.openxmlformats.org/officeDocument/2006/relationships/hyperlink" Target="https://plantmarket.ru/katalog/8/roza-pletistaya-baykal/" TargetMode="External"/><Relationship Id="rId122" Type="http://schemas.openxmlformats.org/officeDocument/2006/relationships/hyperlink" Target="https://plantmarket.ru/katalog/8/roza-floribunda-golden-wedding/" TargetMode="External"/><Relationship Id="rId143" Type="http://schemas.openxmlformats.org/officeDocument/2006/relationships/hyperlink" Target="https://plantmarket.ru/katalog/8/roza_chayno_gibridnaya_monica_bellucci/" TargetMode="External"/><Relationship Id="rId148" Type="http://schemas.openxmlformats.org/officeDocument/2006/relationships/hyperlink" Target="https://plantmarket.ru/katalog/8/roza-chayno-gibridnaya-tineke/" TargetMode="External"/><Relationship Id="rId4" Type="http://schemas.openxmlformats.org/officeDocument/2006/relationships/hyperlink" Target="https://plantmarket.ru/katalog/8/roza-kanadskaya-champlain/" TargetMode="External"/><Relationship Id="rId9" Type="http://schemas.openxmlformats.org/officeDocument/2006/relationships/hyperlink" Target="https://plantmarket.ru/katalog/8/roza-kanadskaya-hope-for-humanity/" TargetMode="External"/><Relationship Id="rId26" Type="http://schemas.openxmlformats.org/officeDocument/2006/relationships/hyperlink" Target="https://plantmarket.ru/katalog/8/roza-kanadskaya-nicolas/" TargetMode="External"/><Relationship Id="rId47" Type="http://schemas.openxmlformats.org/officeDocument/2006/relationships/hyperlink" Target="https://plantmarket.ru/katalog/8/roza-pletistaya-kir-royal/" TargetMode="External"/><Relationship Id="rId68" Type="http://schemas.openxmlformats.org/officeDocument/2006/relationships/hyperlink" Target="https://plantmarket.ru/katalog/8/roza_floribunda_pomponella/" TargetMode="External"/><Relationship Id="rId89" Type="http://schemas.openxmlformats.org/officeDocument/2006/relationships/hyperlink" Target="https://plantmarket.ru/katalog/8/roza-chayno-gibridnaya-terracotta/" TargetMode="External"/><Relationship Id="rId112" Type="http://schemas.openxmlformats.org/officeDocument/2006/relationships/hyperlink" Target="https://plantmarket.ru/katalog/8/roza-pletistaya-schneewalzer/" TargetMode="External"/><Relationship Id="rId133" Type="http://schemas.openxmlformats.org/officeDocument/2006/relationships/hyperlink" Target="https://plantmarket.ru/katalog/8/roza-chayno-gibridnaya-bolchoi/" TargetMode="External"/><Relationship Id="rId154" Type="http://schemas.openxmlformats.org/officeDocument/2006/relationships/hyperlink" Target="https://plantmarket.ru/katalog/8/roza-floribunda-mona-lisa/" TargetMode="External"/><Relationship Id="rId16" Type="http://schemas.openxmlformats.org/officeDocument/2006/relationships/hyperlink" Target="https://plantmarket.ru/katalog/8/roza_kanadskaya_marie_bugnet/" TargetMode="External"/><Relationship Id="rId37" Type="http://schemas.openxmlformats.org/officeDocument/2006/relationships/hyperlink" Target="https://plantmarket.ru/katalog/8/roza_grandiflora_william_morris/" TargetMode="External"/><Relationship Id="rId58" Type="http://schemas.openxmlformats.org/officeDocument/2006/relationships/hyperlink" Target="https://plantmarket.ru/katalog/8/roza-floribunda-geisha/" TargetMode="External"/><Relationship Id="rId79" Type="http://schemas.openxmlformats.org/officeDocument/2006/relationships/hyperlink" Target="https://plantmarket.ru/katalog/8/roza-chayno-gibridnaya-double-delight/" TargetMode="External"/><Relationship Id="rId102" Type="http://schemas.openxmlformats.org/officeDocument/2006/relationships/hyperlink" Target="https://plantmarket.ru/katalog/8/roza-pletistaya-casino/" TargetMode="External"/><Relationship Id="rId123" Type="http://schemas.openxmlformats.org/officeDocument/2006/relationships/hyperlink" Target="https://plantmarket.ru/katalog/8/roza-floribunda-jean-cocteau/" TargetMode="External"/><Relationship Id="rId144" Type="http://schemas.openxmlformats.org/officeDocument/2006/relationships/hyperlink" Target="https://plantmarket.ru/katalog/8/roza-chayno-gibridnaya-orient-express/" TargetMode="External"/><Relationship Id="rId90" Type="http://schemas.openxmlformats.org/officeDocument/2006/relationships/hyperlink" Target="https://plantmarket.ru/katalog/8/roza-kanadskaya-captain-samuel-holland/" TargetMode="External"/><Relationship Id="rId27" Type="http://schemas.openxmlformats.org/officeDocument/2006/relationships/hyperlink" Target="https://plantmarket.ru/katalog/8/roza-kanadskaya-prairie-joy/" TargetMode="External"/><Relationship Id="rId48" Type="http://schemas.openxmlformats.org/officeDocument/2006/relationships/hyperlink" Target="https://plantmarket.ru/katalog/8/roza-angliyskaya-tess-of-the-d-urbervilles/" TargetMode="External"/><Relationship Id="rId69" Type="http://schemas.openxmlformats.org/officeDocument/2006/relationships/hyperlink" Target="https://plantmarket.ru/katalog/8/roza-floribunda-rabelais/" TargetMode="External"/><Relationship Id="rId113" Type="http://schemas.openxmlformats.org/officeDocument/2006/relationships/hyperlink" Target="https://plantmarket.ru/katalog/8/roza-pochvopokrovnaya-douceur-normande/" TargetMode="External"/><Relationship Id="rId134" Type="http://schemas.openxmlformats.org/officeDocument/2006/relationships/hyperlink" Target="https://plantmarket.ru/katalog/8/roza-chayno-gibridnaya-cherry-brand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30E-8012-4866-8EB0-86AD0F5F546A}">
  <sheetPr codeName="Лист6" filterMode="1"/>
  <dimension ref="A1:AMD270"/>
  <sheetViews>
    <sheetView showGridLines="0" tabSelected="1" zoomScaleNormal="100" workbookViewId="0">
      <selection activeCell="K35" sqref="K35"/>
    </sheetView>
  </sheetViews>
  <sheetFormatPr defaultColWidth="14.84375" defaultRowHeight="15.45" outlineLevelCol="1"/>
  <cols>
    <col min="1" max="1" width="4.4609375" style="82" customWidth="1"/>
    <col min="2" max="2" width="12.53515625" style="76" hidden="1" customWidth="1" outlineLevel="1"/>
    <col min="3" max="3" width="5.84375" style="76" customWidth="1" collapsed="1"/>
    <col min="4" max="4" width="33.4609375" style="78" customWidth="1"/>
    <col min="5" max="5" width="27.4609375" style="78" customWidth="1"/>
    <col min="6" max="6" width="17.765625" style="78" customWidth="1"/>
    <col min="7" max="7" width="7.84375" style="79" customWidth="1"/>
    <col min="8" max="8" width="8.07421875" style="80" customWidth="1"/>
    <col min="9" max="9" width="9.3046875" style="80" customWidth="1"/>
    <col min="10" max="10" width="8" style="80" customWidth="1"/>
    <col min="11" max="11" width="10.69140625" style="80" customWidth="1"/>
    <col min="12" max="12" width="11.4609375" style="76" customWidth="1"/>
    <col min="13" max="13" width="14.69140625" style="76" customWidth="1"/>
    <col min="14" max="14" width="13.3046875" style="76" customWidth="1"/>
    <col min="15" max="15" width="23" style="76" customWidth="1"/>
    <col min="16" max="16" width="27" style="76" customWidth="1"/>
    <col min="17" max="17" width="9.3046875" style="76" customWidth="1"/>
    <col min="18" max="18" width="20.23046875" style="76" customWidth="1"/>
    <col min="19" max="19" width="20" style="76" customWidth="1"/>
    <col min="20" max="20" width="12.84375" style="76" customWidth="1"/>
    <col min="21" max="21" width="11.765625" style="76" customWidth="1"/>
    <col min="22" max="22" width="36.765625" style="76" customWidth="1"/>
    <col min="23" max="1018" width="14.84375" style="76"/>
    <col min="1019" max="16384" width="14.84375" style="81"/>
  </cols>
  <sheetData>
    <row r="1" spans="1:21" s="8" customFormat="1" ht="16.5" customHeight="1">
      <c r="A1" s="1">
        <v>46104</v>
      </c>
      <c r="B1" s="2"/>
      <c r="C1" s="3"/>
      <c r="D1" s="2"/>
      <c r="E1" s="2"/>
      <c r="F1" s="2"/>
      <c r="G1" s="4"/>
      <c r="H1" s="5"/>
      <c r="I1" s="5"/>
      <c r="J1" s="5"/>
      <c r="K1" s="5"/>
      <c r="L1" s="6"/>
      <c r="M1" s="6"/>
      <c r="N1" s="6"/>
      <c r="O1" s="7"/>
      <c r="P1" s="7"/>
      <c r="Q1" s="7"/>
      <c r="R1" s="7"/>
      <c r="S1" s="7"/>
      <c r="T1" s="7"/>
      <c r="U1" s="7"/>
    </row>
    <row r="2" spans="1:21" s="8" customFormat="1" ht="29.15" customHeight="1">
      <c r="A2" s="9"/>
      <c r="D2" s="10"/>
      <c r="E2" s="10"/>
      <c r="F2" s="11" t="s">
        <v>0</v>
      </c>
      <c r="G2" s="10"/>
      <c r="H2" s="10"/>
      <c r="I2" s="10"/>
      <c r="J2" s="10"/>
      <c r="K2" s="10"/>
      <c r="L2" s="10"/>
      <c r="M2" s="10"/>
      <c r="N2" s="172" t="s">
        <v>1</v>
      </c>
      <c r="O2" s="172"/>
      <c r="P2" s="10"/>
      <c r="Q2" s="12"/>
    </row>
    <row r="3" spans="1:21" s="8" customFormat="1" ht="8.25" customHeight="1">
      <c r="A3" s="9"/>
      <c r="B3" s="13"/>
      <c r="C3" s="14"/>
      <c r="D3" s="14"/>
      <c r="E3" s="15"/>
      <c r="F3" s="15"/>
      <c r="G3" s="16"/>
      <c r="H3" s="15"/>
      <c r="I3" s="15"/>
      <c r="J3" s="15"/>
      <c r="K3" s="17"/>
      <c r="L3" s="17"/>
      <c r="M3" s="13"/>
      <c r="N3" s="172"/>
      <c r="O3" s="172"/>
      <c r="P3" s="13"/>
      <c r="Q3" s="13"/>
      <c r="R3" s="13"/>
      <c r="S3" s="13"/>
      <c r="T3" s="13"/>
      <c r="U3" s="13"/>
    </row>
    <row r="4" spans="1:21" s="8" customFormat="1" ht="16.100000000000001" customHeight="1">
      <c r="A4" s="9"/>
      <c r="B4" s="13"/>
      <c r="C4" s="14"/>
      <c r="D4" s="14"/>
      <c r="E4" s="15"/>
      <c r="K4" s="17"/>
      <c r="L4" s="18" t="s">
        <v>2</v>
      </c>
      <c r="M4" s="13"/>
      <c r="N4" s="172"/>
      <c r="O4" s="172"/>
      <c r="P4" s="13"/>
      <c r="Q4" s="13"/>
      <c r="R4" s="13"/>
      <c r="S4" s="13"/>
      <c r="T4" s="13"/>
      <c r="U4" s="13"/>
    </row>
    <row r="5" spans="1:21" s="8" customFormat="1" ht="16.100000000000001" customHeight="1">
      <c r="A5" s="9"/>
      <c r="B5" s="13"/>
      <c r="C5" s="14"/>
      <c r="D5" s="14"/>
      <c r="E5" s="14"/>
      <c r="F5" s="19" t="s">
        <v>3</v>
      </c>
      <c r="G5" s="19"/>
      <c r="H5" s="19"/>
      <c r="I5" s="19"/>
      <c r="J5" s="19"/>
      <c r="K5" s="19"/>
      <c r="L5" s="20"/>
      <c r="M5" s="17"/>
      <c r="N5" s="172"/>
      <c r="O5" s="172"/>
      <c r="P5" s="17"/>
      <c r="Q5" s="17"/>
      <c r="R5" s="17"/>
      <c r="S5" s="17"/>
      <c r="T5" s="17"/>
      <c r="U5" s="17"/>
    </row>
    <row r="6" spans="1:21" s="8" customFormat="1" ht="16.100000000000001" customHeight="1">
      <c r="A6" s="9"/>
      <c r="B6" s="13"/>
      <c r="C6" s="14"/>
      <c r="D6" s="14"/>
      <c r="E6" s="15"/>
      <c r="F6" s="21" t="s">
        <v>4</v>
      </c>
      <c r="G6" s="22" t="s">
        <v>5</v>
      </c>
      <c r="L6" s="17"/>
      <c r="M6" s="13"/>
      <c r="N6" s="23" t="s">
        <v>6</v>
      </c>
      <c r="P6" s="13"/>
      <c r="Q6" s="13"/>
      <c r="R6" s="13"/>
      <c r="S6" s="13"/>
      <c r="T6" s="13"/>
      <c r="U6" s="13"/>
    </row>
    <row r="7" spans="1:21" s="8" customFormat="1" ht="14.25" customHeight="1">
      <c r="A7" s="9"/>
      <c r="D7" s="2"/>
      <c r="E7" s="2"/>
      <c r="F7" s="2"/>
      <c r="G7" s="4"/>
      <c r="L7" s="5"/>
      <c r="M7" s="5"/>
      <c r="N7" s="5"/>
      <c r="O7" s="13"/>
      <c r="P7" s="13"/>
      <c r="Q7" s="13"/>
      <c r="R7" s="13"/>
      <c r="S7" s="13"/>
      <c r="T7" s="13"/>
      <c r="U7" s="13"/>
    </row>
    <row r="8" spans="1:21" s="8" customFormat="1" ht="15.75" customHeight="1">
      <c r="A8" s="9"/>
      <c r="C8" s="24" t="s">
        <v>7</v>
      </c>
      <c r="G8" s="4"/>
      <c r="K8" s="2"/>
      <c r="L8" s="179">
        <v>106.2886</v>
      </c>
      <c r="M8" s="180"/>
      <c r="N8" s="25" t="s">
        <v>8</v>
      </c>
      <c r="P8" s="26"/>
      <c r="Q8" s="26"/>
      <c r="R8" s="13"/>
      <c r="S8" s="13"/>
      <c r="T8" s="13"/>
      <c r="U8" s="13"/>
    </row>
    <row r="9" spans="1:21" s="8" customFormat="1" ht="15.75" customHeight="1">
      <c r="A9" s="9"/>
      <c r="C9" s="27" t="s">
        <v>883</v>
      </c>
      <c r="G9" s="4"/>
      <c r="K9" s="2"/>
      <c r="L9" s="181" t="s">
        <v>9</v>
      </c>
      <c r="M9" s="182"/>
      <c r="N9" s="28" t="s">
        <v>10</v>
      </c>
      <c r="P9" s="26"/>
      <c r="Q9" s="26"/>
      <c r="R9" s="13"/>
      <c r="S9" s="13"/>
      <c r="T9" s="13"/>
      <c r="U9" s="13"/>
    </row>
    <row r="10" spans="1:21" s="8" customFormat="1" ht="15.75" customHeight="1">
      <c r="A10" s="9"/>
      <c r="C10" s="24" t="s">
        <v>11</v>
      </c>
      <c r="G10" s="4"/>
      <c r="K10" s="2"/>
      <c r="L10" s="183" t="s">
        <v>12</v>
      </c>
      <c r="M10" s="183"/>
      <c r="N10" s="29" t="s">
        <v>13</v>
      </c>
      <c r="P10" s="26"/>
      <c r="Q10" s="26"/>
      <c r="R10" s="13"/>
      <c r="S10" s="13"/>
      <c r="T10" s="13"/>
      <c r="U10" s="13"/>
    </row>
    <row r="11" spans="1:21" s="8" customFormat="1" ht="15.75" customHeight="1">
      <c r="A11" s="9"/>
      <c r="C11" s="27" t="s">
        <v>14</v>
      </c>
      <c r="D11" s="30"/>
      <c r="E11" s="2"/>
      <c r="F11" s="2"/>
      <c r="G11" s="4"/>
      <c r="H11" s="2"/>
      <c r="I11" s="2"/>
      <c r="J11" s="2"/>
      <c r="K11" s="2"/>
      <c r="L11" s="183" t="s">
        <v>15</v>
      </c>
      <c r="M11" s="183"/>
      <c r="N11" s="29" t="s">
        <v>16</v>
      </c>
      <c r="P11" s="26"/>
      <c r="Q11" s="26"/>
      <c r="R11" s="13"/>
      <c r="S11" s="13"/>
      <c r="T11" s="13"/>
      <c r="U11" s="13"/>
    </row>
    <row r="12" spans="1:21" s="8" customFormat="1" ht="15" customHeight="1">
      <c r="A12" s="9"/>
      <c r="C12" s="31" t="s">
        <v>17</v>
      </c>
      <c r="D12" s="2"/>
      <c r="E12" s="2"/>
      <c r="F12" s="2"/>
      <c r="G12" s="4"/>
      <c r="H12" s="2"/>
      <c r="I12" s="2"/>
      <c r="J12" s="2"/>
      <c r="K12" s="2"/>
      <c r="L12" s="175">
        <f>SUM(K35:K263)</f>
        <v>0</v>
      </c>
      <c r="M12" s="175"/>
      <c r="N12" s="32" t="s">
        <v>18</v>
      </c>
      <c r="P12" s="26"/>
      <c r="Q12" s="26"/>
      <c r="R12" s="13"/>
      <c r="S12" s="13"/>
      <c r="T12" s="13"/>
      <c r="U12" s="13"/>
    </row>
    <row r="13" spans="1:21" s="8" customFormat="1" ht="15" customHeight="1">
      <c r="A13" s="9"/>
      <c r="C13" s="24" t="s">
        <v>19</v>
      </c>
      <c r="D13" s="2"/>
      <c r="E13" s="2"/>
      <c r="F13" s="2"/>
      <c r="G13" s="4"/>
      <c r="H13" s="2"/>
      <c r="I13" s="2"/>
      <c r="J13" s="2"/>
      <c r="K13" s="2"/>
      <c r="L13" s="175">
        <f>SUM(L35:L263)</f>
        <v>0</v>
      </c>
      <c r="M13" s="175"/>
      <c r="N13" s="32" t="s">
        <v>20</v>
      </c>
      <c r="P13" s="33"/>
      <c r="Q13" s="33"/>
      <c r="R13" s="13"/>
      <c r="S13" s="13"/>
      <c r="T13" s="13"/>
      <c r="U13" s="13"/>
    </row>
    <row r="14" spans="1:21" s="8" customFormat="1" ht="15" customHeight="1">
      <c r="A14" s="9"/>
      <c r="D14" s="2"/>
      <c r="E14" s="2"/>
      <c r="F14" s="2"/>
      <c r="G14" s="4"/>
      <c r="H14" s="2"/>
      <c r="I14" s="2"/>
      <c r="J14" s="2"/>
      <c r="K14" s="2"/>
      <c r="L14" s="175">
        <f>SUM(M35:M263)</f>
        <v>0</v>
      </c>
      <c r="M14" s="175"/>
      <c r="N14" s="32" t="s">
        <v>21</v>
      </c>
      <c r="P14" s="33"/>
      <c r="Q14" s="33"/>
      <c r="R14" s="33"/>
      <c r="S14" s="33"/>
      <c r="T14" s="33"/>
      <c r="U14" s="33"/>
    </row>
    <row r="15" spans="1:21" s="8" customFormat="1" ht="15" customHeight="1">
      <c r="A15" s="9"/>
      <c r="C15" s="34" t="s">
        <v>814</v>
      </c>
      <c r="D15" s="2"/>
      <c r="E15" s="2"/>
      <c r="F15" s="2"/>
      <c r="G15" s="4"/>
      <c r="H15" s="2"/>
      <c r="I15" s="2"/>
      <c r="J15" s="2"/>
      <c r="K15" s="2"/>
      <c r="L15" s="176">
        <f>IF(L11="Торф+пленка",((SUM(K35:K263))*0.8),0)</f>
        <v>0</v>
      </c>
      <c r="M15" s="176"/>
      <c r="N15" s="32" t="s">
        <v>22</v>
      </c>
      <c r="P15" s="33"/>
      <c r="Q15" s="33"/>
      <c r="R15" s="33"/>
      <c r="S15" s="33"/>
      <c r="T15" s="33"/>
      <c r="U15" s="33"/>
    </row>
    <row r="16" spans="1:21" s="8" customFormat="1" ht="15" customHeight="1">
      <c r="A16" s="9"/>
      <c r="C16" s="35" t="s">
        <v>23</v>
      </c>
      <c r="D16" s="36"/>
      <c r="E16" s="36"/>
      <c r="F16" s="36"/>
      <c r="G16" s="36"/>
      <c r="H16" s="36"/>
      <c r="I16" s="36"/>
      <c r="J16" s="36"/>
      <c r="K16" s="36"/>
      <c r="L16" s="177" t="str">
        <f>IF((L14)&gt;2000,"-4%",IF((L14)&gt;1500,"-3%",IF((L14)&gt;1000,"-2%",IF(AND((L14)&lt;500,(L14)&gt;0),"+10%","0%"))))</f>
        <v>0%</v>
      </c>
      <c r="M16" s="177"/>
      <c r="N16" s="32" t="s">
        <v>24</v>
      </c>
      <c r="P16" s="33"/>
      <c r="Q16" s="33"/>
      <c r="R16" s="33"/>
      <c r="S16" s="33"/>
      <c r="T16" s="33"/>
      <c r="U16" s="33"/>
    </row>
    <row r="17" spans="1:21" s="8" customFormat="1" ht="15" customHeight="1">
      <c r="A17" s="9"/>
      <c r="C17" s="24" t="s">
        <v>25</v>
      </c>
      <c r="D17" s="2"/>
      <c r="E17" s="2"/>
      <c r="F17" s="2"/>
      <c r="G17" s="4"/>
      <c r="H17" s="2"/>
      <c r="I17" s="2"/>
      <c r="J17" s="2"/>
      <c r="K17" s="2"/>
      <c r="L17" s="177">
        <f>L14+L14*L16+L15</f>
        <v>0</v>
      </c>
      <c r="M17" s="177"/>
      <c r="N17" s="37" t="s">
        <v>26</v>
      </c>
      <c r="P17" s="38"/>
      <c r="Q17" s="38"/>
      <c r="R17" s="38"/>
      <c r="S17" s="38"/>
      <c r="T17" s="38"/>
      <c r="U17" s="38"/>
    </row>
    <row r="18" spans="1:21" s="8" customFormat="1" ht="15" customHeight="1">
      <c r="A18" s="9"/>
      <c r="C18" s="39" t="s">
        <v>27</v>
      </c>
      <c r="D18" s="2"/>
      <c r="E18" s="2"/>
      <c r="F18" s="2"/>
      <c r="G18" s="4"/>
      <c r="H18" s="2"/>
      <c r="I18" s="2"/>
      <c r="J18" s="2"/>
      <c r="K18" s="2"/>
      <c r="L18" s="178">
        <f>IF(L16="-     %","-     ₽ ",L17*L8+Q16)</f>
        <v>0</v>
      </c>
      <c r="M18" s="178"/>
      <c r="N18" s="37" t="s">
        <v>28</v>
      </c>
      <c r="P18" s="38"/>
      <c r="Q18" s="38"/>
      <c r="R18" s="38"/>
      <c r="S18" s="38"/>
      <c r="T18" s="38"/>
      <c r="U18" s="38"/>
    </row>
    <row r="19" spans="1:21" s="8" customFormat="1" ht="15" customHeight="1">
      <c r="A19" s="9"/>
      <c r="D19" s="2"/>
      <c r="E19" s="2"/>
      <c r="F19" s="2"/>
      <c r="G19" s="4"/>
      <c r="H19" s="5"/>
      <c r="I19" s="5"/>
      <c r="J19" s="5"/>
      <c r="P19" s="8" t="s">
        <v>29</v>
      </c>
    </row>
    <row r="20" spans="1:21" s="8" customFormat="1" ht="15" customHeight="1">
      <c r="A20" s="9"/>
      <c r="C20" s="40" t="s">
        <v>30</v>
      </c>
      <c r="D20" s="2"/>
      <c r="E20" s="2"/>
      <c r="F20" s="2"/>
      <c r="G20" s="4"/>
      <c r="H20" s="5"/>
      <c r="I20" s="5"/>
      <c r="J20" s="5"/>
      <c r="L20" s="193" t="str">
        <f>IF(COUNTIF(V35:V263,"Неверная кратность заказа!")&gt;0,"Пожалуйста, проверьте заказ на соблюдение кратности!","")</f>
        <v/>
      </c>
    </row>
    <row r="21" spans="1:21" s="8" customFormat="1" ht="15" customHeight="1">
      <c r="A21" s="9"/>
      <c r="C21" s="41" t="s">
        <v>31</v>
      </c>
      <c r="D21" s="2"/>
      <c r="E21" s="2"/>
      <c r="F21" s="2"/>
      <c r="G21" s="4"/>
      <c r="H21" s="5"/>
      <c r="I21" s="5"/>
      <c r="J21" s="5"/>
    </row>
    <row r="22" spans="1:21" s="8" customFormat="1" ht="15" customHeight="1">
      <c r="A22" s="9"/>
      <c r="C22" s="42" t="s">
        <v>32</v>
      </c>
      <c r="D22" s="2"/>
      <c r="E22" s="2"/>
      <c r="F22" s="2"/>
      <c r="G22" s="4"/>
      <c r="H22" s="5"/>
      <c r="I22" s="5"/>
      <c r="J22" s="5"/>
    </row>
    <row r="23" spans="1:21" s="8" customFormat="1" ht="15" customHeight="1">
      <c r="A23" s="9"/>
      <c r="D23" s="2"/>
      <c r="E23" s="2"/>
      <c r="F23" s="2"/>
      <c r="G23" s="4"/>
      <c r="H23" s="5"/>
      <c r="I23" s="5"/>
      <c r="J23" s="5"/>
    </row>
    <row r="24" spans="1:21" s="8" customFormat="1" ht="55.85" customHeight="1">
      <c r="A24" s="9"/>
      <c r="C24" s="174" t="s">
        <v>33</v>
      </c>
      <c r="D24" s="174"/>
      <c r="E24" s="174"/>
      <c r="F24" s="174"/>
      <c r="G24" s="174"/>
      <c r="H24" s="174"/>
      <c r="I24" s="174"/>
      <c r="J24" s="174"/>
      <c r="K24" s="174"/>
      <c r="O24" s="43"/>
      <c r="P24" s="43"/>
      <c r="Q24" s="43"/>
      <c r="R24" s="43"/>
      <c r="S24" s="43"/>
      <c r="T24" s="43"/>
      <c r="U24" s="43"/>
    </row>
    <row r="25" spans="1:21" s="8" customFormat="1" ht="23.15" customHeight="1">
      <c r="A25" s="44"/>
      <c r="B25" s="45"/>
      <c r="C25" s="3"/>
      <c r="D25" s="2"/>
      <c r="E25" s="2"/>
      <c r="F25" s="2"/>
      <c r="G25" s="4"/>
      <c r="H25" s="5"/>
      <c r="I25" s="5"/>
      <c r="J25" s="5"/>
      <c r="K25" s="5"/>
      <c r="L25" s="6"/>
      <c r="O25" s="43"/>
      <c r="P25" s="43"/>
      <c r="Q25" s="43"/>
      <c r="R25" s="43"/>
      <c r="S25" s="43"/>
      <c r="T25" s="43"/>
      <c r="U25" s="43"/>
    </row>
    <row r="26" spans="1:21" s="8" customFormat="1" ht="20.25" customHeight="1">
      <c r="A26" s="44"/>
      <c r="B26" s="45"/>
      <c r="C26" s="161" t="s">
        <v>889</v>
      </c>
      <c r="D26" s="162"/>
      <c r="E26" s="163"/>
      <c r="F26" s="164"/>
      <c r="G26" s="165"/>
      <c r="H26" s="165"/>
      <c r="I26" s="165"/>
      <c r="J26" s="165"/>
      <c r="K26" s="165"/>
      <c r="L26" s="6"/>
      <c r="O26" s="43"/>
      <c r="P26" s="43"/>
      <c r="Q26" s="43"/>
      <c r="R26" s="43"/>
      <c r="S26" s="43"/>
      <c r="T26" s="43"/>
      <c r="U26" s="43"/>
    </row>
    <row r="27" spans="1:21" s="8" customFormat="1" ht="20.25" customHeight="1">
      <c r="A27" s="44"/>
      <c r="B27" s="45"/>
      <c r="C27" s="173" t="s">
        <v>892</v>
      </c>
      <c r="D27" s="173"/>
      <c r="E27" s="173"/>
      <c r="F27" s="173"/>
      <c r="G27" s="173"/>
      <c r="H27" s="173"/>
      <c r="I27" s="173"/>
      <c r="J27" s="173"/>
      <c r="K27" s="173"/>
      <c r="L27" s="6"/>
      <c r="O27" s="43"/>
      <c r="P27" s="43"/>
      <c r="Q27" s="43"/>
      <c r="R27" s="43"/>
      <c r="S27" s="43"/>
      <c r="T27" s="43"/>
      <c r="U27" s="43"/>
    </row>
    <row r="28" spans="1:21" s="8" customFormat="1" ht="20.25" customHeight="1">
      <c r="A28" s="44"/>
      <c r="B28" s="45"/>
      <c r="C28" s="173"/>
      <c r="D28" s="173"/>
      <c r="E28" s="173"/>
      <c r="F28" s="173"/>
      <c r="G28" s="173"/>
      <c r="H28" s="173"/>
      <c r="I28" s="173"/>
      <c r="J28" s="173"/>
      <c r="K28" s="173"/>
      <c r="L28" s="6"/>
      <c r="O28" s="43"/>
      <c r="P28" s="43"/>
      <c r="Q28" s="43"/>
      <c r="R28" s="43"/>
      <c r="S28" s="43"/>
      <c r="T28" s="43"/>
      <c r="U28" s="43"/>
    </row>
    <row r="29" spans="1:21" s="8" customFormat="1" ht="20.25" customHeight="1">
      <c r="A29" s="44"/>
      <c r="B29" s="45"/>
      <c r="C29" s="166" t="s">
        <v>890</v>
      </c>
      <c r="D29" s="167"/>
      <c r="E29" s="165"/>
      <c r="F29" s="168">
        <f>SUM(M41:M263)*L8</f>
        <v>0</v>
      </c>
      <c r="G29" s="165"/>
      <c r="H29" s="165"/>
      <c r="I29" s="165"/>
      <c r="J29" s="165"/>
      <c r="K29" s="165"/>
      <c r="L29" s="6"/>
      <c r="O29" s="43"/>
      <c r="P29" s="43"/>
      <c r="Q29" s="43"/>
      <c r="R29" s="43"/>
      <c r="S29" s="43"/>
      <c r="T29" s="43"/>
      <c r="U29" s="43"/>
    </row>
    <row r="30" spans="1:21" s="8" customFormat="1" ht="20.25" customHeight="1">
      <c r="A30" s="44"/>
      <c r="B30" s="45"/>
      <c r="C30" s="166" t="s">
        <v>891</v>
      </c>
      <c r="D30" s="169"/>
      <c r="E30" s="165"/>
      <c r="F30" s="170">
        <f>ROUNDDOWN(F29/70000,0)</f>
        <v>0</v>
      </c>
      <c r="G30" s="165"/>
      <c r="H30" s="165"/>
      <c r="I30" s="165"/>
      <c r="J30" s="165"/>
      <c r="K30" s="165"/>
      <c r="L30" s="6"/>
      <c r="O30" s="43"/>
      <c r="P30" s="43"/>
      <c r="Q30" s="43"/>
      <c r="R30" s="43"/>
      <c r="S30" s="43"/>
      <c r="T30" s="43"/>
      <c r="U30" s="43"/>
    </row>
    <row r="31" spans="1:21" s="8" customFormat="1" ht="13.5" customHeight="1">
      <c r="A31" s="44"/>
      <c r="B31" s="45"/>
      <c r="C31" s="3"/>
      <c r="D31" s="2"/>
      <c r="E31" s="2"/>
      <c r="F31" s="2"/>
      <c r="G31" s="4"/>
      <c r="H31" s="5"/>
      <c r="I31" s="5"/>
      <c r="J31" s="5"/>
      <c r="K31" s="5"/>
      <c r="L31" s="6"/>
      <c r="O31" s="43"/>
      <c r="P31" s="43"/>
      <c r="Q31" s="43"/>
      <c r="R31" s="43"/>
      <c r="S31" s="43"/>
      <c r="T31" s="43"/>
      <c r="U31" s="43"/>
    </row>
    <row r="32" spans="1:21" s="8" customFormat="1" ht="13.5" customHeight="1">
      <c r="A32" s="44"/>
      <c r="B32" s="45"/>
      <c r="C32" s="3"/>
      <c r="D32" s="46" t="str">
        <f>IF(COUNTIF(V35:V268,"Ошибка! Не соблюдена кратность заказа на позицию!")&gt;0,"Пожалуйста, проверьте заказ на соблюдение кратности!","")</f>
        <v/>
      </c>
      <c r="E32" s="2"/>
      <c r="F32" s="2"/>
      <c r="G32" s="4"/>
      <c r="H32" s="5"/>
      <c r="I32" s="5"/>
      <c r="J32" s="5"/>
      <c r="K32" s="5"/>
      <c r="L32" s="6"/>
      <c r="O32" s="43"/>
      <c r="P32" s="43"/>
      <c r="Q32" s="43"/>
      <c r="R32" s="43"/>
      <c r="S32" s="43"/>
      <c r="T32" s="43"/>
      <c r="U32" s="43"/>
    </row>
    <row r="33" spans="1:28" s="54" customFormat="1" ht="47.15" customHeight="1">
      <c r="A33" s="47"/>
      <c r="B33" s="48" t="s">
        <v>34</v>
      </c>
      <c r="C33" s="49"/>
      <c r="D33" s="50"/>
      <c r="E33" s="50"/>
      <c r="F33" s="50"/>
      <c r="G33" s="49" t="s">
        <v>35</v>
      </c>
      <c r="H33" s="51" t="s">
        <v>36</v>
      </c>
      <c r="I33" s="51" t="s">
        <v>37</v>
      </c>
      <c r="J33" s="51" t="s">
        <v>879</v>
      </c>
      <c r="K33" s="49" t="s">
        <v>38</v>
      </c>
      <c r="L33" s="52" t="s">
        <v>39</v>
      </c>
      <c r="M33" s="53" t="s">
        <v>40</v>
      </c>
      <c r="N33" s="160" t="s">
        <v>888</v>
      </c>
      <c r="O33" s="50" t="s">
        <v>41</v>
      </c>
      <c r="P33" s="50" t="s">
        <v>42</v>
      </c>
      <c r="Q33" s="50" t="s">
        <v>43</v>
      </c>
      <c r="R33" s="50" t="s">
        <v>44</v>
      </c>
      <c r="S33" s="50" t="s">
        <v>45</v>
      </c>
      <c r="T33" s="50" t="s">
        <v>46</v>
      </c>
      <c r="U33" s="50" t="s">
        <v>47</v>
      </c>
    </row>
    <row r="34" spans="1:28" ht="17.600000000000001">
      <c r="B34" s="156"/>
      <c r="C34" s="159"/>
      <c r="D34" s="158" t="s">
        <v>887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</row>
    <row r="35" spans="1:28" s="64" customFormat="1" ht="16.5" customHeight="1">
      <c r="A35" s="55"/>
      <c r="B35" s="149" t="s">
        <v>164</v>
      </c>
      <c r="C35" s="133" t="s">
        <v>49</v>
      </c>
      <c r="D35" s="62" t="s">
        <v>165</v>
      </c>
      <c r="E35" s="56" t="s">
        <v>51</v>
      </c>
      <c r="F35" s="56" t="s">
        <v>52</v>
      </c>
      <c r="G35" s="57" t="s">
        <v>53</v>
      </c>
      <c r="H35" s="58">
        <v>4.79</v>
      </c>
      <c r="I35" s="59">
        <v>10</v>
      </c>
      <c r="J35" s="151" t="s">
        <v>882</v>
      </c>
      <c r="K35" s="195"/>
      <c r="L35" s="60" t="str">
        <f>IF(K35="","-",K35/250)</f>
        <v>-</v>
      </c>
      <c r="M35" s="61">
        <f>H35*K35+N35</f>
        <v>0</v>
      </c>
      <c r="N35" s="171">
        <f>-(MIN((ROUNDDOWN($F$29/70000,0)),MIN(K35/10,K36/10,K37/10,K38/10,K39/10)))*10*0.3*H35</f>
        <v>0</v>
      </c>
      <c r="O35" s="62" t="s">
        <v>83</v>
      </c>
      <c r="P35" s="62" t="s">
        <v>166</v>
      </c>
      <c r="Q35" s="63" t="s">
        <v>103</v>
      </c>
      <c r="R35" s="62" t="s">
        <v>57</v>
      </c>
      <c r="S35" s="62" t="s">
        <v>66</v>
      </c>
      <c r="T35" s="62" t="s">
        <v>59</v>
      </c>
      <c r="U35" s="62" t="s">
        <v>118</v>
      </c>
      <c r="V35" s="194" t="str">
        <f>IF(MOD(K35,I35)&gt;0,"Неверная кратность заказа!","")</f>
        <v/>
      </c>
      <c r="W35" s="144"/>
      <c r="X35" s="144"/>
      <c r="Y35" s="144"/>
      <c r="Z35" s="144"/>
      <c r="AA35" s="144"/>
      <c r="AB35" s="144"/>
    </row>
    <row r="36" spans="1:28" s="64" customFormat="1" ht="16.5" customHeight="1">
      <c r="A36" s="55"/>
      <c r="B36" s="149" t="s">
        <v>537</v>
      </c>
      <c r="C36" s="145" t="s">
        <v>49</v>
      </c>
      <c r="D36" s="62" t="s">
        <v>637</v>
      </c>
      <c r="E36" s="56" t="s">
        <v>51</v>
      </c>
      <c r="F36" s="56" t="s">
        <v>210</v>
      </c>
      <c r="G36" s="57" t="s">
        <v>211</v>
      </c>
      <c r="H36" s="58">
        <v>3.15</v>
      </c>
      <c r="I36" s="59">
        <v>10</v>
      </c>
      <c r="J36" s="151" t="s">
        <v>882</v>
      </c>
      <c r="K36" s="195"/>
      <c r="L36" s="60" t="str">
        <f>IF(K36="","-",K36/250)</f>
        <v>-</v>
      </c>
      <c r="M36" s="61">
        <f t="shared" ref="M36:M39" si="0">H36*K36+N36</f>
        <v>0</v>
      </c>
      <c r="N36" s="171">
        <f>-(MIN((ROUNDDOWN($F$29/70000,0)),MIN(K35/10,K36/10,K37/10,K38/10,K39/10)))*10*0.3*H36</f>
        <v>0</v>
      </c>
      <c r="O36" s="62" t="s">
        <v>724</v>
      </c>
      <c r="P36" s="62" t="s">
        <v>222</v>
      </c>
      <c r="Q36" s="63" t="s">
        <v>725</v>
      </c>
      <c r="R36" s="62" t="s">
        <v>217</v>
      </c>
      <c r="S36" s="62" t="s">
        <v>66</v>
      </c>
      <c r="T36" s="62" t="s">
        <v>132</v>
      </c>
      <c r="U36" s="62" t="s">
        <v>123</v>
      </c>
      <c r="V36" s="194" t="str">
        <f t="shared" ref="V36:V99" si="1">IF(MOD(K36,I36)&gt;0,"Неверная кратность заказа!","")</f>
        <v/>
      </c>
      <c r="W36" s="144"/>
      <c r="X36" s="144"/>
      <c r="Y36" s="144"/>
      <c r="Z36" s="144"/>
      <c r="AA36" s="144"/>
      <c r="AB36" s="144"/>
    </row>
    <row r="37" spans="1:28" s="64" customFormat="1" ht="16.5" customHeight="1">
      <c r="A37" s="55"/>
      <c r="B37" s="149" t="s">
        <v>281</v>
      </c>
      <c r="C37" s="145" t="s">
        <v>49</v>
      </c>
      <c r="D37" s="62" t="s">
        <v>282</v>
      </c>
      <c r="E37" s="56" t="s">
        <v>51</v>
      </c>
      <c r="F37" s="56" t="s">
        <v>260</v>
      </c>
      <c r="G37" s="57" t="s">
        <v>211</v>
      </c>
      <c r="H37" s="58">
        <v>3.41</v>
      </c>
      <c r="I37" s="59">
        <v>10</v>
      </c>
      <c r="J37" s="151" t="s">
        <v>882</v>
      </c>
      <c r="K37" s="195"/>
      <c r="L37" s="60" t="str">
        <f>IF(K37="","-",K37/250)</f>
        <v>-</v>
      </c>
      <c r="M37" s="61">
        <f t="shared" si="0"/>
        <v>0</v>
      </c>
      <c r="N37" s="171">
        <f>-(MIN((ROUNDDOWN($F$29/70000,0)),MIN(K35/10,K36/10,K37/10,K38/10,K39/10)))*10*0.3*H37</f>
        <v>0</v>
      </c>
      <c r="O37" s="62" t="s">
        <v>254</v>
      </c>
      <c r="P37" s="62" t="s">
        <v>166</v>
      </c>
      <c r="Q37" s="63" t="s">
        <v>103</v>
      </c>
      <c r="R37" s="62"/>
      <c r="S37" s="62" t="s">
        <v>66</v>
      </c>
      <c r="T37" s="62" t="s">
        <v>276</v>
      </c>
      <c r="U37" s="62" t="s">
        <v>283</v>
      </c>
      <c r="V37" s="194" t="str">
        <f t="shared" si="1"/>
        <v/>
      </c>
      <c r="W37" s="144"/>
      <c r="X37" s="144"/>
      <c r="Y37" s="144"/>
      <c r="Z37" s="144"/>
      <c r="AA37" s="144"/>
      <c r="AB37" s="144"/>
    </row>
    <row r="38" spans="1:28" s="64" customFormat="1" ht="16.5" customHeight="1">
      <c r="A38" s="55"/>
      <c r="B38" s="149" t="s">
        <v>567</v>
      </c>
      <c r="C38" s="145" t="s">
        <v>49</v>
      </c>
      <c r="D38" s="62" t="s">
        <v>667</v>
      </c>
      <c r="E38" s="56" t="s">
        <v>51</v>
      </c>
      <c r="F38" s="56" t="s">
        <v>301</v>
      </c>
      <c r="G38" s="57" t="s">
        <v>211</v>
      </c>
      <c r="H38" s="58">
        <v>3.15</v>
      </c>
      <c r="I38" s="59">
        <v>10</v>
      </c>
      <c r="J38" s="151" t="s">
        <v>882</v>
      </c>
      <c r="K38" s="195"/>
      <c r="L38" s="60" t="str">
        <f>IF(K38="","-",K38/250)</f>
        <v>-</v>
      </c>
      <c r="M38" s="61">
        <f t="shared" si="0"/>
        <v>0</v>
      </c>
      <c r="N38" s="171">
        <f>-(MIN((ROUNDDOWN($F$29/70000,0)),MIN(K35/10,K36/10,K37/10,K38/10,K39/10)))*10*0.3*H38</f>
        <v>0</v>
      </c>
      <c r="O38" s="62" t="s">
        <v>248</v>
      </c>
      <c r="P38" s="62" t="s">
        <v>255</v>
      </c>
      <c r="Q38" s="63" t="s">
        <v>322</v>
      </c>
      <c r="R38" s="62" t="s">
        <v>57</v>
      </c>
      <c r="S38" s="62" t="s">
        <v>218</v>
      </c>
      <c r="T38" s="62" t="s">
        <v>59</v>
      </c>
      <c r="U38" s="62" t="s">
        <v>207</v>
      </c>
      <c r="V38" s="194" t="str">
        <f t="shared" si="1"/>
        <v/>
      </c>
      <c r="W38" s="144"/>
      <c r="X38" s="144"/>
      <c r="Y38" s="144"/>
      <c r="Z38" s="144"/>
      <c r="AA38" s="144"/>
      <c r="AB38" s="144"/>
    </row>
    <row r="39" spans="1:28" s="64" customFormat="1" ht="16.5" customHeight="1">
      <c r="A39" s="55"/>
      <c r="B39" s="149" t="s">
        <v>341</v>
      </c>
      <c r="C39" s="145" t="s">
        <v>49</v>
      </c>
      <c r="D39" s="62" t="s">
        <v>342</v>
      </c>
      <c r="E39" s="56" t="s">
        <v>51</v>
      </c>
      <c r="F39" s="56" t="s">
        <v>301</v>
      </c>
      <c r="G39" s="57" t="s">
        <v>211</v>
      </c>
      <c r="H39" s="58">
        <v>3.15</v>
      </c>
      <c r="I39" s="59">
        <v>10</v>
      </c>
      <c r="J39" s="151" t="s">
        <v>882</v>
      </c>
      <c r="K39" s="195"/>
      <c r="L39" s="60" t="str">
        <f>IF(K39="","-",K39/250)</f>
        <v>-</v>
      </c>
      <c r="M39" s="61">
        <f t="shared" si="0"/>
        <v>0</v>
      </c>
      <c r="N39" s="171">
        <f>-(MIN((ROUNDDOWN($F$29/70000,0)),MIN(K35/10,K36/10,K37/10,K38/10,K39/10)))*10*0.3*H39</f>
        <v>0</v>
      </c>
      <c r="O39" s="62" t="s">
        <v>343</v>
      </c>
      <c r="P39" s="62" t="s">
        <v>344</v>
      </c>
      <c r="Q39" s="63" t="s">
        <v>72</v>
      </c>
      <c r="R39" s="62" t="s">
        <v>57</v>
      </c>
      <c r="S39" s="62" t="s">
        <v>66</v>
      </c>
      <c r="T39" s="62" t="s">
        <v>59</v>
      </c>
      <c r="U39" s="62" t="s">
        <v>326</v>
      </c>
      <c r="V39" s="194" t="str">
        <f t="shared" si="1"/>
        <v/>
      </c>
      <c r="W39" s="144"/>
      <c r="X39" s="144"/>
      <c r="Y39" s="144"/>
      <c r="Z39" s="144"/>
      <c r="AA39" s="144"/>
      <c r="AB39" s="144"/>
    </row>
    <row r="40" spans="1:28" ht="17.600000000000001">
      <c r="B40" s="156"/>
      <c r="C40" s="159"/>
      <c r="D40" s="158" t="s">
        <v>886</v>
      </c>
      <c r="E40" s="157"/>
      <c r="F40" s="157"/>
      <c r="G40" s="157"/>
      <c r="H40" s="157"/>
      <c r="I40" s="157"/>
      <c r="J40" s="157"/>
      <c r="K40" s="195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94"/>
    </row>
    <row r="41" spans="1:28" s="64" customFormat="1" ht="16.5" customHeight="1">
      <c r="A41" s="155"/>
      <c r="B41" s="149" t="s">
        <v>48</v>
      </c>
      <c r="C41" s="133" t="s">
        <v>49</v>
      </c>
      <c r="D41" s="62" t="s">
        <v>50</v>
      </c>
      <c r="E41" s="56" t="s">
        <v>51</v>
      </c>
      <c r="F41" s="56" t="s">
        <v>52</v>
      </c>
      <c r="G41" s="57" t="s">
        <v>53</v>
      </c>
      <c r="H41" s="58">
        <v>4.79</v>
      </c>
      <c r="I41" s="59">
        <v>10</v>
      </c>
      <c r="J41" s="151" t="s">
        <v>882</v>
      </c>
      <c r="K41" s="195"/>
      <c r="L41" s="60" t="str">
        <f>IF(K41="","-",K41/250)</f>
        <v>-</v>
      </c>
      <c r="M41" s="61">
        <f>H41*K41</f>
        <v>0</v>
      </c>
      <c r="N41" s="61"/>
      <c r="O41" s="62" t="s">
        <v>54</v>
      </c>
      <c r="P41" s="62" t="s">
        <v>55</v>
      </c>
      <c r="Q41" s="63" t="s">
        <v>56</v>
      </c>
      <c r="R41" s="62" t="s">
        <v>57</v>
      </c>
      <c r="S41" s="62" t="s">
        <v>58</v>
      </c>
      <c r="T41" s="62" t="s">
        <v>59</v>
      </c>
      <c r="U41" s="62" t="s">
        <v>60</v>
      </c>
      <c r="V41" s="194" t="str">
        <f t="shared" si="1"/>
        <v/>
      </c>
      <c r="W41" s="144"/>
      <c r="X41" s="144"/>
      <c r="Y41" s="144"/>
      <c r="Z41" s="144"/>
      <c r="AA41" s="144"/>
      <c r="AB41" s="144"/>
    </row>
    <row r="42" spans="1:28" s="64" customFormat="1" ht="16.5" customHeight="1">
      <c r="B42" s="149" t="s">
        <v>61</v>
      </c>
      <c r="C42" s="133" t="s">
        <v>49</v>
      </c>
      <c r="D42" s="62" t="s">
        <v>62</v>
      </c>
      <c r="E42" s="56" t="s">
        <v>51</v>
      </c>
      <c r="F42" s="56" t="s">
        <v>52</v>
      </c>
      <c r="G42" s="57" t="s">
        <v>53</v>
      </c>
      <c r="H42" s="58">
        <v>4.79</v>
      </c>
      <c r="I42" s="59">
        <v>10</v>
      </c>
      <c r="J42" s="151" t="s">
        <v>882</v>
      </c>
      <c r="K42" s="195"/>
      <c r="L42" s="60" t="str">
        <f t="shared" ref="L42:L158" si="2">IF(K42="","-",K42/250)</f>
        <v>-</v>
      </c>
      <c r="M42" s="61">
        <f t="shared" ref="M42:M158" si="3">H42*K42</f>
        <v>0</v>
      </c>
      <c r="N42" s="61"/>
      <c r="O42" s="62" t="s">
        <v>63</v>
      </c>
      <c r="P42" s="62" t="s">
        <v>64</v>
      </c>
      <c r="Q42" s="63" t="s">
        <v>65</v>
      </c>
      <c r="R42" s="62" t="s">
        <v>57</v>
      </c>
      <c r="S42" s="62" t="s">
        <v>66</v>
      </c>
      <c r="T42" s="62" t="s">
        <v>59</v>
      </c>
      <c r="U42" s="62" t="s">
        <v>67</v>
      </c>
      <c r="V42" s="194" t="str">
        <f t="shared" si="1"/>
        <v/>
      </c>
      <c r="W42" s="144"/>
      <c r="X42" s="144"/>
      <c r="Y42" s="144"/>
      <c r="Z42" s="144"/>
      <c r="AA42" s="144"/>
      <c r="AB42" s="144"/>
    </row>
    <row r="43" spans="1:28" s="143" customFormat="1" ht="16.5" hidden="1" customHeight="1">
      <c r="A43" s="134"/>
      <c r="B43" s="150" t="s">
        <v>68</v>
      </c>
      <c r="C43" s="146"/>
      <c r="D43" s="135" t="s">
        <v>69</v>
      </c>
      <c r="E43" s="136" t="s">
        <v>51</v>
      </c>
      <c r="F43" s="136" t="s">
        <v>52</v>
      </c>
      <c r="G43" s="137" t="s">
        <v>53</v>
      </c>
      <c r="H43" s="138">
        <v>4.79</v>
      </c>
      <c r="I43" s="139">
        <v>10</v>
      </c>
      <c r="J43" s="152" t="s">
        <v>878</v>
      </c>
      <c r="K43" s="197"/>
      <c r="L43" s="140" t="str">
        <f t="shared" si="2"/>
        <v>-</v>
      </c>
      <c r="M43" s="141">
        <f t="shared" si="3"/>
        <v>0</v>
      </c>
      <c r="N43" s="141"/>
      <c r="O43" s="135" t="s">
        <v>70</v>
      </c>
      <c r="P43" s="135" t="s">
        <v>71</v>
      </c>
      <c r="Q43" s="142" t="s">
        <v>72</v>
      </c>
      <c r="R43" s="135" t="s">
        <v>57</v>
      </c>
      <c r="S43" s="135" t="s">
        <v>73</v>
      </c>
      <c r="T43" s="135" t="s">
        <v>59</v>
      </c>
      <c r="U43" s="135" t="s">
        <v>74</v>
      </c>
      <c r="V43" s="194" t="str">
        <f t="shared" si="1"/>
        <v/>
      </c>
      <c r="W43" s="147"/>
      <c r="X43" s="147"/>
      <c r="Y43" s="147"/>
      <c r="Z43" s="147"/>
      <c r="AA43" s="147"/>
      <c r="AB43" s="147"/>
    </row>
    <row r="44" spans="1:28" s="64" customFormat="1" ht="16.5" customHeight="1">
      <c r="A44" s="55"/>
      <c r="B44" s="149" t="s">
        <v>517</v>
      </c>
      <c r="C44" s="145" t="s">
        <v>49</v>
      </c>
      <c r="D44" s="62" t="s">
        <v>617</v>
      </c>
      <c r="E44" s="56" t="s">
        <v>51</v>
      </c>
      <c r="F44" s="56" t="s">
        <v>52</v>
      </c>
      <c r="G44" s="57" t="s">
        <v>53</v>
      </c>
      <c r="H44" s="58">
        <v>4.79</v>
      </c>
      <c r="I44" s="59">
        <v>10</v>
      </c>
      <c r="J44" s="196" t="s">
        <v>880</v>
      </c>
      <c r="K44" s="195"/>
      <c r="L44" s="60" t="str">
        <f t="shared" si="2"/>
        <v>-</v>
      </c>
      <c r="M44" s="61">
        <f t="shared" si="3"/>
        <v>0</v>
      </c>
      <c r="N44" s="61"/>
      <c r="O44" s="62" t="s">
        <v>77</v>
      </c>
      <c r="P44" s="62" t="s">
        <v>714</v>
      </c>
      <c r="Q44" s="63" t="s">
        <v>103</v>
      </c>
      <c r="R44" s="62" t="s">
        <v>57</v>
      </c>
      <c r="S44" s="62" t="s">
        <v>73</v>
      </c>
      <c r="T44" s="62" t="s">
        <v>59</v>
      </c>
      <c r="U44" s="62" t="s">
        <v>715</v>
      </c>
      <c r="V44" s="194" t="str">
        <f t="shared" si="1"/>
        <v/>
      </c>
      <c r="W44" s="144"/>
      <c r="X44" s="144"/>
      <c r="Y44" s="144"/>
      <c r="Z44" s="144"/>
      <c r="AA44" s="144"/>
      <c r="AB44" s="144"/>
    </row>
    <row r="45" spans="1:28" s="64" customFormat="1" ht="16.5" customHeight="1">
      <c r="A45" s="155"/>
      <c r="B45" s="149" t="s">
        <v>75</v>
      </c>
      <c r="C45" s="133" t="s">
        <v>49</v>
      </c>
      <c r="D45" s="62" t="s">
        <v>76</v>
      </c>
      <c r="E45" s="56" t="s">
        <v>51</v>
      </c>
      <c r="F45" s="56" t="s">
        <v>52</v>
      </c>
      <c r="G45" s="57" t="s">
        <v>53</v>
      </c>
      <c r="H45" s="58">
        <v>4.79</v>
      </c>
      <c r="I45" s="59">
        <v>10</v>
      </c>
      <c r="J45" s="151" t="s">
        <v>882</v>
      </c>
      <c r="K45" s="195"/>
      <c r="L45" s="60" t="str">
        <f t="shared" si="2"/>
        <v>-</v>
      </c>
      <c r="M45" s="61">
        <f t="shared" si="3"/>
        <v>0</v>
      </c>
      <c r="N45" s="61"/>
      <c r="O45" s="62" t="s">
        <v>77</v>
      </c>
      <c r="P45" s="62" t="s">
        <v>55</v>
      </c>
      <c r="Q45" s="63" t="s">
        <v>78</v>
      </c>
      <c r="R45" s="62" t="s">
        <v>79</v>
      </c>
      <c r="S45" s="62" t="s">
        <v>58</v>
      </c>
      <c r="T45" s="62" t="s">
        <v>59</v>
      </c>
      <c r="U45" s="62" t="s">
        <v>80</v>
      </c>
      <c r="V45" s="194" t="str">
        <f t="shared" si="1"/>
        <v/>
      </c>
      <c r="W45" s="144"/>
      <c r="X45" s="144"/>
      <c r="Y45" s="144"/>
      <c r="Z45" s="144"/>
      <c r="AA45" s="144"/>
      <c r="AB45" s="144"/>
    </row>
    <row r="46" spans="1:28" s="143" customFormat="1" ht="16.5" hidden="1" customHeight="1">
      <c r="A46" s="155"/>
      <c r="B46" s="150" t="s">
        <v>81</v>
      </c>
      <c r="C46" s="146" t="s">
        <v>49</v>
      </c>
      <c r="D46" s="135" t="s">
        <v>82</v>
      </c>
      <c r="E46" s="136" t="s">
        <v>51</v>
      </c>
      <c r="F46" s="136" t="s">
        <v>52</v>
      </c>
      <c r="G46" s="137" t="s">
        <v>53</v>
      </c>
      <c r="H46" s="138">
        <v>4.79</v>
      </c>
      <c r="I46" s="139">
        <v>10</v>
      </c>
      <c r="J46" s="152" t="s">
        <v>878</v>
      </c>
      <c r="K46" s="197"/>
      <c r="L46" s="140" t="str">
        <f t="shared" si="2"/>
        <v>-</v>
      </c>
      <c r="M46" s="141">
        <f t="shared" si="3"/>
        <v>0</v>
      </c>
      <c r="N46" s="141"/>
      <c r="O46" s="135" t="s">
        <v>83</v>
      </c>
      <c r="P46" s="135" t="s">
        <v>84</v>
      </c>
      <c r="Q46" s="142" t="s">
        <v>85</v>
      </c>
      <c r="R46" s="135" t="s">
        <v>57</v>
      </c>
      <c r="S46" s="135" t="s">
        <v>73</v>
      </c>
      <c r="T46" s="135" t="s">
        <v>59</v>
      </c>
      <c r="U46" s="135" t="s">
        <v>86</v>
      </c>
      <c r="V46" s="194" t="str">
        <f t="shared" si="1"/>
        <v/>
      </c>
      <c r="W46" s="147"/>
      <c r="X46" s="147"/>
      <c r="Y46" s="147"/>
      <c r="Z46" s="147"/>
      <c r="AA46" s="147"/>
      <c r="AB46" s="147"/>
    </row>
    <row r="47" spans="1:28" s="143" customFormat="1" ht="16.5" customHeight="1">
      <c r="A47" s="155"/>
      <c r="B47" s="149" t="s">
        <v>87</v>
      </c>
      <c r="C47" s="198" t="s">
        <v>49</v>
      </c>
      <c r="D47" s="62" t="s">
        <v>88</v>
      </c>
      <c r="E47" s="56" t="s">
        <v>89</v>
      </c>
      <c r="F47" s="56" t="s">
        <v>52</v>
      </c>
      <c r="G47" s="57" t="s">
        <v>53</v>
      </c>
      <c r="H47" s="58">
        <v>3.85</v>
      </c>
      <c r="I47" s="59">
        <v>20</v>
      </c>
      <c r="J47" s="199" t="s">
        <v>880</v>
      </c>
      <c r="K47" s="195"/>
      <c r="L47" s="60" t="str">
        <f t="shared" si="2"/>
        <v>-</v>
      </c>
      <c r="M47" s="61">
        <f t="shared" si="3"/>
        <v>0</v>
      </c>
      <c r="N47" s="61"/>
      <c r="O47" s="62" t="s">
        <v>77</v>
      </c>
      <c r="P47" s="62" t="s">
        <v>90</v>
      </c>
      <c r="Q47" s="63" t="s">
        <v>56</v>
      </c>
      <c r="R47" s="62" t="s">
        <v>57</v>
      </c>
      <c r="S47" s="62" t="s">
        <v>73</v>
      </c>
      <c r="T47" s="62" t="s">
        <v>91</v>
      </c>
      <c r="U47" s="62" t="s">
        <v>86</v>
      </c>
      <c r="V47" s="194" t="str">
        <f t="shared" si="1"/>
        <v/>
      </c>
      <c r="W47" s="147"/>
      <c r="X47" s="147"/>
      <c r="Y47" s="147"/>
      <c r="Z47" s="147"/>
      <c r="AA47" s="147"/>
      <c r="AB47" s="147"/>
    </row>
    <row r="48" spans="1:28" s="64" customFormat="1" ht="16.5" customHeight="1">
      <c r="A48" s="155"/>
      <c r="B48" s="149" t="s">
        <v>92</v>
      </c>
      <c r="C48" s="133" t="s">
        <v>49</v>
      </c>
      <c r="D48" s="62" t="s">
        <v>93</v>
      </c>
      <c r="E48" s="56" t="s">
        <v>51</v>
      </c>
      <c r="F48" s="56" t="s">
        <v>52</v>
      </c>
      <c r="G48" s="57" t="s">
        <v>53</v>
      </c>
      <c r="H48" s="58">
        <v>4.79</v>
      </c>
      <c r="I48" s="59">
        <v>10</v>
      </c>
      <c r="J48" s="196" t="s">
        <v>880</v>
      </c>
      <c r="K48" s="195"/>
      <c r="L48" s="60" t="str">
        <f t="shared" si="2"/>
        <v>-</v>
      </c>
      <c r="M48" s="61">
        <f t="shared" si="3"/>
        <v>0</v>
      </c>
      <c r="N48" s="61"/>
      <c r="O48" s="62" t="s">
        <v>94</v>
      </c>
      <c r="P48" s="62" t="s">
        <v>90</v>
      </c>
      <c r="Q48" s="63" t="s">
        <v>85</v>
      </c>
      <c r="R48" s="62" t="s">
        <v>57</v>
      </c>
      <c r="S48" s="62" t="s">
        <v>73</v>
      </c>
      <c r="T48" s="62" t="s">
        <v>59</v>
      </c>
      <c r="U48" s="62" t="s">
        <v>95</v>
      </c>
      <c r="V48" s="194" t="str">
        <f t="shared" si="1"/>
        <v/>
      </c>
      <c r="W48" s="144"/>
      <c r="X48" s="144"/>
      <c r="Y48" s="144"/>
      <c r="Z48" s="144"/>
      <c r="AA48" s="144"/>
      <c r="AB48" s="144"/>
    </row>
    <row r="49" spans="1:28" s="143" customFormat="1" ht="16.5" hidden="1" customHeight="1">
      <c r="A49" s="155"/>
      <c r="B49" s="150" t="s">
        <v>518</v>
      </c>
      <c r="C49" s="148" t="s">
        <v>49</v>
      </c>
      <c r="D49" s="135" t="s">
        <v>618</v>
      </c>
      <c r="E49" s="136" t="s">
        <v>51</v>
      </c>
      <c r="F49" s="136" t="s">
        <v>52</v>
      </c>
      <c r="G49" s="137" t="s">
        <v>53</v>
      </c>
      <c r="H49" s="138">
        <v>4.79</v>
      </c>
      <c r="I49" s="139">
        <v>10</v>
      </c>
      <c r="J49" s="152" t="s">
        <v>878</v>
      </c>
      <c r="K49" s="197"/>
      <c r="L49" s="140" t="str">
        <f t="shared" si="2"/>
        <v>-</v>
      </c>
      <c r="M49" s="141">
        <f t="shared" si="3"/>
        <v>0</v>
      </c>
      <c r="N49" s="141"/>
      <c r="O49" s="135" t="s">
        <v>716</v>
      </c>
      <c r="P49" s="135" t="s">
        <v>717</v>
      </c>
      <c r="Q49" s="142" t="s">
        <v>78</v>
      </c>
      <c r="R49" s="135" t="s">
        <v>57</v>
      </c>
      <c r="S49" s="135" t="s">
        <v>73</v>
      </c>
      <c r="T49" s="135" t="s">
        <v>59</v>
      </c>
      <c r="U49" s="135" t="s">
        <v>718</v>
      </c>
      <c r="V49" s="194" t="str">
        <f t="shared" si="1"/>
        <v/>
      </c>
      <c r="W49" s="147"/>
      <c r="X49" s="147"/>
      <c r="Y49" s="147"/>
      <c r="Z49" s="147"/>
      <c r="AA49" s="147"/>
      <c r="AB49" s="147"/>
    </row>
    <row r="50" spans="1:28" s="64" customFormat="1" ht="16.5" customHeight="1">
      <c r="A50" s="155"/>
      <c r="B50" s="149" t="s">
        <v>96</v>
      </c>
      <c r="C50" s="133" t="s">
        <v>49</v>
      </c>
      <c r="D50" s="62" t="s">
        <v>97</v>
      </c>
      <c r="E50" s="56" t="s">
        <v>51</v>
      </c>
      <c r="F50" s="56" t="s">
        <v>52</v>
      </c>
      <c r="G50" s="57" t="s">
        <v>53</v>
      </c>
      <c r="H50" s="58">
        <v>4.79</v>
      </c>
      <c r="I50" s="59">
        <v>10</v>
      </c>
      <c r="J50" s="196" t="s">
        <v>880</v>
      </c>
      <c r="K50" s="195"/>
      <c r="L50" s="60" t="str">
        <f t="shared" si="2"/>
        <v>-</v>
      </c>
      <c r="M50" s="61">
        <f t="shared" si="3"/>
        <v>0</v>
      </c>
      <c r="N50" s="61"/>
      <c r="O50" s="62" t="s">
        <v>77</v>
      </c>
      <c r="P50" s="62" t="s">
        <v>64</v>
      </c>
      <c r="Q50" s="63" t="s">
        <v>56</v>
      </c>
      <c r="R50" s="62" t="s">
        <v>79</v>
      </c>
      <c r="S50" s="62" t="s">
        <v>73</v>
      </c>
      <c r="T50" s="62" t="s">
        <v>98</v>
      </c>
      <c r="U50" s="62" t="s">
        <v>99</v>
      </c>
      <c r="V50" s="194" t="str">
        <f t="shared" si="1"/>
        <v/>
      </c>
      <c r="W50" s="144"/>
      <c r="X50" s="144"/>
      <c r="Y50" s="144"/>
      <c r="Z50" s="144"/>
      <c r="AA50" s="144"/>
      <c r="AB50" s="144"/>
    </row>
    <row r="51" spans="1:28" s="64" customFormat="1" ht="16.5" customHeight="1">
      <c r="A51" s="155"/>
      <c r="B51" s="149" t="s">
        <v>100</v>
      </c>
      <c r="C51" s="133" t="s">
        <v>49</v>
      </c>
      <c r="D51" s="62" t="s">
        <v>101</v>
      </c>
      <c r="E51" s="56" t="s">
        <v>51</v>
      </c>
      <c r="F51" s="56" t="s">
        <v>52</v>
      </c>
      <c r="G51" s="57" t="s">
        <v>53</v>
      </c>
      <c r="H51" s="58">
        <v>4.79</v>
      </c>
      <c r="I51" s="59">
        <v>10</v>
      </c>
      <c r="J51" s="151" t="s">
        <v>882</v>
      </c>
      <c r="K51" s="195"/>
      <c r="L51" s="60" t="str">
        <f t="shared" si="2"/>
        <v>-</v>
      </c>
      <c r="M51" s="61">
        <f t="shared" si="3"/>
        <v>0</v>
      </c>
      <c r="N51" s="61"/>
      <c r="O51" s="62" t="s">
        <v>102</v>
      </c>
      <c r="P51" s="62" t="s">
        <v>84</v>
      </c>
      <c r="Q51" s="63" t="s">
        <v>103</v>
      </c>
      <c r="R51" s="62" t="s">
        <v>57</v>
      </c>
      <c r="S51" s="62" t="s">
        <v>73</v>
      </c>
      <c r="T51" s="62" t="s">
        <v>59</v>
      </c>
      <c r="U51" s="62" t="s">
        <v>104</v>
      </c>
      <c r="V51" s="194" t="str">
        <f t="shared" si="1"/>
        <v/>
      </c>
      <c r="W51" s="144"/>
      <c r="X51" s="144"/>
      <c r="Y51" s="144"/>
      <c r="Z51" s="144"/>
      <c r="AA51" s="144"/>
      <c r="AB51" s="144"/>
    </row>
    <row r="52" spans="1:28" s="64" customFormat="1" ht="16.5" customHeight="1">
      <c r="A52" s="55"/>
      <c r="B52" s="149" t="s">
        <v>105</v>
      </c>
      <c r="C52" s="133" t="s">
        <v>49</v>
      </c>
      <c r="D52" s="62" t="s">
        <v>106</v>
      </c>
      <c r="E52" s="56" t="s">
        <v>51</v>
      </c>
      <c r="F52" s="56" t="s">
        <v>52</v>
      </c>
      <c r="G52" s="57" t="s">
        <v>53</v>
      </c>
      <c r="H52" s="58">
        <v>4.79</v>
      </c>
      <c r="I52" s="59">
        <v>10</v>
      </c>
      <c r="J52" s="196" t="s">
        <v>880</v>
      </c>
      <c r="K52" s="195"/>
      <c r="L52" s="60" t="str">
        <f t="shared" si="2"/>
        <v>-</v>
      </c>
      <c r="M52" s="61">
        <f t="shared" si="3"/>
        <v>0</v>
      </c>
      <c r="N52" s="61"/>
      <c r="O52" s="62" t="s">
        <v>77</v>
      </c>
      <c r="P52" s="62" t="s">
        <v>107</v>
      </c>
      <c r="Q52" s="63" t="s">
        <v>56</v>
      </c>
      <c r="R52" s="62" t="s">
        <v>57</v>
      </c>
      <c r="S52" s="62" t="s">
        <v>73</v>
      </c>
      <c r="T52" s="62" t="s">
        <v>59</v>
      </c>
      <c r="U52" s="62" t="s">
        <v>104</v>
      </c>
      <c r="V52" s="194" t="str">
        <f t="shared" si="1"/>
        <v/>
      </c>
      <c r="W52" s="144"/>
      <c r="X52" s="144"/>
      <c r="Y52" s="144"/>
      <c r="Z52" s="144"/>
      <c r="AA52" s="144"/>
      <c r="AB52" s="144"/>
    </row>
    <row r="53" spans="1:28" s="64" customFormat="1" ht="16.5" customHeight="1">
      <c r="A53" s="55"/>
      <c r="B53" s="149" t="s">
        <v>108</v>
      </c>
      <c r="C53" s="133" t="s">
        <v>49</v>
      </c>
      <c r="D53" s="62" t="s">
        <v>109</v>
      </c>
      <c r="E53" s="56" t="s">
        <v>51</v>
      </c>
      <c r="F53" s="56" t="s">
        <v>52</v>
      </c>
      <c r="G53" s="57" t="s">
        <v>53</v>
      </c>
      <c r="H53" s="58">
        <v>4.79</v>
      </c>
      <c r="I53" s="59">
        <v>10</v>
      </c>
      <c r="J53" s="151" t="s">
        <v>882</v>
      </c>
      <c r="K53" s="195"/>
      <c r="L53" s="60" t="str">
        <f t="shared" si="2"/>
        <v>-</v>
      </c>
      <c r="M53" s="61">
        <f t="shared" si="3"/>
        <v>0</v>
      </c>
      <c r="N53" s="61"/>
      <c r="O53" s="62" t="s">
        <v>77</v>
      </c>
      <c r="P53" s="62" t="s">
        <v>64</v>
      </c>
      <c r="Q53" s="63" t="s">
        <v>56</v>
      </c>
      <c r="R53" s="62" t="s">
        <v>79</v>
      </c>
      <c r="S53" s="62" t="s">
        <v>73</v>
      </c>
      <c r="T53" s="62" t="s">
        <v>59</v>
      </c>
      <c r="U53" s="62" t="s">
        <v>110</v>
      </c>
      <c r="V53" s="194" t="str">
        <f t="shared" si="1"/>
        <v/>
      </c>
      <c r="W53" s="144"/>
      <c r="X53" s="144"/>
      <c r="Y53" s="144"/>
      <c r="Z53" s="144"/>
      <c r="AA53" s="144"/>
      <c r="AB53" s="144"/>
    </row>
    <row r="54" spans="1:28" s="64" customFormat="1" ht="16.5" customHeight="1">
      <c r="A54" s="55"/>
      <c r="B54" s="149" t="s">
        <v>111</v>
      </c>
      <c r="C54" s="133" t="s">
        <v>49</v>
      </c>
      <c r="D54" s="62" t="s">
        <v>112</v>
      </c>
      <c r="E54" s="56" t="s">
        <v>51</v>
      </c>
      <c r="F54" s="56" t="s">
        <v>52</v>
      </c>
      <c r="G54" s="57" t="s">
        <v>53</v>
      </c>
      <c r="H54" s="58">
        <v>4.79</v>
      </c>
      <c r="I54" s="59">
        <v>10</v>
      </c>
      <c r="J54" s="151" t="s">
        <v>882</v>
      </c>
      <c r="K54" s="195"/>
      <c r="L54" s="60" t="str">
        <f t="shared" si="2"/>
        <v>-</v>
      </c>
      <c r="M54" s="61">
        <f t="shared" si="3"/>
        <v>0</v>
      </c>
      <c r="N54" s="61"/>
      <c r="O54" s="62" t="s">
        <v>77</v>
      </c>
      <c r="P54" s="62" t="s">
        <v>113</v>
      </c>
      <c r="Q54" s="63" t="s">
        <v>114</v>
      </c>
      <c r="R54" s="62" t="s">
        <v>57</v>
      </c>
      <c r="S54" s="62" t="s">
        <v>66</v>
      </c>
      <c r="T54" s="62" t="s">
        <v>59</v>
      </c>
      <c r="U54" s="62" t="s">
        <v>115</v>
      </c>
      <c r="V54" s="194" t="str">
        <f t="shared" si="1"/>
        <v/>
      </c>
      <c r="W54" s="144"/>
      <c r="X54" s="144"/>
      <c r="Y54" s="144"/>
      <c r="Z54" s="144"/>
      <c r="AA54" s="144"/>
      <c r="AB54" s="144"/>
    </row>
    <row r="55" spans="1:28" s="64" customFormat="1" ht="16.5" customHeight="1">
      <c r="A55" s="55"/>
      <c r="B55" s="149" t="s">
        <v>116</v>
      </c>
      <c r="C55" s="133" t="s">
        <v>49</v>
      </c>
      <c r="D55" s="62" t="s">
        <v>117</v>
      </c>
      <c r="E55" s="56" t="s">
        <v>51</v>
      </c>
      <c r="F55" s="56" t="s">
        <v>52</v>
      </c>
      <c r="G55" s="57" t="s">
        <v>53</v>
      </c>
      <c r="H55" s="58">
        <v>4.79</v>
      </c>
      <c r="I55" s="59">
        <v>10</v>
      </c>
      <c r="J55" s="151" t="s">
        <v>882</v>
      </c>
      <c r="K55" s="195"/>
      <c r="L55" s="60" t="str">
        <f t="shared" si="2"/>
        <v>-</v>
      </c>
      <c r="M55" s="61">
        <f t="shared" si="3"/>
        <v>0</v>
      </c>
      <c r="N55" s="61"/>
      <c r="O55" s="62" t="s">
        <v>77</v>
      </c>
      <c r="P55" s="62" t="s">
        <v>55</v>
      </c>
      <c r="Q55" s="63" t="s">
        <v>65</v>
      </c>
      <c r="R55" s="62" t="s">
        <v>79</v>
      </c>
      <c r="S55" s="62" t="s">
        <v>73</v>
      </c>
      <c r="T55" s="62" t="s">
        <v>5</v>
      </c>
      <c r="U55" s="62" t="s">
        <v>118</v>
      </c>
      <c r="V55" s="194" t="str">
        <f t="shared" si="1"/>
        <v/>
      </c>
      <c r="W55" s="144"/>
      <c r="X55" s="144"/>
      <c r="Y55" s="144"/>
      <c r="Z55" s="144"/>
      <c r="AA55" s="144"/>
      <c r="AB55" s="144"/>
    </row>
    <row r="56" spans="1:28" s="64" customFormat="1" ht="16.5" customHeight="1">
      <c r="A56" s="55"/>
      <c r="B56" s="149" t="s">
        <v>119</v>
      </c>
      <c r="C56" s="133" t="s">
        <v>49</v>
      </c>
      <c r="D56" s="62" t="s">
        <v>120</v>
      </c>
      <c r="E56" s="56" t="s">
        <v>51</v>
      </c>
      <c r="F56" s="56" t="s">
        <v>52</v>
      </c>
      <c r="G56" s="57" t="s">
        <v>53</v>
      </c>
      <c r="H56" s="58">
        <v>4.79</v>
      </c>
      <c r="I56" s="59">
        <v>10</v>
      </c>
      <c r="J56" s="151" t="s">
        <v>882</v>
      </c>
      <c r="K56" s="195"/>
      <c r="L56" s="60" t="str">
        <f t="shared" si="2"/>
        <v>-</v>
      </c>
      <c r="M56" s="61">
        <f t="shared" si="3"/>
        <v>0</v>
      </c>
      <c r="N56" s="61"/>
      <c r="O56" s="62" t="s">
        <v>94</v>
      </c>
      <c r="P56" s="62" t="s">
        <v>90</v>
      </c>
      <c r="Q56" s="63" t="s">
        <v>121</v>
      </c>
      <c r="R56" s="62" t="s">
        <v>122</v>
      </c>
      <c r="S56" s="62" t="s">
        <v>66</v>
      </c>
      <c r="T56" s="62" t="s">
        <v>59</v>
      </c>
      <c r="U56" s="62" t="s">
        <v>123</v>
      </c>
      <c r="V56" s="194" t="str">
        <f t="shared" si="1"/>
        <v/>
      </c>
      <c r="W56" s="144"/>
      <c r="X56" s="144"/>
      <c r="Y56" s="144"/>
      <c r="Z56" s="144"/>
      <c r="AA56" s="144"/>
      <c r="AB56" s="144"/>
    </row>
    <row r="57" spans="1:28" s="64" customFormat="1" ht="16.5" customHeight="1">
      <c r="A57" s="55"/>
      <c r="B57" s="149" t="s">
        <v>519</v>
      </c>
      <c r="C57" s="145" t="s">
        <v>49</v>
      </c>
      <c r="D57" s="62" t="s">
        <v>619</v>
      </c>
      <c r="E57" s="56" t="s">
        <v>51</v>
      </c>
      <c r="F57" s="56" t="s">
        <v>52</v>
      </c>
      <c r="G57" s="57" t="s">
        <v>53</v>
      </c>
      <c r="H57" s="58">
        <v>4.79</v>
      </c>
      <c r="I57" s="59">
        <v>10</v>
      </c>
      <c r="J57" s="196" t="s">
        <v>880</v>
      </c>
      <c r="K57" s="195"/>
      <c r="L57" s="60" t="str">
        <f t="shared" si="2"/>
        <v>-</v>
      </c>
      <c r="M57" s="61">
        <f t="shared" si="3"/>
        <v>0</v>
      </c>
      <c r="N57" s="61"/>
      <c r="O57" s="62"/>
      <c r="P57" s="62" t="s">
        <v>255</v>
      </c>
      <c r="Q57" s="63" t="s">
        <v>187</v>
      </c>
      <c r="R57" s="62" t="s">
        <v>79</v>
      </c>
      <c r="S57" s="62" t="s">
        <v>188</v>
      </c>
      <c r="T57" s="62"/>
      <c r="U57" s="62" t="s">
        <v>719</v>
      </c>
      <c r="V57" s="194" t="str">
        <f t="shared" si="1"/>
        <v/>
      </c>
      <c r="W57" s="144"/>
      <c r="X57" s="144"/>
      <c r="Y57" s="144"/>
      <c r="Z57" s="144"/>
      <c r="AA57" s="144"/>
      <c r="AB57" s="144"/>
    </row>
    <row r="58" spans="1:28" s="64" customFormat="1" ht="16.5" hidden="1" customHeight="1">
      <c r="A58" s="55"/>
      <c r="B58" s="150" t="s">
        <v>124</v>
      </c>
      <c r="C58" s="146" t="s">
        <v>49</v>
      </c>
      <c r="D58" s="135" t="s">
        <v>125</v>
      </c>
      <c r="E58" s="136" t="s">
        <v>89</v>
      </c>
      <c r="F58" s="136" t="s">
        <v>52</v>
      </c>
      <c r="G58" s="137" t="s">
        <v>53</v>
      </c>
      <c r="H58" s="138">
        <v>3.85</v>
      </c>
      <c r="I58" s="139">
        <v>20</v>
      </c>
      <c r="J58" s="152" t="s">
        <v>878</v>
      </c>
      <c r="K58" s="197"/>
      <c r="L58" s="140" t="str">
        <f t="shared" si="2"/>
        <v>-</v>
      </c>
      <c r="M58" s="141">
        <f t="shared" si="3"/>
        <v>0</v>
      </c>
      <c r="N58" s="141"/>
      <c r="O58" s="135" t="s">
        <v>126</v>
      </c>
      <c r="P58" s="135" t="s">
        <v>127</v>
      </c>
      <c r="Q58" s="142" t="s">
        <v>72</v>
      </c>
      <c r="R58" s="135" t="s">
        <v>57</v>
      </c>
      <c r="S58" s="135" t="s">
        <v>66</v>
      </c>
      <c r="T58" s="135" t="s">
        <v>59</v>
      </c>
      <c r="U58" s="135" t="s">
        <v>128</v>
      </c>
      <c r="V58" s="194" t="str">
        <f t="shared" si="1"/>
        <v/>
      </c>
      <c r="W58" s="144"/>
      <c r="X58" s="144"/>
      <c r="Y58" s="144"/>
      <c r="Z58" s="144"/>
      <c r="AA58" s="144"/>
      <c r="AB58" s="144"/>
    </row>
    <row r="59" spans="1:28" s="143" customFormat="1" ht="16.5" hidden="1" customHeight="1">
      <c r="A59" s="134"/>
      <c r="B59" s="150" t="s">
        <v>129</v>
      </c>
      <c r="C59" s="146" t="s">
        <v>49</v>
      </c>
      <c r="D59" s="135" t="s">
        <v>130</v>
      </c>
      <c r="E59" s="136" t="s">
        <v>89</v>
      </c>
      <c r="F59" s="136" t="s">
        <v>52</v>
      </c>
      <c r="G59" s="137" t="s">
        <v>53</v>
      </c>
      <c r="H59" s="138">
        <v>3.85</v>
      </c>
      <c r="I59" s="139">
        <v>20</v>
      </c>
      <c r="J59" s="152" t="s">
        <v>878</v>
      </c>
      <c r="K59" s="197"/>
      <c r="L59" s="140" t="str">
        <f t="shared" si="2"/>
        <v>-</v>
      </c>
      <c r="M59" s="141">
        <f t="shared" si="3"/>
        <v>0</v>
      </c>
      <c r="N59" s="141"/>
      <c r="O59" s="135" t="s">
        <v>126</v>
      </c>
      <c r="P59" s="135" t="s">
        <v>131</v>
      </c>
      <c r="Q59" s="142" t="s">
        <v>72</v>
      </c>
      <c r="R59" s="135" t="s">
        <v>57</v>
      </c>
      <c r="S59" s="135" t="s">
        <v>73</v>
      </c>
      <c r="T59" s="135" t="s">
        <v>132</v>
      </c>
      <c r="U59" s="135" t="s">
        <v>133</v>
      </c>
      <c r="V59" s="194" t="str">
        <f t="shared" si="1"/>
        <v/>
      </c>
      <c r="W59" s="147"/>
      <c r="X59" s="147"/>
      <c r="Y59" s="147"/>
      <c r="Z59" s="147"/>
      <c r="AA59" s="147"/>
      <c r="AB59" s="147"/>
    </row>
    <row r="60" spans="1:28" s="64" customFormat="1" ht="16.5" customHeight="1">
      <c r="A60" s="55"/>
      <c r="B60" s="149" t="s">
        <v>134</v>
      </c>
      <c r="C60" s="133" t="s">
        <v>49</v>
      </c>
      <c r="D60" s="62" t="s">
        <v>135</v>
      </c>
      <c r="E60" s="56" t="s">
        <v>51</v>
      </c>
      <c r="F60" s="56" t="s">
        <v>52</v>
      </c>
      <c r="G60" s="57" t="s">
        <v>53</v>
      </c>
      <c r="H60" s="58">
        <v>4.79</v>
      </c>
      <c r="I60" s="59">
        <v>10</v>
      </c>
      <c r="J60" s="196" t="s">
        <v>881</v>
      </c>
      <c r="K60" s="195"/>
      <c r="L60" s="60" t="str">
        <f t="shared" si="2"/>
        <v>-</v>
      </c>
      <c r="M60" s="61">
        <f t="shared" si="3"/>
        <v>0</v>
      </c>
      <c r="N60" s="61"/>
      <c r="O60" s="62" t="s">
        <v>136</v>
      </c>
      <c r="P60" s="62" t="s">
        <v>137</v>
      </c>
      <c r="Q60" s="63" t="s">
        <v>72</v>
      </c>
      <c r="R60" s="62" t="s">
        <v>57</v>
      </c>
      <c r="S60" s="62" t="s">
        <v>73</v>
      </c>
      <c r="T60" s="62" t="s">
        <v>59</v>
      </c>
      <c r="U60" s="62" t="s">
        <v>138</v>
      </c>
      <c r="V60" s="194" t="str">
        <f t="shared" si="1"/>
        <v/>
      </c>
      <c r="W60" s="144"/>
      <c r="X60" s="144"/>
      <c r="Y60" s="144"/>
      <c r="Z60" s="144"/>
      <c r="AA60" s="144"/>
      <c r="AB60" s="144"/>
    </row>
    <row r="61" spans="1:28" s="143" customFormat="1" ht="16.5" hidden="1" customHeight="1">
      <c r="A61" s="134"/>
      <c r="B61" s="150" t="s">
        <v>139</v>
      </c>
      <c r="C61" s="146" t="s">
        <v>49</v>
      </c>
      <c r="D61" s="135" t="s">
        <v>140</v>
      </c>
      <c r="E61" s="136" t="s">
        <v>51</v>
      </c>
      <c r="F61" s="136" t="s">
        <v>52</v>
      </c>
      <c r="G61" s="137" t="s">
        <v>53</v>
      </c>
      <c r="H61" s="138">
        <v>4.79</v>
      </c>
      <c r="I61" s="139">
        <v>10</v>
      </c>
      <c r="J61" s="152" t="s">
        <v>878</v>
      </c>
      <c r="K61" s="197"/>
      <c r="L61" s="140" t="str">
        <f t="shared" si="2"/>
        <v>-</v>
      </c>
      <c r="M61" s="141">
        <f t="shared" si="3"/>
        <v>0</v>
      </c>
      <c r="N61" s="141"/>
      <c r="O61" s="135" t="s">
        <v>77</v>
      </c>
      <c r="P61" s="135" t="s">
        <v>141</v>
      </c>
      <c r="Q61" s="142" t="s">
        <v>78</v>
      </c>
      <c r="R61" s="135" t="s">
        <v>57</v>
      </c>
      <c r="S61" s="135" t="s">
        <v>73</v>
      </c>
      <c r="T61" s="135" t="s">
        <v>98</v>
      </c>
      <c r="U61" s="135" t="s">
        <v>142</v>
      </c>
      <c r="V61" s="194" t="str">
        <f t="shared" si="1"/>
        <v/>
      </c>
      <c r="W61" s="147"/>
      <c r="X61" s="147"/>
      <c r="Y61" s="147"/>
      <c r="Z61" s="147"/>
      <c r="AA61" s="147"/>
      <c r="AB61" s="147"/>
    </row>
    <row r="62" spans="1:28" s="64" customFormat="1" ht="16.5" customHeight="1">
      <c r="A62" s="55"/>
      <c r="B62" s="149" t="s">
        <v>143</v>
      </c>
      <c r="C62" s="133" t="s">
        <v>49</v>
      </c>
      <c r="D62" s="62" t="s">
        <v>144</v>
      </c>
      <c r="E62" s="56" t="s">
        <v>51</v>
      </c>
      <c r="F62" s="56" t="s">
        <v>52</v>
      </c>
      <c r="G62" s="57" t="s">
        <v>53</v>
      </c>
      <c r="H62" s="58">
        <v>4.79</v>
      </c>
      <c r="I62" s="59">
        <v>10</v>
      </c>
      <c r="J62" s="151" t="s">
        <v>882</v>
      </c>
      <c r="K62" s="195"/>
      <c r="L62" s="60" t="str">
        <f t="shared" si="2"/>
        <v>-</v>
      </c>
      <c r="M62" s="61">
        <f t="shared" si="3"/>
        <v>0</v>
      </c>
      <c r="N62" s="61"/>
      <c r="O62" s="62" t="s">
        <v>83</v>
      </c>
      <c r="P62" s="62" t="s">
        <v>145</v>
      </c>
      <c r="Q62" s="63" t="s">
        <v>56</v>
      </c>
      <c r="R62" s="62" t="s">
        <v>79</v>
      </c>
      <c r="S62" s="62" t="s">
        <v>73</v>
      </c>
      <c r="T62" s="62" t="s">
        <v>59</v>
      </c>
      <c r="U62" s="62" t="s">
        <v>146</v>
      </c>
      <c r="V62" s="194" t="str">
        <f t="shared" si="1"/>
        <v/>
      </c>
      <c r="W62" s="144"/>
      <c r="X62" s="144"/>
      <c r="Y62" s="144"/>
      <c r="Z62" s="144"/>
      <c r="AA62" s="144"/>
      <c r="AB62" s="144"/>
    </row>
    <row r="63" spans="1:28" s="143" customFormat="1" ht="16.5" hidden="1" customHeight="1">
      <c r="A63" s="134"/>
      <c r="B63" s="150" t="s">
        <v>147</v>
      </c>
      <c r="C63" s="146" t="s">
        <v>49</v>
      </c>
      <c r="D63" s="135" t="s">
        <v>148</v>
      </c>
      <c r="E63" s="136" t="s">
        <v>51</v>
      </c>
      <c r="F63" s="136" t="s">
        <v>52</v>
      </c>
      <c r="G63" s="137" t="s">
        <v>53</v>
      </c>
      <c r="H63" s="138">
        <v>4.79</v>
      </c>
      <c r="I63" s="139">
        <v>10</v>
      </c>
      <c r="J63" s="152" t="s">
        <v>878</v>
      </c>
      <c r="K63" s="197"/>
      <c r="L63" s="140" t="str">
        <f t="shared" si="2"/>
        <v>-</v>
      </c>
      <c r="M63" s="141">
        <f t="shared" si="3"/>
        <v>0</v>
      </c>
      <c r="N63" s="141"/>
      <c r="O63" s="135" t="s">
        <v>149</v>
      </c>
      <c r="P63" s="135" t="s">
        <v>150</v>
      </c>
      <c r="Q63" s="142" t="s">
        <v>78</v>
      </c>
      <c r="R63" s="135" t="s">
        <v>57</v>
      </c>
      <c r="S63" s="135" t="s">
        <v>66</v>
      </c>
      <c r="T63" s="135" t="s">
        <v>59</v>
      </c>
      <c r="U63" s="135" t="s">
        <v>151</v>
      </c>
      <c r="V63" s="194" t="str">
        <f t="shared" si="1"/>
        <v/>
      </c>
      <c r="W63" s="147"/>
      <c r="X63" s="147"/>
      <c r="Y63" s="147"/>
      <c r="Z63" s="147"/>
      <c r="AA63" s="147"/>
      <c r="AB63" s="147"/>
    </row>
    <row r="64" spans="1:28" s="143" customFormat="1" ht="16.5" hidden="1" customHeight="1">
      <c r="A64" s="134"/>
      <c r="B64" s="150" t="s">
        <v>152</v>
      </c>
      <c r="C64" s="146" t="s">
        <v>49</v>
      </c>
      <c r="D64" s="135" t="s">
        <v>153</v>
      </c>
      <c r="E64" s="136" t="s">
        <v>51</v>
      </c>
      <c r="F64" s="136" t="s">
        <v>52</v>
      </c>
      <c r="G64" s="137" t="s">
        <v>53</v>
      </c>
      <c r="H64" s="138">
        <v>4.79</v>
      </c>
      <c r="I64" s="139">
        <v>10</v>
      </c>
      <c r="J64" s="152" t="s">
        <v>878</v>
      </c>
      <c r="K64" s="197"/>
      <c r="L64" s="140" t="str">
        <f t="shared" si="2"/>
        <v>-</v>
      </c>
      <c r="M64" s="141">
        <f t="shared" si="3"/>
        <v>0</v>
      </c>
      <c r="N64" s="141"/>
      <c r="O64" s="135" t="s">
        <v>154</v>
      </c>
      <c r="P64" s="135" t="s">
        <v>155</v>
      </c>
      <c r="Q64" s="142" t="s">
        <v>114</v>
      </c>
      <c r="R64" s="135" t="s">
        <v>57</v>
      </c>
      <c r="S64" s="135" t="s">
        <v>66</v>
      </c>
      <c r="T64" s="135" t="s">
        <v>59</v>
      </c>
      <c r="U64" s="135" t="s">
        <v>156</v>
      </c>
      <c r="V64" s="194" t="str">
        <f t="shared" si="1"/>
        <v/>
      </c>
      <c r="W64" s="147"/>
      <c r="X64" s="147"/>
      <c r="Y64" s="147"/>
      <c r="Z64" s="147"/>
      <c r="AA64" s="147"/>
      <c r="AB64" s="147"/>
    </row>
    <row r="65" spans="1:28" s="64" customFormat="1" ht="16.5" customHeight="1">
      <c r="A65" s="55"/>
      <c r="B65" s="149" t="s">
        <v>157</v>
      </c>
      <c r="C65" s="133" t="s">
        <v>49</v>
      </c>
      <c r="D65" s="62" t="s">
        <v>158</v>
      </c>
      <c r="E65" s="56" t="s">
        <v>51</v>
      </c>
      <c r="F65" s="56" t="s">
        <v>52</v>
      </c>
      <c r="G65" s="57" t="s">
        <v>53</v>
      </c>
      <c r="H65" s="58">
        <v>4.79</v>
      </c>
      <c r="I65" s="59">
        <v>10</v>
      </c>
      <c r="J65" s="151" t="s">
        <v>882</v>
      </c>
      <c r="K65" s="195"/>
      <c r="L65" s="60" t="str">
        <f t="shared" si="2"/>
        <v>-</v>
      </c>
      <c r="M65" s="61">
        <f t="shared" si="3"/>
        <v>0</v>
      </c>
      <c r="N65" s="61"/>
      <c r="O65" s="62" t="s">
        <v>83</v>
      </c>
      <c r="P65" s="62" t="s">
        <v>159</v>
      </c>
      <c r="Q65" s="63" t="s">
        <v>114</v>
      </c>
      <c r="R65" s="62" t="s">
        <v>79</v>
      </c>
      <c r="S65" s="62" t="s">
        <v>73</v>
      </c>
      <c r="T65" s="62" t="s">
        <v>59</v>
      </c>
      <c r="U65" s="62" t="s">
        <v>160</v>
      </c>
      <c r="V65" s="194" t="str">
        <f t="shared" si="1"/>
        <v/>
      </c>
      <c r="W65" s="144"/>
      <c r="X65" s="144"/>
      <c r="Y65" s="144"/>
      <c r="Z65" s="144"/>
      <c r="AA65" s="144"/>
      <c r="AB65" s="144"/>
    </row>
    <row r="66" spans="1:28" s="64" customFormat="1" ht="16.5" customHeight="1">
      <c r="A66" s="55"/>
      <c r="B66" s="149" t="s">
        <v>161</v>
      </c>
      <c r="C66" s="133" t="s">
        <v>49</v>
      </c>
      <c r="D66" s="62" t="s">
        <v>162</v>
      </c>
      <c r="E66" s="56" t="s">
        <v>51</v>
      </c>
      <c r="F66" s="56" t="s">
        <v>52</v>
      </c>
      <c r="G66" s="57" t="s">
        <v>53</v>
      </c>
      <c r="H66" s="58">
        <v>4.79</v>
      </c>
      <c r="I66" s="59">
        <v>10</v>
      </c>
      <c r="J66" s="151" t="s">
        <v>882</v>
      </c>
      <c r="K66" s="195"/>
      <c r="L66" s="60" t="str">
        <f t="shared" si="2"/>
        <v>-</v>
      </c>
      <c r="M66" s="61">
        <f t="shared" si="3"/>
        <v>0</v>
      </c>
      <c r="N66" s="61"/>
      <c r="O66" s="62" t="s">
        <v>149</v>
      </c>
      <c r="P66" s="62" t="s">
        <v>163</v>
      </c>
      <c r="Q66" s="63" t="s">
        <v>78</v>
      </c>
      <c r="R66" s="62" t="s">
        <v>57</v>
      </c>
      <c r="S66" s="62" t="s">
        <v>73</v>
      </c>
      <c r="T66" s="62" t="s">
        <v>59</v>
      </c>
      <c r="U66" s="62" t="s">
        <v>123</v>
      </c>
      <c r="V66" s="194" t="str">
        <f t="shared" si="1"/>
        <v/>
      </c>
      <c r="W66" s="144"/>
      <c r="X66" s="144"/>
      <c r="Y66" s="144"/>
      <c r="Z66" s="144"/>
      <c r="AA66" s="144"/>
      <c r="AB66" s="144"/>
    </row>
    <row r="67" spans="1:28" s="143" customFormat="1" ht="16.5" customHeight="1">
      <c r="A67" s="134"/>
      <c r="B67" s="149" t="s">
        <v>167</v>
      </c>
      <c r="C67" s="153" t="s">
        <v>49</v>
      </c>
      <c r="D67" s="62" t="s">
        <v>168</v>
      </c>
      <c r="E67" s="56" t="s">
        <v>51</v>
      </c>
      <c r="F67" s="56" t="s">
        <v>52</v>
      </c>
      <c r="G67" s="57" t="s">
        <v>53</v>
      </c>
      <c r="H67" s="58">
        <v>4.79</v>
      </c>
      <c r="I67" s="59">
        <v>10</v>
      </c>
      <c r="J67" s="151" t="s">
        <v>882</v>
      </c>
      <c r="K67" s="195"/>
      <c r="L67" s="60" t="str">
        <f t="shared" si="2"/>
        <v>-</v>
      </c>
      <c r="M67" s="61">
        <f t="shared" si="3"/>
        <v>0</v>
      </c>
      <c r="N67" s="61"/>
      <c r="O67" s="62" t="s">
        <v>169</v>
      </c>
      <c r="P67" s="62" t="s">
        <v>170</v>
      </c>
      <c r="Q67" s="63" t="s">
        <v>85</v>
      </c>
      <c r="R67" s="62" t="s">
        <v>79</v>
      </c>
      <c r="S67" s="62" t="s">
        <v>73</v>
      </c>
      <c r="T67" s="62" t="s">
        <v>98</v>
      </c>
      <c r="U67" s="62" t="s">
        <v>171</v>
      </c>
      <c r="V67" s="194" t="str">
        <f t="shared" si="1"/>
        <v/>
      </c>
      <c r="W67" s="147"/>
      <c r="X67" s="147"/>
      <c r="Y67" s="147"/>
      <c r="Z67" s="147"/>
      <c r="AA67" s="147"/>
      <c r="AB67" s="147"/>
    </row>
    <row r="68" spans="1:28" s="143" customFormat="1" ht="16.5" hidden="1" customHeight="1">
      <c r="A68" s="134"/>
      <c r="B68" s="150" t="s">
        <v>172</v>
      </c>
      <c r="C68" s="146" t="s">
        <v>49</v>
      </c>
      <c r="D68" s="135" t="s">
        <v>173</v>
      </c>
      <c r="E68" s="136" t="s">
        <v>51</v>
      </c>
      <c r="F68" s="136" t="s">
        <v>52</v>
      </c>
      <c r="G68" s="137" t="s">
        <v>53</v>
      </c>
      <c r="H68" s="138">
        <v>4.79</v>
      </c>
      <c r="I68" s="139">
        <v>10</v>
      </c>
      <c r="J68" s="152" t="s">
        <v>878</v>
      </c>
      <c r="K68" s="197"/>
      <c r="L68" s="140" t="str">
        <f t="shared" si="2"/>
        <v>-</v>
      </c>
      <c r="M68" s="141">
        <f t="shared" si="3"/>
        <v>0</v>
      </c>
      <c r="N68" s="141"/>
      <c r="O68" s="135" t="s">
        <v>174</v>
      </c>
      <c r="P68" s="135" t="s">
        <v>55</v>
      </c>
      <c r="Q68" s="142" t="s">
        <v>78</v>
      </c>
      <c r="R68" s="135" t="s">
        <v>79</v>
      </c>
      <c r="S68" s="135" t="s">
        <v>73</v>
      </c>
      <c r="T68" s="135" t="s">
        <v>59</v>
      </c>
      <c r="U68" s="135" t="s">
        <v>175</v>
      </c>
      <c r="V68" s="194" t="str">
        <f t="shared" si="1"/>
        <v/>
      </c>
      <c r="W68" s="147"/>
      <c r="X68" s="147"/>
      <c r="Y68" s="147"/>
      <c r="Z68" s="147"/>
      <c r="AA68" s="147"/>
      <c r="AB68" s="147"/>
    </row>
    <row r="69" spans="1:28" s="64" customFormat="1" ht="16.5" hidden="1" customHeight="1">
      <c r="A69" s="55"/>
      <c r="B69" s="150" t="s">
        <v>176</v>
      </c>
      <c r="C69" s="146" t="s">
        <v>49</v>
      </c>
      <c r="D69" s="135" t="s">
        <v>177</v>
      </c>
      <c r="E69" s="136" t="s">
        <v>51</v>
      </c>
      <c r="F69" s="136" t="s">
        <v>52</v>
      </c>
      <c r="G69" s="137" t="s">
        <v>53</v>
      </c>
      <c r="H69" s="138">
        <v>4.79</v>
      </c>
      <c r="I69" s="139">
        <v>10</v>
      </c>
      <c r="J69" s="152" t="s">
        <v>878</v>
      </c>
      <c r="K69" s="197"/>
      <c r="L69" s="140" t="str">
        <f t="shared" si="2"/>
        <v>-</v>
      </c>
      <c r="M69" s="141">
        <f t="shared" si="3"/>
        <v>0</v>
      </c>
      <c r="N69" s="141"/>
      <c r="O69" s="135" t="s">
        <v>54</v>
      </c>
      <c r="P69" s="135" t="s">
        <v>141</v>
      </c>
      <c r="Q69" s="142" t="s">
        <v>103</v>
      </c>
      <c r="R69" s="135" t="s">
        <v>178</v>
      </c>
      <c r="S69" s="135" t="s">
        <v>179</v>
      </c>
      <c r="T69" s="135" t="s">
        <v>59</v>
      </c>
      <c r="U69" s="135" t="s">
        <v>180</v>
      </c>
      <c r="V69" s="194" t="str">
        <f t="shared" si="1"/>
        <v/>
      </c>
      <c r="W69" s="144"/>
      <c r="X69" s="144"/>
      <c r="Y69" s="144"/>
      <c r="Z69" s="144"/>
      <c r="AA69" s="144"/>
      <c r="AB69" s="144"/>
    </row>
    <row r="70" spans="1:28" s="143" customFormat="1" ht="16.5" hidden="1" customHeight="1">
      <c r="A70" s="134"/>
      <c r="B70" s="150" t="s">
        <v>181</v>
      </c>
      <c r="C70" s="146" t="s">
        <v>49</v>
      </c>
      <c r="D70" s="135" t="s">
        <v>182</v>
      </c>
      <c r="E70" s="136" t="s">
        <v>51</v>
      </c>
      <c r="F70" s="136" t="s">
        <v>52</v>
      </c>
      <c r="G70" s="137" t="s">
        <v>53</v>
      </c>
      <c r="H70" s="138">
        <v>4.79</v>
      </c>
      <c r="I70" s="139">
        <v>10</v>
      </c>
      <c r="J70" s="152" t="s">
        <v>878</v>
      </c>
      <c r="K70" s="197"/>
      <c r="L70" s="140" t="str">
        <f t="shared" si="2"/>
        <v>-</v>
      </c>
      <c r="M70" s="141">
        <f t="shared" si="3"/>
        <v>0</v>
      </c>
      <c r="N70" s="141"/>
      <c r="O70" s="135" t="s">
        <v>174</v>
      </c>
      <c r="P70" s="135" t="s">
        <v>64</v>
      </c>
      <c r="Q70" s="142" t="s">
        <v>114</v>
      </c>
      <c r="R70" s="135" t="s">
        <v>183</v>
      </c>
      <c r="S70" s="135" t="s">
        <v>179</v>
      </c>
      <c r="T70" s="135" t="s">
        <v>59</v>
      </c>
      <c r="U70" s="135" t="s">
        <v>184</v>
      </c>
      <c r="V70" s="194" t="str">
        <f t="shared" si="1"/>
        <v/>
      </c>
      <c r="W70" s="147"/>
      <c r="X70" s="147"/>
      <c r="Y70" s="147"/>
      <c r="Z70" s="147"/>
      <c r="AA70" s="147"/>
      <c r="AB70" s="147"/>
    </row>
    <row r="71" spans="1:28" s="143" customFormat="1" ht="16.5" hidden="1" customHeight="1">
      <c r="A71" s="134"/>
      <c r="B71" s="150" t="s">
        <v>185</v>
      </c>
      <c r="C71" s="146" t="s">
        <v>49</v>
      </c>
      <c r="D71" s="135" t="s">
        <v>186</v>
      </c>
      <c r="E71" s="136" t="s">
        <v>51</v>
      </c>
      <c r="F71" s="136" t="s">
        <v>52</v>
      </c>
      <c r="G71" s="137" t="s">
        <v>53</v>
      </c>
      <c r="H71" s="138">
        <v>4.79</v>
      </c>
      <c r="I71" s="139">
        <v>10</v>
      </c>
      <c r="J71" s="152" t="s">
        <v>878</v>
      </c>
      <c r="K71" s="197"/>
      <c r="L71" s="140" t="str">
        <f t="shared" si="2"/>
        <v>-</v>
      </c>
      <c r="M71" s="141">
        <f t="shared" si="3"/>
        <v>0</v>
      </c>
      <c r="N71" s="141"/>
      <c r="O71" s="135" t="s">
        <v>174</v>
      </c>
      <c r="P71" s="135" t="s">
        <v>90</v>
      </c>
      <c r="Q71" s="142" t="s">
        <v>187</v>
      </c>
      <c r="R71" s="135" t="s">
        <v>79</v>
      </c>
      <c r="S71" s="135" t="s">
        <v>188</v>
      </c>
      <c r="T71" s="135" t="s">
        <v>59</v>
      </c>
      <c r="U71" s="135" t="s">
        <v>156</v>
      </c>
      <c r="V71" s="194" t="str">
        <f t="shared" si="1"/>
        <v/>
      </c>
      <c r="W71" s="147"/>
      <c r="X71" s="147"/>
      <c r="Y71" s="147"/>
      <c r="Z71" s="147"/>
      <c r="AA71" s="147"/>
      <c r="AB71" s="147"/>
    </row>
    <row r="72" spans="1:28" s="64" customFormat="1" ht="16.5" customHeight="1">
      <c r="A72" s="55"/>
      <c r="B72" s="149" t="s">
        <v>189</v>
      </c>
      <c r="C72" s="133" t="s">
        <v>49</v>
      </c>
      <c r="D72" s="62" t="s">
        <v>190</v>
      </c>
      <c r="E72" s="56" t="s">
        <v>89</v>
      </c>
      <c r="F72" s="56" t="s">
        <v>52</v>
      </c>
      <c r="G72" s="57" t="s">
        <v>53</v>
      </c>
      <c r="H72" s="58">
        <v>3.85</v>
      </c>
      <c r="I72" s="59">
        <v>20</v>
      </c>
      <c r="J72" s="196" t="s">
        <v>880</v>
      </c>
      <c r="K72" s="195"/>
      <c r="L72" s="60" t="str">
        <f t="shared" si="2"/>
        <v>-</v>
      </c>
      <c r="M72" s="61">
        <f t="shared" si="3"/>
        <v>0</v>
      </c>
      <c r="N72" s="61"/>
      <c r="O72" s="62" t="s">
        <v>191</v>
      </c>
      <c r="P72" s="62" t="s">
        <v>141</v>
      </c>
      <c r="Q72" s="63"/>
      <c r="R72" s="62" t="s">
        <v>57</v>
      </c>
      <c r="S72" s="62" t="s">
        <v>66</v>
      </c>
      <c r="T72" s="62" t="s">
        <v>132</v>
      </c>
      <c r="U72" s="62" t="s">
        <v>192</v>
      </c>
      <c r="V72" s="194" t="str">
        <f t="shared" si="1"/>
        <v/>
      </c>
      <c r="W72" s="144"/>
      <c r="X72" s="144"/>
      <c r="Y72" s="144"/>
      <c r="Z72" s="144"/>
      <c r="AA72" s="144"/>
      <c r="AB72" s="144"/>
    </row>
    <row r="73" spans="1:28" s="64" customFormat="1" ht="16.5" customHeight="1">
      <c r="A73" s="55"/>
      <c r="B73" s="149" t="s">
        <v>193</v>
      </c>
      <c r="C73" s="133" t="s">
        <v>49</v>
      </c>
      <c r="D73" s="62" t="s">
        <v>194</v>
      </c>
      <c r="E73" s="56" t="s">
        <v>89</v>
      </c>
      <c r="F73" s="56" t="s">
        <v>52</v>
      </c>
      <c r="G73" s="57" t="s">
        <v>53</v>
      </c>
      <c r="H73" s="58">
        <v>3.85</v>
      </c>
      <c r="I73" s="59">
        <v>20</v>
      </c>
      <c r="J73" s="196" t="s">
        <v>880</v>
      </c>
      <c r="K73" s="195"/>
      <c r="L73" s="60" t="str">
        <f t="shared" si="2"/>
        <v>-</v>
      </c>
      <c r="M73" s="61">
        <f t="shared" si="3"/>
        <v>0</v>
      </c>
      <c r="N73" s="61"/>
      <c r="O73" s="62" t="s">
        <v>195</v>
      </c>
      <c r="P73" s="62" t="s">
        <v>196</v>
      </c>
      <c r="Q73" s="63" t="s">
        <v>85</v>
      </c>
      <c r="R73" s="62" t="s">
        <v>57</v>
      </c>
      <c r="S73" s="62" t="s">
        <v>66</v>
      </c>
      <c r="T73" s="62" t="s">
        <v>132</v>
      </c>
      <c r="U73" s="62" t="s">
        <v>197</v>
      </c>
      <c r="V73" s="194" t="str">
        <f t="shared" si="1"/>
        <v/>
      </c>
      <c r="W73" s="144"/>
      <c r="X73" s="144"/>
      <c r="Y73" s="144"/>
      <c r="Z73" s="144"/>
      <c r="AA73" s="144"/>
      <c r="AB73" s="144"/>
    </row>
    <row r="74" spans="1:28" s="64" customFormat="1" ht="16.5" customHeight="1">
      <c r="A74" s="55"/>
      <c r="B74" s="149" t="s">
        <v>198</v>
      </c>
      <c r="C74" s="133" t="s">
        <v>49</v>
      </c>
      <c r="D74" s="62" t="s">
        <v>199</v>
      </c>
      <c r="E74" s="56" t="s">
        <v>51</v>
      </c>
      <c r="F74" s="56" t="s">
        <v>52</v>
      </c>
      <c r="G74" s="57" t="s">
        <v>53</v>
      </c>
      <c r="H74" s="58">
        <v>4.79</v>
      </c>
      <c r="I74" s="59">
        <v>10</v>
      </c>
      <c r="J74" s="196" t="s">
        <v>880</v>
      </c>
      <c r="K74" s="195"/>
      <c r="L74" s="60" t="str">
        <f t="shared" si="2"/>
        <v>-</v>
      </c>
      <c r="M74" s="61">
        <f t="shared" si="3"/>
        <v>0</v>
      </c>
      <c r="N74" s="61"/>
      <c r="O74" s="62" t="s">
        <v>63</v>
      </c>
      <c r="P74" s="62" t="s">
        <v>90</v>
      </c>
      <c r="Q74" s="63" t="s">
        <v>103</v>
      </c>
      <c r="R74" s="62" t="s">
        <v>57</v>
      </c>
      <c r="S74" s="62" t="s">
        <v>73</v>
      </c>
      <c r="T74" s="62" t="s">
        <v>59</v>
      </c>
      <c r="U74" s="62" t="s">
        <v>200</v>
      </c>
      <c r="V74" s="194" t="str">
        <f t="shared" si="1"/>
        <v/>
      </c>
      <c r="W74" s="144"/>
      <c r="X74" s="144"/>
      <c r="Y74" s="144"/>
      <c r="Z74" s="144"/>
      <c r="AA74" s="144"/>
      <c r="AB74" s="144"/>
    </row>
    <row r="75" spans="1:28" s="143" customFormat="1" ht="16.5" hidden="1" customHeight="1">
      <c r="A75" s="134"/>
      <c r="B75" s="150" t="s">
        <v>201</v>
      </c>
      <c r="C75" s="146" t="s">
        <v>49</v>
      </c>
      <c r="D75" s="135" t="s">
        <v>202</v>
      </c>
      <c r="E75" s="136" t="s">
        <v>51</v>
      </c>
      <c r="F75" s="136" t="s">
        <v>52</v>
      </c>
      <c r="G75" s="137" t="s">
        <v>53</v>
      </c>
      <c r="H75" s="138">
        <v>4.79</v>
      </c>
      <c r="I75" s="139">
        <v>10</v>
      </c>
      <c r="J75" s="152" t="s">
        <v>878</v>
      </c>
      <c r="K75" s="197"/>
      <c r="L75" s="140" t="str">
        <f t="shared" si="2"/>
        <v>-</v>
      </c>
      <c r="M75" s="141">
        <f t="shared" si="3"/>
        <v>0</v>
      </c>
      <c r="N75" s="141"/>
      <c r="O75" s="135"/>
      <c r="P75" s="135" t="s">
        <v>64</v>
      </c>
      <c r="Q75" s="142"/>
      <c r="R75" s="135"/>
      <c r="S75" s="135"/>
      <c r="T75" s="135"/>
      <c r="U75" s="135"/>
      <c r="V75" s="194" t="str">
        <f t="shared" si="1"/>
        <v/>
      </c>
      <c r="W75" s="147"/>
      <c r="X75" s="147"/>
      <c r="Y75" s="147"/>
      <c r="Z75" s="147"/>
      <c r="AA75" s="147"/>
      <c r="AB75" s="147"/>
    </row>
    <row r="76" spans="1:28" s="64" customFormat="1" ht="16.5" customHeight="1">
      <c r="A76" s="55"/>
      <c r="B76" s="149" t="s">
        <v>203</v>
      </c>
      <c r="C76" s="133" t="s">
        <v>49</v>
      </c>
      <c r="D76" s="62" t="s">
        <v>204</v>
      </c>
      <c r="E76" s="56" t="s">
        <v>51</v>
      </c>
      <c r="F76" s="56" t="s">
        <v>52</v>
      </c>
      <c r="G76" s="57" t="s">
        <v>53</v>
      </c>
      <c r="H76" s="58">
        <v>4.79</v>
      </c>
      <c r="I76" s="59">
        <v>10</v>
      </c>
      <c r="J76" s="196" t="s">
        <v>880</v>
      </c>
      <c r="K76" s="195"/>
      <c r="L76" s="60" t="str">
        <f t="shared" si="2"/>
        <v>-</v>
      </c>
      <c r="M76" s="61">
        <f t="shared" si="3"/>
        <v>0</v>
      </c>
      <c r="N76" s="61"/>
      <c r="O76" s="62" t="s">
        <v>205</v>
      </c>
      <c r="P76" s="62" t="s">
        <v>206</v>
      </c>
      <c r="Q76" s="63" t="s">
        <v>114</v>
      </c>
      <c r="R76" s="62" t="s">
        <v>57</v>
      </c>
      <c r="S76" s="62" t="s">
        <v>73</v>
      </c>
      <c r="T76" s="62" t="s">
        <v>59</v>
      </c>
      <c r="U76" s="62" t="s">
        <v>207</v>
      </c>
      <c r="V76" s="194" t="str">
        <f t="shared" si="1"/>
        <v/>
      </c>
      <c r="W76" s="144"/>
      <c r="X76" s="144"/>
      <c r="Y76" s="144"/>
      <c r="Z76" s="144"/>
      <c r="AA76" s="144"/>
      <c r="AB76" s="144"/>
    </row>
    <row r="77" spans="1:28" s="143" customFormat="1" ht="16.5" hidden="1" customHeight="1">
      <c r="A77" s="134"/>
      <c r="B77" s="150" t="s">
        <v>520</v>
      </c>
      <c r="C77" s="146"/>
      <c r="D77" s="135" t="s">
        <v>620</v>
      </c>
      <c r="E77" s="136" t="s">
        <v>51</v>
      </c>
      <c r="F77" s="136" t="s">
        <v>710</v>
      </c>
      <c r="G77" s="137" t="s">
        <v>53</v>
      </c>
      <c r="H77" s="138">
        <v>7.17</v>
      </c>
      <c r="I77" s="139">
        <v>10</v>
      </c>
      <c r="J77" s="152" t="s">
        <v>878</v>
      </c>
      <c r="K77" s="197"/>
      <c r="L77" s="140" t="str">
        <f t="shared" si="2"/>
        <v>-</v>
      </c>
      <c r="M77" s="141">
        <f t="shared" si="3"/>
        <v>0</v>
      </c>
      <c r="N77" s="141"/>
      <c r="O77" s="135"/>
      <c r="P77" s="135"/>
      <c r="Q77" s="142"/>
      <c r="R77" s="135"/>
      <c r="S77" s="135"/>
      <c r="T77" s="135"/>
      <c r="U77" s="135"/>
      <c r="V77" s="194" t="str">
        <f t="shared" si="1"/>
        <v/>
      </c>
      <c r="W77" s="147"/>
      <c r="X77" s="147"/>
      <c r="Y77" s="147"/>
      <c r="Z77" s="147"/>
      <c r="AA77" s="147"/>
      <c r="AB77" s="147"/>
    </row>
    <row r="78" spans="1:28" s="64" customFormat="1" ht="16.5" customHeight="1">
      <c r="A78" s="55"/>
      <c r="B78" s="149" t="s">
        <v>521</v>
      </c>
      <c r="C78" s="133"/>
      <c r="D78" s="62" t="s">
        <v>621</v>
      </c>
      <c r="E78" s="56" t="s">
        <v>51</v>
      </c>
      <c r="F78" s="56" t="s">
        <v>710</v>
      </c>
      <c r="G78" s="57" t="s">
        <v>53</v>
      </c>
      <c r="H78" s="58">
        <v>7.17</v>
      </c>
      <c r="I78" s="59">
        <v>10</v>
      </c>
      <c r="J78" s="196" t="s">
        <v>880</v>
      </c>
      <c r="K78" s="195"/>
      <c r="L78" s="60" t="str">
        <f t="shared" si="2"/>
        <v>-</v>
      </c>
      <c r="M78" s="61">
        <f t="shared" si="3"/>
        <v>0</v>
      </c>
      <c r="N78" s="61"/>
      <c r="O78" s="62"/>
      <c r="P78" s="62"/>
      <c r="Q78" s="63"/>
      <c r="R78" s="62"/>
      <c r="S78" s="62"/>
      <c r="T78" s="62"/>
      <c r="U78" s="62"/>
      <c r="V78" s="194" t="str">
        <f t="shared" si="1"/>
        <v/>
      </c>
      <c r="W78" s="144"/>
      <c r="X78" s="144"/>
      <c r="Y78" s="144"/>
      <c r="Z78" s="144"/>
      <c r="AA78" s="144"/>
      <c r="AB78" s="144"/>
    </row>
    <row r="79" spans="1:28" s="143" customFormat="1" ht="16.5" hidden="1" customHeight="1">
      <c r="A79" s="134"/>
      <c r="B79" s="150" t="s">
        <v>522</v>
      </c>
      <c r="C79" s="146"/>
      <c r="D79" s="135" t="s">
        <v>622</v>
      </c>
      <c r="E79" s="136" t="s">
        <v>51</v>
      </c>
      <c r="F79" s="136" t="s">
        <v>711</v>
      </c>
      <c r="G79" s="137" t="s">
        <v>53</v>
      </c>
      <c r="H79" s="138">
        <v>7.17</v>
      </c>
      <c r="I79" s="139">
        <v>10</v>
      </c>
      <c r="J79" s="152" t="s">
        <v>878</v>
      </c>
      <c r="K79" s="197"/>
      <c r="L79" s="140" t="str">
        <f t="shared" si="2"/>
        <v>-</v>
      </c>
      <c r="M79" s="141">
        <f t="shared" si="3"/>
        <v>0</v>
      </c>
      <c r="N79" s="141"/>
      <c r="O79" s="135"/>
      <c r="P79" s="135"/>
      <c r="Q79" s="142"/>
      <c r="R79" s="135"/>
      <c r="S79" s="135"/>
      <c r="T79" s="135"/>
      <c r="U79" s="135"/>
      <c r="V79" s="194" t="str">
        <f t="shared" si="1"/>
        <v/>
      </c>
      <c r="W79" s="147"/>
      <c r="X79" s="147"/>
      <c r="Y79" s="147"/>
      <c r="Z79" s="147"/>
      <c r="AA79" s="147"/>
      <c r="AB79" s="147"/>
    </row>
    <row r="80" spans="1:28" s="64" customFormat="1" ht="16.5" customHeight="1">
      <c r="A80" s="55"/>
      <c r="B80" s="149" t="s">
        <v>523</v>
      </c>
      <c r="C80" s="133"/>
      <c r="D80" s="62" t="s">
        <v>623</v>
      </c>
      <c r="E80" s="56" t="s">
        <v>51</v>
      </c>
      <c r="F80" s="56" t="s">
        <v>711</v>
      </c>
      <c r="G80" s="57" t="s">
        <v>53</v>
      </c>
      <c r="H80" s="58">
        <v>7.17</v>
      </c>
      <c r="I80" s="59">
        <v>10</v>
      </c>
      <c r="J80" s="196" t="s">
        <v>880</v>
      </c>
      <c r="K80" s="195"/>
      <c r="L80" s="60" t="str">
        <f t="shared" si="2"/>
        <v>-</v>
      </c>
      <c r="M80" s="61">
        <f t="shared" si="3"/>
        <v>0</v>
      </c>
      <c r="N80" s="61"/>
      <c r="O80" s="62"/>
      <c r="P80" s="62"/>
      <c r="Q80" s="63"/>
      <c r="R80" s="62"/>
      <c r="S80" s="62"/>
      <c r="T80" s="62"/>
      <c r="U80" s="62"/>
      <c r="V80" s="194" t="str">
        <f t="shared" si="1"/>
        <v/>
      </c>
      <c r="W80" s="144"/>
      <c r="X80" s="144"/>
      <c r="Y80" s="144"/>
      <c r="Z80" s="144"/>
      <c r="AA80" s="144"/>
      <c r="AB80" s="144"/>
    </row>
    <row r="81" spans="1:28" s="64" customFormat="1" ht="16.5" customHeight="1">
      <c r="A81" s="55"/>
      <c r="B81" s="149" t="s">
        <v>524</v>
      </c>
      <c r="C81" s="133"/>
      <c r="D81" s="62" t="s">
        <v>624</v>
      </c>
      <c r="E81" s="56" t="s">
        <v>51</v>
      </c>
      <c r="F81" s="56" t="s">
        <v>711</v>
      </c>
      <c r="G81" s="57" t="s">
        <v>53</v>
      </c>
      <c r="H81" s="58">
        <v>7.17</v>
      </c>
      <c r="I81" s="59">
        <v>10</v>
      </c>
      <c r="J81" s="196" t="s">
        <v>880</v>
      </c>
      <c r="K81" s="195"/>
      <c r="L81" s="60" t="str">
        <f t="shared" si="2"/>
        <v>-</v>
      </c>
      <c r="M81" s="61">
        <f t="shared" si="3"/>
        <v>0</v>
      </c>
      <c r="N81" s="61"/>
      <c r="O81" s="62"/>
      <c r="P81" s="62"/>
      <c r="Q81" s="63"/>
      <c r="R81" s="62"/>
      <c r="S81" s="62"/>
      <c r="T81" s="62"/>
      <c r="U81" s="62"/>
      <c r="V81" s="194" t="str">
        <f t="shared" si="1"/>
        <v/>
      </c>
      <c r="W81" s="144"/>
      <c r="X81" s="144"/>
      <c r="Y81" s="144"/>
      <c r="Z81" s="144"/>
      <c r="AA81" s="144"/>
      <c r="AB81" s="144"/>
    </row>
    <row r="82" spans="1:28" s="143" customFormat="1" ht="16.5" hidden="1" customHeight="1">
      <c r="A82" s="134"/>
      <c r="B82" s="150" t="s">
        <v>525</v>
      </c>
      <c r="C82" s="146"/>
      <c r="D82" s="135" t="s">
        <v>625</v>
      </c>
      <c r="E82" s="136" t="s">
        <v>51</v>
      </c>
      <c r="F82" s="136" t="s">
        <v>712</v>
      </c>
      <c r="G82" s="137" t="s">
        <v>53</v>
      </c>
      <c r="H82" s="138">
        <v>7.75</v>
      </c>
      <c r="I82" s="139">
        <v>10</v>
      </c>
      <c r="J82" s="152" t="s">
        <v>878</v>
      </c>
      <c r="K82" s="197"/>
      <c r="L82" s="140" t="str">
        <f t="shared" si="2"/>
        <v>-</v>
      </c>
      <c r="M82" s="141">
        <f t="shared" si="3"/>
        <v>0</v>
      </c>
      <c r="N82" s="141"/>
      <c r="O82" s="135"/>
      <c r="P82" s="135"/>
      <c r="Q82" s="142"/>
      <c r="R82" s="135"/>
      <c r="S82" s="135"/>
      <c r="T82" s="135"/>
      <c r="U82" s="135"/>
      <c r="V82" s="194" t="str">
        <f t="shared" si="1"/>
        <v/>
      </c>
      <c r="W82" s="147"/>
      <c r="X82" s="147"/>
      <c r="Y82" s="147"/>
      <c r="Z82" s="147"/>
      <c r="AA82" s="147"/>
      <c r="AB82" s="147"/>
    </row>
    <row r="83" spans="1:28" s="143" customFormat="1" ht="16.5" hidden="1" customHeight="1">
      <c r="A83" s="134"/>
      <c r="B83" s="150" t="s">
        <v>526</v>
      </c>
      <c r="C83" s="146"/>
      <c r="D83" s="135" t="s">
        <v>626</v>
      </c>
      <c r="E83" s="136" t="s">
        <v>51</v>
      </c>
      <c r="F83" s="136" t="s">
        <v>713</v>
      </c>
      <c r="G83" s="137" t="s">
        <v>53</v>
      </c>
      <c r="H83" s="138">
        <v>7.17</v>
      </c>
      <c r="I83" s="139">
        <v>10</v>
      </c>
      <c r="J83" s="152" t="s">
        <v>878</v>
      </c>
      <c r="K83" s="197"/>
      <c r="L83" s="140" t="str">
        <f t="shared" si="2"/>
        <v>-</v>
      </c>
      <c r="M83" s="141">
        <f t="shared" si="3"/>
        <v>0</v>
      </c>
      <c r="N83" s="141"/>
      <c r="O83" s="135"/>
      <c r="P83" s="135"/>
      <c r="Q83" s="142"/>
      <c r="R83" s="135"/>
      <c r="S83" s="135"/>
      <c r="T83" s="135"/>
      <c r="U83" s="135"/>
      <c r="V83" s="194" t="str">
        <f t="shared" si="1"/>
        <v/>
      </c>
      <c r="W83" s="147"/>
      <c r="X83" s="147"/>
      <c r="Y83" s="147"/>
      <c r="Z83" s="147"/>
      <c r="AA83" s="147"/>
      <c r="AB83" s="147"/>
    </row>
    <row r="84" spans="1:28" s="143" customFormat="1" ht="16.5" hidden="1" customHeight="1">
      <c r="A84" s="134"/>
      <c r="B84" s="150" t="s">
        <v>527</v>
      </c>
      <c r="C84" s="148" t="s">
        <v>49</v>
      </c>
      <c r="D84" s="135" t="s">
        <v>627</v>
      </c>
      <c r="E84" s="136" t="s">
        <v>51</v>
      </c>
      <c r="F84" s="136" t="s">
        <v>713</v>
      </c>
      <c r="G84" s="137" t="s">
        <v>53</v>
      </c>
      <c r="H84" s="138">
        <v>7.17</v>
      </c>
      <c r="I84" s="139">
        <v>10</v>
      </c>
      <c r="J84" s="152" t="s">
        <v>878</v>
      </c>
      <c r="K84" s="197"/>
      <c r="L84" s="140" t="str">
        <f t="shared" si="2"/>
        <v>-</v>
      </c>
      <c r="M84" s="141">
        <f t="shared" si="3"/>
        <v>0</v>
      </c>
      <c r="N84" s="141"/>
      <c r="O84" s="135" t="s">
        <v>720</v>
      </c>
      <c r="P84" s="135" t="s">
        <v>159</v>
      </c>
      <c r="Q84" s="142" t="s">
        <v>322</v>
      </c>
      <c r="R84" s="135" t="s">
        <v>721</v>
      </c>
      <c r="S84" s="135" t="s">
        <v>66</v>
      </c>
      <c r="T84" s="135" t="s">
        <v>59</v>
      </c>
      <c r="U84" s="135" t="s">
        <v>722</v>
      </c>
      <c r="V84" s="194" t="str">
        <f t="shared" si="1"/>
        <v/>
      </c>
      <c r="W84" s="147"/>
      <c r="X84" s="147"/>
      <c r="Y84" s="147"/>
      <c r="Z84" s="147"/>
      <c r="AA84" s="147"/>
      <c r="AB84" s="147"/>
    </row>
    <row r="85" spans="1:28" s="143" customFormat="1" ht="16.5" hidden="1" customHeight="1">
      <c r="A85" s="134"/>
      <c r="B85" s="150" t="s">
        <v>528</v>
      </c>
      <c r="C85" s="148"/>
      <c r="D85" s="135" t="s">
        <v>628</v>
      </c>
      <c r="E85" s="136" t="s">
        <v>51</v>
      </c>
      <c r="F85" s="136" t="s">
        <v>713</v>
      </c>
      <c r="G85" s="137" t="s">
        <v>53</v>
      </c>
      <c r="H85" s="138">
        <v>7.17</v>
      </c>
      <c r="I85" s="139">
        <v>10</v>
      </c>
      <c r="J85" s="152" t="s">
        <v>878</v>
      </c>
      <c r="K85" s="197"/>
      <c r="L85" s="140" t="str">
        <f t="shared" si="2"/>
        <v>-</v>
      </c>
      <c r="M85" s="141">
        <f t="shared" si="3"/>
        <v>0</v>
      </c>
      <c r="N85" s="141"/>
      <c r="O85" s="135"/>
      <c r="P85" s="135"/>
      <c r="Q85" s="142"/>
      <c r="R85" s="135"/>
      <c r="S85" s="135"/>
      <c r="T85" s="135"/>
      <c r="U85" s="135"/>
      <c r="V85" s="194" t="str">
        <f t="shared" si="1"/>
        <v/>
      </c>
      <c r="W85" s="147"/>
      <c r="X85" s="147"/>
      <c r="Y85" s="147"/>
      <c r="Z85" s="147"/>
      <c r="AA85" s="147"/>
      <c r="AB85" s="147"/>
    </row>
    <row r="86" spans="1:28" s="64" customFormat="1" ht="16.5" customHeight="1">
      <c r="A86" s="55"/>
      <c r="B86" s="149" t="s">
        <v>529</v>
      </c>
      <c r="C86" s="145"/>
      <c r="D86" s="62" t="s">
        <v>629</v>
      </c>
      <c r="E86" s="56" t="s">
        <v>51</v>
      </c>
      <c r="F86" s="56" t="s">
        <v>713</v>
      </c>
      <c r="G86" s="57" t="s">
        <v>53</v>
      </c>
      <c r="H86" s="58">
        <v>7.75</v>
      </c>
      <c r="I86" s="59">
        <v>10</v>
      </c>
      <c r="J86" s="151" t="s">
        <v>882</v>
      </c>
      <c r="K86" s="195"/>
      <c r="L86" s="60" t="str">
        <f t="shared" si="2"/>
        <v>-</v>
      </c>
      <c r="M86" s="61">
        <f t="shared" si="3"/>
        <v>0</v>
      </c>
      <c r="N86" s="61"/>
      <c r="O86" s="62"/>
      <c r="P86" s="62"/>
      <c r="Q86" s="63"/>
      <c r="R86" s="62"/>
      <c r="S86" s="62"/>
      <c r="T86" s="62"/>
      <c r="U86" s="62"/>
      <c r="V86" s="194" t="str">
        <f t="shared" si="1"/>
        <v/>
      </c>
      <c r="W86" s="144"/>
      <c r="X86" s="144"/>
      <c r="Y86" s="144"/>
      <c r="Z86" s="144"/>
      <c r="AA86" s="144"/>
      <c r="AB86" s="144"/>
    </row>
    <row r="87" spans="1:28" s="143" customFormat="1" ht="16.5" hidden="1" customHeight="1">
      <c r="A87" s="134"/>
      <c r="B87" s="150" t="s">
        <v>530</v>
      </c>
      <c r="C87" s="148"/>
      <c r="D87" s="135" t="s">
        <v>630</v>
      </c>
      <c r="E87" s="136" t="s">
        <v>51</v>
      </c>
      <c r="F87" s="136" t="s">
        <v>713</v>
      </c>
      <c r="G87" s="137" t="s">
        <v>53</v>
      </c>
      <c r="H87" s="138">
        <v>7.75</v>
      </c>
      <c r="I87" s="139">
        <v>10</v>
      </c>
      <c r="J87" s="152" t="s">
        <v>878</v>
      </c>
      <c r="K87" s="197"/>
      <c r="L87" s="140" t="str">
        <f t="shared" si="2"/>
        <v>-</v>
      </c>
      <c r="M87" s="141">
        <f t="shared" si="3"/>
        <v>0</v>
      </c>
      <c r="N87" s="141"/>
      <c r="O87" s="135"/>
      <c r="P87" s="135"/>
      <c r="Q87" s="142"/>
      <c r="R87" s="135"/>
      <c r="S87" s="135"/>
      <c r="T87" s="135"/>
      <c r="U87" s="135"/>
      <c r="V87" s="194" t="str">
        <f t="shared" si="1"/>
        <v/>
      </c>
      <c r="W87" s="147"/>
      <c r="X87" s="147"/>
      <c r="Y87" s="147"/>
      <c r="Z87" s="147"/>
      <c r="AA87" s="147"/>
      <c r="AB87" s="147"/>
    </row>
    <row r="88" spans="1:28" s="64" customFormat="1" ht="16.5" hidden="1" customHeight="1">
      <c r="A88" s="55"/>
      <c r="B88" s="150" t="s">
        <v>531</v>
      </c>
      <c r="C88" s="148"/>
      <c r="D88" s="135" t="s">
        <v>631</v>
      </c>
      <c r="E88" s="136" t="s">
        <v>51</v>
      </c>
      <c r="F88" s="136" t="s">
        <v>713</v>
      </c>
      <c r="G88" s="137" t="s">
        <v>53</v>
      </c>
      <c r="H88" s="138">
        <v>7.17</v>
      </c>
      <c r="I88" s="139">
        <v>10</v>
      </c>
      <c r="J88" s="152" t="s">
        <v>878</v>
      </c>
      <c r="K88" s="197"/>
      <c r="L88" s="140" t="str">
        <f t="shared" si="2"/>
        <v>-</v>
      </c>
      <c r="M88" s="141">
        <f t="shared" si="3"/>
        <v>0</v>
      </c>
      <c r="N88" s="141"/>
      <c r="O88" s="135"/>
      <c r="P88" s="135"/>
      <c r="Q88" s="142"/>
      <c r="R88" s="135"/>
      <c r="S88" s="135"/>
      <c r="T88" s="135"/>
      <c r="U88" s="135"/>
      <c r="V88" s="194" t="str">
        <f t="shared" si="1"/>
        <v/>
      </c>
      <c r="W88" s="144"/>
      <c r="X88" s="144"/>
      <c r="Y88" s="144"/>
      <c r="Z88" s="144"/>
      <c r="AA88" s="144"/>
      <c r="AB88" s="144"/>
    </row>
    <row r="89" spans="1:28" s="143" customFormat="1" ht="16.5" hidden="1" customHeight="1">
      <c r="A89" s="134"/>
      <c r="B89" s="150" t="s">
        <v>532</v>
      </c>
      <c r="C89" s="148"/>
      <c r="D89" s="135" t="s">
        <v>632</v>
      </c>
      <c r="E89" s="136" t="s">
        <v>51</v>
      </c>
      <c r="F89" s="136" t="s">
        <v>713</v>
      </c>
      <c r="G89" s="137" t="s">
        <v>53</v>
      </c>
      <c r="H89" s="138">
        <v>7.17</v>
      </c>
      <c r="I89" s="139">
        <v>10</v>
      </c>
      <c r="J89" s="152" t="s">
        <v>878</v>
      </c>
      <c r="K89" s="197"/>
      <c r="L89" s="140" t="str">
        <f t="shared" si="2"/>
        <v>-</v>
      </c>
      <c r="M89" s="141">
        <f t="shared" si="3"/>
        <v>0</v>
      </c>
      <c r="N89" s="141"/>
      <c r="O89" s="135"/>
      <c r="P89" s="135"/>
      <c r="Q89" s="142"/>
      <c r="R89" s="135"/>
      <c r="S89" s="135"/>
      <c r="T89" s="135"/>
      <c r="U89" s="135"/>
      <c r="V89" s="194" t="str">
        <f t="shared" si="1"/>
        <v/>
      </c>
      <c r="W89" s="147"/>
      <c r="X89" s="147"/>
      <c r="Y89" s="147"/>
      <c r="Z89" s="147"/>
      <c r="AA89" s="147"/>
      <c r="AB89" s="147"/>
    </row>
    <row r="90" spans="1:28" s="143" customFormat="1" ht="16.5" hidden="1" customHeight="1">
      <c r="A90" s="134"/>
      <c r="B90" s="150" t="s">
        <v>533</v>
      </c>
      <c r="C90" s="148"/>
      <c r="D90" s="135" t="s">
        <v>633</v>
      </c>
      <c r="E90" s="136" t="s">
        <v>51</v>
      </c>
      <c r="F90" s="136" t="s">
        <v>713</v>
      </c>
      <c r="G90" s="137" t="s">
        <v>53</v>
      </c>
      <c r="H90" s="138">
        <v>7.17</v>
      </c>
      <c r="I90" s="139">
        <v>10</v>
      </c>
      <c r="J90" s="152" t="s">
        <v>878</v>
      </c>
      <c r="K90" s="197"/>
      <c r="L90" s="140" t="str">
        <f t="shared" si="2"/>
        <v>-</v>
      </c>
      <c r="M90" s="141">
        <f t="shared" si="3"/>
        <v>0</v>
      </c>
      <c r="N90" s="141"/>
      <c r="O90" s="135"/>
      <c r="P90" s="135"/>
      <c r="Q90" s="142"/>
      <c r="R90" s="135"/>
      <c r="S90" s="135"/>
      <c r="T90" s="135"/>
      <c r="U90" s="135"/>
      <c r="V90" s="194" t="str">
        <f t="shared" si="1"/>
        <v/>
      </c>
      <c r="W90" s="147"/>
      <c r="X90" s="147"/>
      <c r="Y90" s="147"/>
      <c r="Z90" s="147"/>
      <c r="AA90" s="147"/>
      <c r="AB90" s="147"/>
    </row>
    <row r="91" spans="1:28" s="143" customFormat="1" ht="16.5" hidden="1" customHeight="1">
      <c r="A91" s="134"/>
      <c r="B91" s="150" t="s">
        <v>534</v>
      </c>
      <c r="C91" s="148"/>
      <c r="D91" s="135" t="s">
        <v>634</v>
      </c>
      <c r="E91" s="136" t="s">
        <v>51</v>
      </c>
      <c r="F91" s="136" t="s">
        <v>713</v>
      </c>
      <c r="G91" s="137" t="s">
        <v>53</v>
      </c>
      <c r="H91" s="138">
        <v>7.17</v>
      </c>
      <c r="I91" s="139">
        <v>10</v>
      </c>
      <c r="J91" s="152" t="s">
        <v>878</v>
      </c>
      <c r="K91" s="197"/>
      <c r="L91" s="140" t="str">
        <f t="shared" si="2"/>
        <v>-</v>
      </c>
      <c r="M91" s="141">
        <f t="shared" si="3"/>
        <v>0</v>
      </c>
      <c r="N91" s="141"/>
      <c r="O91" s="135"/>
      <c r="P91" s="135"/>
      <c r="Q91" s="142"/>
      <c r="R91" s="135"/>
      <c r="S91" s="135"/>
      <c r="T91" s="135"/>
      <c r="U91" s="135"/>
      <c r="V91" s="194" t="str">
        <f t="shared" si="1"/>
        <v/>
      </c>
      <c r="W91" s="147"/>
      <c r="X91" s="147"/>
      <c r="Y91" s="147"/>
      <c r="Z91" s="147"/>
      <c r="AA91" s="147"/>
      <c r="AB91" s="147"/>
    </row>
    <row r="92" spans="1:28" s="143" customFormat="1" ht="16.5" hidden="1" customHeight="1">
      <c r="A92" s="134"/>
      <c r="B92" s="150" t="s">
        <v>535</v>
      </c>
      <c r="C92" s="148"/>
      <c r="D92" s="135" t="s">
        <v>635</v>
      </c>
      <c r="E92" s="136" t="s">
        <v>51</v>
      </c>
      <c r="F92" s="136" t="s">
        <v>713</v>
      </c>
      <c r="G92" s="137" t="s">
        <v>53</v>
      </c>
      <c r="H92" s="138">
        <v>7.17</v>
      </c>
      <c r="I92" s="139">
        <v>10</v>
      </c>
      <c r="J92" s="152" t="s">
        <v>878</v>
      </c>
      <c r="K92" s="197"/>
      <c r="L92" s="140" t="str">
        <f t="shared" si="2"/>
        <v>-</v>
      </c>
      <c r="M92" s="141">
        <f t="shared" si="3"/>
        <v>0</v>
      </c>
      <c r="N92" s="141"/>
      <c r="O92" s="135"/>
      <c r="P92" s="135"/>
      <c r="Q92" s="142"/>
      <c r="R92" s="135"/>
      <c r="S92" s="135"/>
      <c r="T92" s="135"/>
      <c r="U92" s="135"/>
      <c r="V92" s="194" t="str">
        <f t="shared" si="1"/>
        <v/>
      </c>
      <c r="W92" s="147"/>
      <c r="X92" s="147"/>
      <c r="Y92" s="147"/>
      <c r="Z92" s="147"/>
      <c r="AA92" s="147"/>
      <c r="AB92" s="147"/>
    </row>
    <row r="93" spans="1:28" s="143" customFormat="1" ht="16.5" hidden="1" customHeight="1">
      <c r="A93" s="134"/>
      <c r="B93" s="150" t="s">
        <v>208</v>
      </c>
      <c r="C93" s="148"/>
      <c r="D93" s="135" t="s">
        <v>209</v>
      </c>
      <c r="E93" s="136" t="s">
        <v>51</v>
      </c>
      <c r="F93" s="136" t="s">
        <v>210</v>
      </c>
      <c r="G93" s="137" t="s">
        <v>211</v>
      </c>
      <c r="H93" s="138">
        <v>3.41</v>
      </c>
      <c r="I93" s="139">
        <v>10</v>
      </c>
      <c r="J93" s="152" t="s">
        <v>878</v>
      </c>
      <c r="K93" s="197"/>
      <c r="L93" s="140" t="str">
        <f t="shared" si="2"/>
        <v>-</v>
      </c>
      <c r="M93" s="141">
        <f t="shared" si="3"/>
        <v>0</v>
      </c>
      <c r="N93" s="141"/>
      <c r="O93" s="135"/>
      <c r="P93" s="135"/>
      <c r="Q93" s="142"/>
      <c r="R93" s="135"/>
      <c r="S93" s="135"/>
      <c r="T93" s="135"/>
      <c r="U93" s="135"/>
      <c r="V93" s="194" t="str">
        <f t="shared" si="1"/>
        <v/>
      </c>
      <c r="W93" s="147"/>
      <c r="X93" s="147"/>
      <c r="Y93" s="147"/>
      <c r="Z93" s="147"/>
      <c r="AA93" s="147"/>
      <c r="AB93" s="147"/>
    </row>
    <row r="94" spans="1:28" s="143" customFormat="1" ht="16.5" hidden="1" customHeight="1">
      <c r="A94" s="134"/>
      <c r="B94" s="150" t="s">
        <v>212</v>
      </c>
      <c r="C94" s="148" t="s">
        <v>49</v>
      </c>
      <c r="D94" s="135" t="s">
        <v>213</v>
      </c>
      <c r="E94" s="136" t="s">
        <v>51</v>
      </c>
      <c r="F94" s="136" t="s">
        <v>210</v>
      </c>
      <c r="G94" s="137" t="s">
        <v>211</v>
      </c>
      <c r="H94" s="138">
        <v>3.41</v>
      </c>
      <c r="I94" s="139">
        <v>10</v>
      </c>
      <c r="J94" s="152" t="s">
        <v>878</v>
      </c>
      <c r="K94" s="197"/>
      <c r="L94" s="140" t="str">
        <f t="shared" si="2"/>
        <v>-</v>
      </c>
      <c r="M94" s="141">
        <f t="shared" si="3"/>
        <v>0</v>
      </c>
      <c r="N94" s="141"/>
      <c r="O94" s="135" t="s">
        <v>214</v>
      </c>
      <c r="P94" s="135" t="s">
        <v>215</v>
      </c>
      <c r="Q94" s="142" t="s">
        <v>216</v>
      </c>
      <c r="R94" s="135" t="s">
        <v>217</v>
      </c>
      <c r="S94" s="135" t="s">
        <v>218</v>
      </c>
      <c r="T94" s="135" t="s">
        <v>219</v>
      </c>
      <c r="U94" s="135" t="s">
        <v>142</v>
      </c>
      <c r="V94" s="194" t="str">
        <f t="shared" si="1"/>
        <v/>
      </c>
      <c r="W94" s="147"/>
      <c r="X94" s="147"/>
      <c r="Y94" s="147"/>
      <c r="Z94" s="147"/>
      <c r="AA94" s="147"/>
      <c r="AB94" s="147"/>
    </row>
    <row r="95" spans="1:28" s="143" customFormat="1" ht="16.5" hidden="1" customHeight="1">
      <c r="A95" s="134"/>
      <c r="B95" s="150" t="s">
        <v>220</v>
      </c>
      <c r="C95" s="148" t="s">
        <v>49</v>
      </c>
      <c r="D95" s="135" t="s">
        <v>221</v>
      </c>
      <c r="E95" s="136" t="s">
        <v>51</v>
      </c>
      <c r="F95" s="136" t="s">
        <v>210</v>
      </c>
      <c r="G95" s="137" t="s">
        <v>211</v>
      </c>
      <c r="H95" s="138">
        <v>3.41</v>
      </c>
      <c r="I95" s="139">
        <v>10</v>
      </c>
      <c r="J95" s="152" t="s">
        <v>878</v>
      </c>
      <c r="K95" s="197"/>
      <c r="L95" s="140" t="str">
        <f t="shared" si="2"/>
        <v>-</v>
      </c>
      <c r="M95" s="141">
        <f t="shared" si="3"/>
        <v>0</v>
      </c>
      <c r="N95" s="141"/>
      <c r="O95" s="135" t="s">
        <v>214</v>
      </c>
      <c r="P95" s="135" t="s">
        <v>222</v>
      </c>
      <c r="Q95" s="142" t="s">
        <v>216</v>
      </c>
      <c r="R95" s="135" t="s">
        <v>57</v>
      </c>
      <c r="S95" s="135" t="s">
        <v>218</v>
      </c>
      <c r="T95" s="135" t="s">
        <v>223</v>
      </c>
      <c r="U95" s="135" t="s">
        <v>224</v>
      </c>
      <c r="V95" s="194" t="str">
        <f t="shared" si="1"/>
        <v/>
      </c>
      <c r="W95" s="147"/>
      <c r="X95" s="147"/>
      <c r="Y95" s="147"/>
      <c r="Z95" s="147"/>
      <c r="AA95" s="147"/>
      <c r="AB95" s="147"/>
    </row>
    <row r="96" spans="1:28" s="143" customFormat="1" ht="16.5" hidden="1" customHeight="1">
      <c r="A96" s="134"/>
      <c r="B96" s="150" t="s">
        <v>225</v>
      </c>
      <c r="C96" s="148"/>
      <c r="D96" s="135" t="s">
        <v>226</v>
      </c>
      <c r="E96" s="136" t="s">
        <v>51</v>
      </c>
      <c r="F96" s="136" t="s">
        <v>210</v>
      </c>
      <c r="G96" s="137" t="s">
        <v>211</v>
      </c>
      <c r="H96" s="138">
        <v>3.41</v>
      </c>
      <c r="I96" s="139">
        <v>10</v>
      </c>
      <c r="J96" s="152" t="s">
        <v>878</v>
      </c>
      <c r="K96" s="197"/>
      <c r="L96" s="140" t="str">
        <f t="shared" si="2"/>
        <v>-</v>
      </c>
      <c r="M96" s="141">
        <f t="shared" si="3"/>
        <v>0</v>
      </c>
      <c r="N96" s="141"/>
      <c r="O96" s="135"/>
      <c r="P96" s="135"/>
      <c r="Q96" s="142"/>
      <c r="R96" s="135"/>
      <c r="S96" s="135"/>
      <c r="T96" s="135"/>
      <c r="U96" s="135"/>
      <c r="V96" s="194" t="str">
        <f t="shared" si="1"/>
        <v/>
      </c>
      <c r="W96" s="147"/>
      <c r="X96" s="147"/>
      <c r="Y96" s="147"/>
      <c r="Z96" s="147"/>
      <c r="AA96" s="147"/>
      <c r="AB96" s="147"/>
    </row>
    <row r="97" spans="1:28" s="143" customFormat="1" ht="16.5" customHeight="1">
      <c r="A97" s="134"/>
      <c r="B97" s="149" t="s">
        <v>536</v>
      </c>
      <c r="C97" s="154" t="s">
        <v>49</v>
      </c>
      <c r="D97" s="62" t="s">
        <v>636</v>
      </c>
      <c r="E97" s="56" t="s">
        <v>51</v>
      </c>
      <c r="F97" s="56" t="s">
        <v>210</v>
      </c>
      <c r="G97" s="57" t="s">
        <v>211</v>
      </c>
      <c r="H97" s="58">
        <v>3.15</v>
      </c>
      <c r="I97" s="59">
        <v>10</v>
      </c>
      <c r="J97" s="196" t="s">
        <v>880</v>
      </c>
      <c r="K97" s="195"/>
      <c r="L97" s="60" t="str">
        <f t="shared" si="2"/>
        <v>-</v>
      </c>
      <c r="M97" s="61">
        <f t="shared" si="3"/>
        <v>0</v>
      </c>
      <c r="N97" s="61"/>
      <c r="O97" s="62" t="s">
        <v>214</v>
      </c>
      <c r="P97" s="62" t="s">
        <v>90</v>
      </c>
      <c r="Q97" s="63" t="s">
        <v>72</v>
      </c>
      <c r="R97" s="62" t="s">
        <v>57</v>
      </c>
      <c r="S97" s="62" t="s">
        <v>218</v>
      </c>
      <c r="T97" s="62" t="s">
        <v>723</v>
      </c>
      <c r="U97" s="62" t="s">
        <v>86</v>
      </c>
      <c r="V97" s="194" t="str">
        <f t="shared" si="1"/>
        <v/>
      </c>
      <c r="W97" s="147"/>
      <c r="X97" s="147"/>
      <c r="Y97" s="147"/>
      <c r="Z97" s="147"/>
      <c r="AA97" s="147"/>
      <c r="AB97" s="147"/>
    </row>
    <row r="98" spans="1:28" s="143" customFormat="1" ht="16.5" hidden="1" customHeight="1">
      <c r="A98" s="134"/>
      <c r="B98" s="150" t="s">
        <v>227</v>
      </c>
      <c r="C98" s="148"/>
      <c r="D98" s="135" t="s">
        <v>228</v>
      </c>
      <c r="E98" s="136" t="s">
        <v>51</v>
      </c>
      <c r="F98" s="136" t="s">
        <v>210</v>
      </c>
      <c r="G98" s="137" t="s">
        <v>211</v>
      </c>
      <c r="H98" s="138">
        <v>3.41</v>
      </c>
      <c r="I98" s="139">
        <v>10</v>
      </c>
      <c r="J98" s="152" t="s">
        <v>878</v>
      </c>
      <c r="K98" s="197"/>
      <c r="L98" s="140" t="str">
        <f t="shared" si="2"/>
        <v>-</v>
      </c>
      <c r="M98" s="141">
        <f t="shared" si="3"/>
        <v>0</v>
      </c>
      <c r="N98" s="141"/>
      <c r="O98" s="135"/>
      <c r="P98" s="135"/>
      <c r="Q98" s="142"/>
      <c r="R98" s="135"/>
      <c r="S98" s="135"/>
      <c r="T98" s="135"/>
      <c r="U98" s="135"/>
      <c r="V98" s="194" t="str">
        <f t="shared" si="1"/>
        <v/>
      </c>
      <c r="W98" s="147"/>
      <c r="X98" s="147"/>
      <c r="Y98" s="147"/>
      <c r="Z98" s="147"/>
      <c r="AA98" s="147"/>
      <c r="AB98" s="147"/>
    </row>
    <row r="99" spans="1:28" s="143" customFormat="1" ht="16.5" hidden="1" customHeight="1">
      <c r="A99" s="134"/>
      <c r="B99" s="150" t="s">
        <v>229</v>
      </c>
      <c r="C99" s="148"/>
      <c r="D99" s="135" t="s">
        <v>230</v>
      </c>
      <c r="E99" s="136" t="s">
        <v>51</v>
      </c>
      <c r="F99" s="136" t="s">
        <v>210</v>
      </c>
      <c r="G99" s="137" t="s">
        <v>211</v>
      </c>
      <c r="H99" s="138">
        <v>3.41</v>
      </c>
      <c r="I99" s="139">
        <v>10</v>
      </c>
      <c r="J99" s="152" t="s">
        <v>878</v>
      </c>
      <c r="K99" s="197"/>
      <c r="L99" s="140" t="str">
        <f t="shared" si="2"/>
        <v>-</v>
      </c>
      <c r="M99" s="141">
        <f t="shared" si="3"/>
        <v>0</v>
      </c>
      <c r="N99" s="141"/>
      <c r="O99" s="135"/>
      <c r="P99" s="135"/>
      <c r="Q99" s="142"/>
      <c r="R99" s="135"/>
      <c r="S99" s="135"/>
      <c r="T99" s="135"/>
      <c r="U99" s="135"/>
      <c r="V99" s="194" t="str">
        <f t="shared" si="1"/>
        <v/>
      </c>
      <c r="W99" s="147"/>
      <c r="X99" s="147"/>
      <c r="Y99" s="147"/>
      <c r="Z99" s="147"/>
      <c r="AA99" s="147"/>
      <c r="AB99" s="147"/>
    </row>
    <row r="100" spans="1:28" s="143" customFormat="1" ht="16.5" hidden="1" customHeight="1">
      <c r="A100" s="134"/>
      <c r="B100" s="150" t="s">
        <v>538</v>
      </c>
      <c r="C100" s="148" t="s">
        <v>49</v>
      </c>
      <c r="D100" s="135" t="s">
        <v>638</v>
      </c>
      <c r="E100" s="136" t="s">
        <v>51</v>
      </c>
      <c r="F100" s="136" t="s">
        <v>210</v>
      </c>
      <c r="G100" s="137" t="s">
        <v>211</v>
      </c>
      <c r="H100" s="138">
        <v>3.15</v>
      </c>
      <c r="I100" s="139">
        <v>10</v>
      </c>
      <c r="J100" s="152" t="s">
        <v>878</v>
      </c>
      <c r="K100" s="197"/>
      <c r="L100" s="140" t="str">
        <f t="shared" si="2"/>
        <v>-</v>
      </c>
      <c r="M100" s="141">
        <f t="shared" si="3"/>
        <v>0</v>
      </c>
      <c r="N100" s="141"/>
      <c r="O100" s="135" t="s">
        <v>214</v>
      </c>
      <c r="P100" s="135" t="s">
        <v>310</v>
      </c>
      <c r="Q100" s="142" t="s">
        <v>56</v>
      </c>
      <c r="R100" s="135" t="s">
        <v>217</v>
      </c>
      <c r="S100" s="135" t="s">
        <v>218</v>
      </c>
      <c r="T100" s="135" t="s">
        <v>726</v>
      </c>
      <c r="U100" s="135" t="s">
        <v>727</v>
      </c>
      <c r="V100" s="194" t="str">
        <f t="shared" ref="V100:V163" si="4">IF(MOD(K100,I100)&gt;0,"Неверная кратность заказа!","")</f>
        <v/>
      </c>
      <c r="W100" s="147"/>
      <c r="X100" s="147"/>
      <c r="Y100" s="147"/>
      <c r="Z100" s="147"/>
      <c r="AA100" s="147"/>
      <c r="AB100" s="147"/>
    </row>
    <row r="101" spans="1:28" s="143" customFormat="1" ht="16.5" customHeight="1">
      <c r="A101" s="134"/>
      <c r="B101" s="149" t="s">
        <v>231</v>
      </c>
      <c r="C101" s="154" t="s">
        <v>49</v>
      </c>
      <c r="D101" s="62" t="s">
        <v>232</v>
      </c>
      <c r="E101" s="56" t="s">
        <v>51</v>
      </c>
      <c r="F101" s="56" t="s">
        <v>210</v>
      </c>
      <c r="G101" s="57" t="s">
        <v>211</v>
      </c>
      <c r="H101" s="58">
        <v>3.41</v>
      </c>
      <c r="I101" s="59">
        <v>10</v>
      </c>
      <c r="J101" s="196" t="s">
        <v>880</v>
      </c>
      <c r="K101" s="195"/>
      <c r="L101" s="60" t="str">
        <f t="shared" si="2"/>
        <v>-</v>
      </c>
      <c r="M101" s="61">
        <f t="shared" si="3"/>
        <v>0</v>
      </c>
      <c r="N101" s="61"/>
      <c r="O101" s="62" t="s">
        <v>214</v>
      </c>
      <c r="P101" s="62" t="s">
        <v>233</v>
      </c>
      <c r="Q101" s="63" t="s">
        <v>72</v>
      </c>
      <c r="R101" s="62" t="s">
        <v>234</v>
      </c>
      <c r="S101" s="62" t="s">
        <v>218</v>
      </c>
      <c r="T101" s="62" t="s">
        <v>59</v>
      </c>
      <c r="U101" s="62" t="s">
        <v>235</v>
      </c>
      <c r="V101" s="194" t="str">
        <f t="shared" si="4"/>
        <v/>
      </c>
      <c r="W101" s="147"/>
      <c r="X101" s="147"/>
      <c r="Y101" s="147"/>
      <c r="Z101" s="147"/>
      <c r="AA101" s="147"/>
      <c r="AB101" s="147"/>
    </row>
    <row r="102" spans="1:28" s="64" customFormat="1" ht="16.5" hidden="1" customHeight="1">
      <c r="A102" s="55"/>
      <c r="B102" s="150" t="s">
        <v>236</v>
      </c>
      <c r="C102" s="148" t="s">
        <v>49</v>
      </c>
      <c r="D102" s="135" t="s">
        <v>237</v>
      </c>
      <c r="E102" s="136" t="s">
        <v>51</v>
      </c>
      <c r="F102" s="136" t="s">
        <v>210</v>
      </c>
      <c r="G102" s="137" t="s">
        <v>211</v>
      </c>
      <c r="H102" s="138">
        <v>3.41</v>
      </c>
      <c r="I102" s="139">
        <v>10</v>
      </c>
      <c r="J102" s="152" t="s">
        <v>878</v>
      </c>
      <c r="K102" s="197"/>
      <c r="L102" s="140" t="str">
        <f t="shared" si="2"/>
        <v>-</v>
      </c>
      <c r="M102" s="141">
        <f t="shared" si="3"/>
        <v>0</v>
      </c>
      <c r="N102" s="141"/>
      <c r="O102" s="135" t="s">
        <v>214</v>
      </c>
      <c r="P102" s="135" t="s">
        <v>222</v>
      </c>
      <c r="Q102" s="142" t="s">
        <v>238</v>
      </c>
      <c r="R102" s="135" t="s">
        <v>57</v>
      </c>
      <c r="S102" s="135" t="s">
        <v>218</v>
      </c>
      <c r="T102" s="135" t="s">
        <v>132</v>
      </c>
      <c r="U102" s="135" t="s">
        <v>95</v>
      </c>
      <c r="V102" s="194" t="str">
        <f t="shared" si="4"/>
        <v/>
      </c>
      <c r="W102" s="144"/>
      <c r="X102" s="144"/>
      <c r="Y102" s="144"/>
      <c r="Z102" s="144"/>
      <c r="AA102" s="144"/>
      <c r="AB102" s="144"/>
    </row>
    <row r="103" spans="1:28" s="143" customFormat="1" ht="16.5" customHeight="1">
      <c r="A103" s="134"/>
      <c r="B103" s="149" t="s">
        <v>239</v>
      </c>
      <c r="C103" s="154" t="s">
        <v>49</v>
      </c>
      <c r="D103" s="62" t="s">
        <v>240</v>
      </c>
      <c r="E103" s="56" t="s">
        <v>51</v>
      </c>
      <c r="F103" s="56" t="s">
        <v>241</v>
      </c>
      <c r="G103" s="57" t="s">
        <v>211</v>
      </c>
      <c r="H103" s="58">
        <v>3.15</v>
      </c>
      <c r="I103" s="59">
        <v>10</v>
      </c>
      <c r="J103" s="196" t="s">
        <v>880</v>
      </c>
      <c r="K103" s="195"/>
      <c r="L103" s="60" t="str">
        <f t="shared" si="2"/>
        <v>-</v>
      </c>
      <c r="M103" s="61">
        <f t="shared" si="3"/>
        <v>0</v>
      </c>
      <c r="N103" s="61"/>
      <c r="O103" s="62" t="s">
        <v>242</v>
      </c>
      <c r="P103" s="62" t="s">
        <v>90</v>
      </c>
      <c r="Q103" s="63" t="s">
        <v>78</v>
      </c>
      <c r="R103" s="62" t="s">
        <v>243</v>
      </c>
      <c r="S103" s="62" t="s">
        <v>73</v>
      </c>
      <c r="T103" s="62" t="s">
        <v>244</v>
      </c>
      <c r="U103" s="62" t="s">
        <v>245</v>
      </c>
      <c r="V103" s="194" t="str">
        <f t="shared" si="4"/>
        <v/>
      </c>
      <c r="W103" s="147"/>
      <c r="X103" s="147"/>
      <c r="Y103" s="147"/>
      <c r="Z103" s="147"/>
      <c r="AA103" s="147"/>
      <c r="AB103" s="147"/>
    </row>
    <row r="104" spans="1:28" s="64" customFormat="1" ht="16.5" customHeight="1">
      <c r="A104" s="55"/>
      <c r="B104" s="149" t="s">
        <v>246</v>
      </c>
      <c r="C104" s="145" t="s">
        <v>49</v>
      </c>
      <c r="D104" s="62" t="s">
        <v>247</v>
      </c>
      <c r="E104" s="56" t="s">
        <v>51</v>
      </c>
      <c r="F104" s="56" t="s">
        <v>241</v>
      </c>
      <c r="G104" s="57" t="s">
        <v>211</v>
      </c>
      <c r="H104" s="58">
        <v>2.81</v>
      </c>
      <c r="I104" s="59">
        <v>10</v>
      </c>
      <c r="J104" s="196" t="s">
        <v>881</v>
      </c>
      <c r="K104" s="195"/>
      <c r="L104" s="60" t="str">
        <f t="shared" si="2"/>
        <v>-</v>
      </c>
      <c r="M104" s="61">
        <f t="shared" si="3"/>
        <v>0</v>
      </c>
      <c r="N104" s="61"/>
      <c r="O104" s="62" t="s">
        <v>248</v>
      </c>
      <c r="P104" s="62" t="s">
        <v>90</v>
      </c>
      <c r="Q104" s="63" t="s">
        <v>72</v>
      </c>
      <c r="R104" s="62" t="s">
        <v>57</v>
      </c>
      <c r="S104" s="62" t="s">
        <v>218</v>
      </c>
      <c r="T104" s="62" t="s">
        <v>249</v>
      </c>
      <c r="U104" s="62" t="s">
        <v>250</v>
      </c>
      <c r="V104" s="194" t="str">
        <f t="shared" si="4"/>
        <v/>
      </c>
      <c r="W104" s="144"/>
      <c r="X104" s="144"/>
      <c r="Y104" s="144"/>
      <c r="Z104" s="144"/>
      <c r="AA104" s="144"/>
      <c r="AB104" s="144"/>
    </row>
    <row r="105" spans="1:28" s="143" customFormat="1" ht="16.5" hidden="1" customHeight="1">
      <c r="A105" s="134"/>
      <c r="B105" s="150" t="s">
        <v>539</v>
      </c>
      <c r="C105" s="148" t="s">
        <v>49</v>
      </c>
      <c r="D105" s="135" t="s">
        <v>639</v>
      </c>
      <c r="E105" s="136" t="s">
        <v>51</v>
      </c>
      <c r="F105" s="136" t="s">
        <v>241</v>
      </c>
      <c r="G105" s="137" t="s">
        <v>211</v>
      </c>
      <c r="H105" s="138">
        <v>3.15</v>
      </c>
      <c r="I105" s="139">
        <v>10</v>
      </c>
      <c r="J105" s="152" t="s">
        <v>878</v>
      </c>
      <c r="K105" s="197"/>
      <c r="L105" s="140" t="str">
        <f t="shared" si="2"/>
        <v>-</v>
      </c>
      <c r="M105" s="141">
        <f t="shared" si="3"/>
        <v>0</v>
      </c>
      <c r="N105" s="141"/>
      <c r="O105" s="135" t="s">
        <v>242</v>
      </c>
      <c r="P105" s="135" t="s">
        <v>310</v>
      </c>
      <c r="Q105" s="142" t="s">
        <v>72</v>
      </c>
      <c r="R105" s="135" t="s">
        <v>122</v>
      </c>
      <c r="S105" s="135" t="s">
        <v>66</v>
      </c>
      <c r="T105" s="135" t="s">
        <v>59</v>
      </c>
      <c r="U105" s="135" t="s">
        <v>67</v>
      </c>
      <c r="V105" s="194" t="str">
        <f t="shared" si="4"/>
        <v/>
      </c>
      <c r="W105" s="147"/>
      <c r="X105" s="147"/>
      <c r="Y105" s="147"/>
      <c r="Z105" s="147"/>
      <c r="AA105" s="147"/>
      <c r="AB105" s="147"/>
    </row>
    <row r="106" spans="1:28" s="64" customFormat="1" ht="16.5" customHeight="1">
      <c r="A106" s="55"/>
      <c r="B106" s="149" t="s">
        <v>540</v>
      </c>
      <c r="C106" s="145" t="s">
        <v>49</v>
      </c>
      <c r="D106" s="62" t="s">
        <v>640</v>
      </c>
      <c r="E106" s="56" t="s">
        <v>51</v>
      </c>
      <c r="F106" s="56" t="s">
        <v>241</v>
      </c>
      <c r="G106" s="57" t="s">
        <v>211</v>
      </c>
      <c r="H106" s="58">
        <v>3.15</v>
      </c>
      <c r="I106" s="59">
        <v>10</v>
      </c>
      <c r="J106" s="151" t="s">
        <v>882</v>
      </c>
      <c r="K106" s="195"/>
      <c r="L106" s="60" t="str">
        <f t="shared" si="2"/>
        <v>-</v>
      </c>
      <c r="M106" s="61">
        <f t="shared" si="3"/>
        <v>0</v>
      </c>
      <c r="N106" s="61"/>
      <c r="O106" s="62" t="s">
        <v>254</v>
      </c>
      <c r="P106" s="62" t="s">
        <v>141</v>
      </c>
      <c r="Q106" s="63" t="s">
        <v>216</v>
      </c>
      <c r="R106" s="62" t="s">
        <v>57</v>
      </c>
      <c r="S106" s="62" t="s">
        <v>218</v>
      </c>
      <c r="T106" s="62" t="s">
        <v>59</v>
      </c>
      <c r="U106" s="62" t="s">
        <v>728</v>
      </c>
      <c r="V106" s="194" t="str">
        <f t="shared" si="4"/>
        <v/>
      </c>
      <c r="W106" s="144"/>
      <c r="X106" s="144"/>
      <c r="Y106" s="144"/>
      <c r="Z106" s="144"/>
      <c r="AA106" s="144"/>
      <c r="AB106" s="144"/>
    </row>
    <row r="107" spans="1:28" s="64" customFormat="1" ht="16.5" customHeight="1">
      <c r="A107" s="55"/>
      <c r="B107" s="149" t="s">
        <v>541</v>
      </c>
      <c r="C107" s="145" t="s">
        <v>49</v>
      </c>
      <c r="D107" s="62" t="s">
        <v>641</v>
      </c>
      <c r="E107" s="56" t="s">
        <v>51</v>
      </c>
      <c r="F107" s="56" t="s">
        <v>241</v>
      </c>
      <c r="G107" s="57" t="s">
        <v>211</v>
      </c>
      <c r="H107" s="58">
        <v>2.93</v>
      </c>
      <c r="I107" s="59">
        <v>10</v>
      </c>
      <c r="J107" s="151" t="s">
        <v>882</v>
      </c>
      <c r="K107" s="195"/>
      <c r="L107" s="60" t="str">
        <f t="shared" si="2"/>
        <v>-</v>
      </c>
      <c r="M107" s="61">
        <f t="shared" si="3"/>
        <v>0</v>
      </c>
      <c r="N107" s="61"/>
      <c r="O107" s="62" t="s">
        <v>332</v>
      </c>
      <c r="P107" s="62" t="s">
        <v>90</v>
      </c>
      <c r="Q107" s="63" t="s">
        <v>216</v>
      </c>
      <c r="R107" s="62" t="s">
        <v>57</v>
      </c>
      <c r="S107" s="62" t="s">
        <v>66</v>
      </c>
      <c r="T107" s="62" t="s">
        <v>59</v>
      </c>
      <c r="U107" s="62" t="s">
        <v>729</v>
      </c>
      <c r="V107" s="194" t="str">
        <f t="shared" si="4"/>
        <v/>
      </c>
      <c r="W107" s="144"/>
      <c r="X107" s="144"/>
      <c r="Y107" s="144"/>
      <c r="Z107" s="144"/>
      <c r="AA107" s="144"/>
      <c r="AB107" s="144"/>
    </row>
    <row r="108" spans="1:28" s="143" customFormat="1" ht="16.5" hidden="1" customHeight="1">
      <c r="A108" s="134"/>
      <c r="B108" s="150" t="s">
        <v>542</v>
      </c>
      <c r="C108" s="148" t="s">
        <v>49</v>
      </c>
      <c r="D108" s="135" t="s">
        <v>642</v>
      </c>
      <c r="E108" s="136" t="s">
        <v>51</v>
      </c>
      <c r="F108" s="136" t="s">
        <v>253</v>
      </c>
      <c r="G108" s="137" t="s">
        <v>211</v>
      </c>
      <c r="H108" s="138">
        <v>3.15</v>
      </c>
      <c r="I108" s="139">
        <v>10</v>
      </c>
      <c r="J108" s="152" t="s">
        <v>878</v>
      </c>
      <c r="K108" s="197"/>
      <c r="L108" s="140" t="str">
        <f t="shared" si="2"/>
        <v>-</v>
      </c>
      <c r="M108" s="141">
        <f t="shared" si="3"/>
        <v>0</v>
      </c>
      <c r="N108" s="141"/>
      <c r="O108" s="135" t="s">
        <v>254</v>
      </c>
      <c r="P108" s="135" t="s">
        <v>730</v>
      </c>
      <c r="Q108" s="142" t="s">
        <v>256</v>
      </c>
      <c r="R108" s="135" t="s">
        <v>79</v>
      </c>
      <c r="S108" s="135" t="s">
        <v>66</v>
      </c>
      <c r="T108" s="135" t="s">
        <v>59</v>
      </c>
      <c r="U108" s="135" t="s">
        <v>731</v>
      </c>
      <c r="V108" s="194" t="str">
        <f t="shared" si="4"/>
        <v/>
      </c>
      <c r="W108" s="147"/>
      <c r="X108" s="147"/>
      <c r="Y108" s="147"/>
      <c r="Z108" s="147"/>
      <c r="AA108" s="147"/>
      <c r="AB108" s="147"/>
    </row>
    <row r="109" spans="1:28" s="64" customFormat="1" ht="16.5" customHeight="1">
      <c r="A109" s="55"/>
      <c r="B109" s="149" t="s">
        <v>251</v>
      </c>
      <c r="C109" s="145" t="s">
        <v>49</v>
      </c>
      <c r="D109" s="62" t="s">
        <v>252</v>
      </c>
      <c r="E109" s="56" t="s">
        <v>51</v>
      </c>
      <c r="F109" s="56" t="s">
        <v>253</v>
      </c>
      <c r="G109" s="57" t="s">
        <v>211</v>
      </c>
      <c r="H109" s="58">
        <v>3.41</v>
      </c>
      <c r="I109" s="59">
        <v>10</v>
      </c>
      <c r="J109" s="151" t="s">
        <v>882</v>
      </c>
      <c r="K109" s="195"/>
      <c r="L109" s="60" t="str">
        <f t="shared" si="2"/>
        <v>-</v>
      </c>
      <c r="M109" s="61">
        <f t="shared" si="3"/>
        <v>0</v>
      </c>
      <c r="N109" s="61"/>
      <c r="O109" s="62" t="s">
        <v>254</v>
      </c>
      <c r="P109" s="62" t="s">
        <v>255</v>
      </c>
      <c r="Q109" s="63" t="s">
        <v>256</v>
      </c>
      <c r="R109" s="62" t="s">
        <v>57</v>
      </c>
      <c r="S109" s="62" t="s">
        <v>218</v>
      </c>
      <c r="T109" s="62" t="s">
        <v>59</v>
      </c>
      <c r="U109" s="62" t="s">
        <v>257</v>
      </c>
      <c r="V109" s="194" t="str">
        <f t="shared" si="4"/>
        <v/>
      </c>
      <c r="W109" s="144"/>
      <c r="X109" s="144"/>
      <c r="Y109" s="144"/>
      <c r="Z109" s="144"/>
      <c r="AA109" s="144"/>
      <c r="AB109" s="144"/>
    </row>
    <row r="110" spans="1:28" s="143" customFormat="1" ht="16.5" customHeight="1">
      <c r="A110" s="134"/>
      <c r="B110" s="149" t="s">
        <v>258</v>
      </c>
      <c r="C110" s="154" t="s">
        <v>49</v>
      </c>
      <c r="D110" s="62" t="s">
        <v>259</v>
      </c>
      <c r="E110" s="56" t="s">
        <v>51</v>
      </c>
      <c r="F110" s="56" t="s">
        <v>260</v>
      </c>
      <c r="G110" s="57" t="s">
        <v>211</v>
      </c>
      <c r="H110" s="58">
        <v>3.15</v>
      </c>
      <c r="I110" s="59">
        <v>10</v>
      </c>
      <c r="J110" s="196" t="s">
        <v>880</v>
      </c>
      <c r="K110" s="195"/>
      <c r="L110" s="60" t="str">
        <f t="shared" si="2"/>
        <v>-</v>
      </c>
      <c r="M110" s="61">
        <f t="shared" si="3"/>
        <v>0</v>
      </c>
      <c r="N110" s="61"/>
      <c r="O110" s="62" t="s">
        <v>242</v>
      </c>
      <c r="P110" s="62" t="s">
        <v>55</v>
      </c>
      <c r="Q110" s="63" t="s">
        <v>261</v>
      </c>
      <c r="R110" s="62" t="s">
        <v>57</v>
      </c>
      <c r="S110" s="62" t="s">
        <v>66</v>
      </c>
      <c r="T110" s="62" t="s">
        <v>59</v>
      </c>
      <c r="U110" s="62" t="s">
        <v>262</v>
      </c>
      <c r="V110" s="194" t="str">
        <f t="shared" si="4"/>
        <v/>
      </c>
      <c r="W110" s="147"/>
      <c r="X110" s="147"/>
      <c r="Y110" s="147"/>
      <c r="Z110" s="147"/>
      <c r="AA110" s="147"/>
      <c r="AB110" s="147"/>
    </row>
    <row r="111" spans="1:28" s="143" customFormat="1" ht="16.5" hidden="1" customHeight="1">
      <c r="A111" s="134"/>
      <c r="B111" s="150" t="s">
        <v>543</v>
      </c>
      <c r="C111" s="148"/>
      <c r="D111" s="135" t="s">
        <v>643</v>
      </c>
      <c r="E111" s="136" t="s">
        <v>51</v>
      </c>
      <c r="F111" s="136" t="s">
        <v>260</v>
      </c>
      <c r="G111" s="137" t="s">
        <v>53</v>
      </c>
      <c r="H111" s="138">
        <v>6.41</v>
      </c>
      <c r="I111" s="139">
        <v>10</v>
      </c>
      <c r="J111" s="152" t="s">
        <v>878</v>
      </c>
      <c r="K111" s="197"/>
      <c r="L111" s="140" t="str">
        <f t="shared" si="2"/>
        <v>-</v>
      </c>
      <c r="M111" s="141">
        <f t="shared" si="3"/>
        <v>0</v>
      </c>
      <c r="N111" s="141"/>
      <c r="O111" s="135"/>
      <c r="P111" s="135"/>
      <c r="Q111" s="142"/>
      <c r="R111" s="135"/>
      <c r="S111" s="135"/>
      <c r="T111" s="135"/>
      <c r="U111" s="135"/>
      <c r="V111" s="194" t="str">
        <f t="shared" si="4"/>
        <v/>
      </c>
      <c r="W111" s="147"/>
      <c r="X111" s="147"/>
      <c r="Y111" s="147"/>
      <c r="Z111" s="147"/>
      <c r="AA111" s="147"/>
      <c r="AB111" s="147"/>
    </row>
    <row r="112" spans="1:28" s="64" customFormat="1" ht="16.5" customHeight="1">
      <c r="A112" s="55"/>
      <c r="B112" s="149" t="s">
        <v>544</v>
      </c>
      <c r="C112" s="145" t="s">
        <v>49</v>
      </c>
      <c r="D112" s="62" t="s">
        <v>644</v>
      </c>
      <c r="E112" s="56" t="s">
        <v>51</v>
      </c>
      <c r="F112" s="56" t="s">
        <v>260</v>
      </c>
      <c r="G112" s="57" t="s">
        <v>211</v>
      </c>
      <c r="H112" s="58">
        <v>2.93</v>
      </c>
      <c r="I112" s="59">
        <v>10</v>
      </c>
      <c r="J112" s="151" t="s">
        <v>882</v>
      </c>
      <c r="K112" s="195"/>
      <c r="L112" s="60" t="str">
        <f t="shared" si="2"/>
        <v>-</v>
      </c>
      <c r="M112" s="61">
        <f t="shared" si="3"/>
        <v>0</v>
      </c>
      <c r="N112" s="61"/>
      <c r="O112" s="62" t="s">
        <v>732</v>
      </c>
      <c r="P112" s="62" t="s">
        <v>55</v>
      </c>
      <c r="Q112" s="63" t="s">
        <v>261</v>
      </c>
      <c r="R112" s="62"/>
      <c r="S112" s="62" t="s">
        <v>66</v>
      </c>
      <c r="T112" s="62" t="s">
        <v>59</v>
      </c>
      <c r="U112" s="62" t="s">
        <v>733</v>
      </c>
      <c r="V112" s="194" t="str">
        <f t="shared" si="4"/>
        <v/>
      </c>
      <c r="W112" s="144"/>
      <c r="X112" s="144"/>
      <c r="Y112" s="144"/>
      <c r="Z112" s="144"/>
      <c r="AA112" s="144"/>
      <c r="AB112" s="144"/>
    </row>
    <row r="113" spans="1:28" s="64" customFormat="1" ht="16.5" customHeight="1">
      <c r="A113" s="55"/>
      <c r="B113" s="149" t="s">
        <v>263</v>
      </c>
      <c r="C113" s="145" t="s">
        <v>49</v>
      </c>
      <c r="D113" s="62" t="s">
        <v>264</v>
      </c>
      <c r="E113" s="56" t="s">
        <v>51</v>
      </c>
      <c r="F113" s="56" t="s">
        <v>260</v>
      </c>
      <c r="G113" s="57" t="s">
        <v>211</v>
      </c>
      <c r="H113" s="58">
        <v>2.81</v>
      </c>
      <c r="I113" s="59">
        <v>10</v>
      </c>
      <c r="J113" s="151" t="s">
        <v>882</v>
      </c>
      <c r="K113" s="195"/>
      <c r="L113" s="60" t="str">
        <f t="shared" si="2"/>
        <v>-</v>
      </c>
      <c r="M113" s="61">
        <f t="shared" si="3"/>
        <v>0</v>
      </c>
      <c r="N113" s="61"/>
      <c r="O113" s="62" t="s">
        <v>265</v>
      </c>
      <c r="P113" s="62" t="s">
        <v>266</v>
      </c>
      <c r="Q113" s="63" t="s">
        <v>267</v>
      </c>
      <c r="R113" s="62" t="s">
        <v>57</v>
      </c>
      <c r="S113" s="62" t="s">
        <v>66</v>
      </c>
      <c r="T113" s="62" t="s">
        <v>268</v>
      </c>
      <c r="U113" s="62" t="s">
        <v>142</v>
      </c>
      <c r="V113" s="194" t="str">
        <f t="shared" si="4"/>
        <v/>
      </c>
      <c r="W113" s="144"/>
      <c r="X113" s="144"/>
      <c r="Y113" s="144"/>
      <c r="Z113" s="144"/>
      <c r="AA113" s="144"/>
      <c r="AB113" s="144"/>
    </row>
    <row r="114" spans="1:28" s="143" customFormat="1" ht="16.5" hidden="1" customHeight="1">
      <c r="A114" s="134"/>
      <c r="B114" s="150" t="s">
        <v>269</v>
      </c>
      <c r="C114" s="148" t="s">
        <v>49</v>
      </c>
      <c r="D114" s="135" t="s">
        <v>270</v>
      </c>
      <c r="E114" s="136" t="s">
        <v>51</v>
      </c>
      <c r="F114" s="136" t="s">
        <v>260</v>
      </c>
      <c r="G114" s="137" t="s">
        <v>211</v>
      </c>
      <c r="H114" s="138">
        <v>2.69</v>
      </c>
      <c r="I114" s="139">
        <v>10</v>
      </c>
      <c r="J114" s="152" t="s">
        <v>878</v>
      </c>
      <c r="K114" s="197"/>
      <c r="L114" s="140" t="str">
        <f t="shared" si="2"/>
        <v>-</v>
      </c>
      <c r="M114" s="141">
        <f t="shared" si="3"/>
        <v>0</v>
      </c>
      <c r="N114" s="141"/>
      <c r="O114" s="135" t="s">
        <v>248</v>
      </c>
      <c r="P114" s="135" t="s">
        <v>271</v>
      </c>
      <c r="Q114" s="142" t="s">
        <v>78</v>
      </c>
      <c r="R114" s="135" t="s">
        <v>217</v>
      </c>
      <c r="S114" s="135" t="s">
        <v>218</v>
      </c>
      <c r="T114" s="135" t="s">
        <v>268</v>
      </c>
      <c r="U114" s="135" t="s">
        <v>272</v>
      </c>
      <c r="V114" s="194" t="str">
        <f t="shared" si="4"/>
        <v/>
      </c>
      <c r="W114" s="147"/>
      <c r="X114" s="147"/>
      <c r="Y114" s="147"/>
      <c r="Z114" s="147"/>
      <c r="AA114" s="147"/>
      <c r="AB114" s="147"/>
    </row>
    <row r="115" spans="1:28" s="64" customFormat="1" ht="16.5" customHeight="1">
      <c r="A115" s="55"/>
      <c r="B115" s="149" t="s">
        <v>545</v>
      </c>
      <c r="C115" s="145" t="s">
        <v>49</v>
      </c>
      <c r="D115" s="62" t="s">
        <v>645</v>
      </c>
      <c r="E115" s="56" t="s">
        <v>51</v>
      </c>
      <c r="F115" s="56" t="s">
        <v>260</v>
      </c>
      <c r="G115" s="57" t="s">
        <v>211</v>
      </c>
      <c r="H115" s="58">
        <v>2.93</v>
      </c>
      <c r="I115" s="59">
        <v>10</v>
      </c>
      <c r="J115" s="196" t="s">
        <v>881</v>
      </c>
      <c r="K115" s="195"/>
      <c r="L115" s="60" t="str">
        <f t="shared" si="2"/>
        <v>-</v>
      </c>
      <c r="M115" s="61">
        <f t="shared" si="3"/>
        <v>0</v>
      </c>
      <c r="N115" s="61"/>
      <c r="O115" s="62" t="s">
        <v>724</v>
      </c>
      <c r="P115" s="62" t="s">
        <v>734</v>
      </c>
      <c r="Q115" s="63" t="s">
        <v>725</v>
      </c>
      <c r="R115" s="62" t="s">
        <v>122</v>
      </c>
      <c r="S115" s="62" t="s">
        <v>66</v>
      </c>
      <c r="T115" s="62" t="s">
        <v>249</v>
      </c>
      <c r="U115" s="62" t="s">
        <v>735</v>
      </c>
      <c r="V115" s="194" t="str">
        <f t="shared" si="4"/>
        <v/>
      </c>
      <c r="W115" s="144"/>
      <c r="X115" s="144"/>
      <c r="Y115" s="144"/>
      <c r="Z115" s="144"/>
      <c r="AA115" s="144"/>
      <c r="AB115" s="144"/>
    </row>
    <row r="116" spans="1:28" s="143" customFormat="1" ht="16.5" hidden="1" customHeight="1">
      <c r="A116" s="134"/>
      <c r="B116" s="150" t="s">
        <v>546</v>
      </c>
      <c r="C116" s="148" t="s">
        <v>49</v>
      </c>
      <c r="D116" s="135" t="s">
        <v>646</v>
      </c>
      <c r="E116" s="136" t="s">
        <v>51</v>
      </c>
      <c r="F116" s="136" t="s">
        <v>260</v>
      </c>
      <c r="G116" s="137" t="s">
        <v>211</v>
      </c>
      <c r="H116" s="138">
        <v>3.15</v>
      </c>
      <c r="I116" s="139">
        <v>10</v>
      </c>
      <c r="J116" s="152" t="s">
        <v>878</v>
      </c>
      <c r="K116" s="197"/>
      <c r="L116" s="140" t="str">
        <f t="shared" si="2"/>
        <v>-</v>
      </c>
      <c r="M116" s="141">
        <f t="shared" si="3"/>
        <v>0</v>
      </c>
      <c r="N116" s="141"/>
      <c r="O116" s="135"/>
      <c r="P116" s="135" t="s">
        <v>736</v>
      </c>
      <c r="Q116" s="142" t="s">
        <v>737</v>
      </c>
      <c r="R116" s="135" t="s">
        <v>57</v>
      </c>
      <c r="S116" s="135" t="s">
        <v>66</v>
      </c>
      <c r="T116" s="135" t="s">
        <v>306</v>
      </c>
      <c r="U116" s="135" t="s">
        <v>738</v>
      </c>
      <c r="V116" s="194" t="str">
        <f t="shared" si="4"/>
        <v/>
      </c>
      <c r="W116" s="147"/>
      <c r="X116" s="147"/>
      <c r="Y116" s="147"/>
      <c r="Z116" s="147"/>
      <c r="AA116" s="147"/>
      <c r="AB116" s="147"/>
    </row>
    <row r="117" spans="1:28" s="64" customFormat="1" ht="16.5" customHeight="1">
      <c r="A117" s="55"/>
      <c r="B117" s="149" t="s">
        <v>273</v>
      </c>
      <c r="C117" s="145" t="s">
        <v>49</v>
      </c>
      <c r="D117" s="62" t="s">
        <v>274</v>
      </c>
      <c r="E117" s="56" t="s">
        <v>51</v>
      </c>
      <c r="F117" s="56" t="s">
        <v>260</v>
      </c>
      <c r="G117" s="57" t="s">
        <v>211</v>
      </c>
      <c r="H117" s="58">
        <v>2.93</v>
      </c>
      <c r="I117" s="59">
        <v>10</v>
      </c>
      <c r="J117" s="151" t="s">
        <v>882</v>
      </c>
      <c r="K117" s="195"/>
      <c r="L117" s="60" t="str">
        <f t="shared" si="2"/>
        <v>-</v>
      </c>
      <c r="M117" s="61">
        <f t="shared" si="3"/>
        <v>0</v>
      </c>
      <c r="N117" s="61"/>
      <c r="O117" s="62"/>
      <c r="P117" s="62" t="s">
        <v>159</v>
      </c>
      <c r="Q117" s="63" t="s">
        <v>275</v>
      </c>
      <c r="R117" s="62" t="s">
        <v>217</v>
      </c>
      <c r="S117" s="62" t="s">
        <v>218</v>
      </c>
      <c r="T117" s="62" t="s">
        <v>276</v>
      </c>
      <c r="U117" s="62">
        <v>250</v>
      </c>
      <c r="V117" s="194" t="str">
        <f t="shared" si="4"/>
        <v/>
      </c>
      <c r="W117" s="144"/>
      <c r="X117" s="144"/>
      <c r="Y117" s="144"/>
      <c r="Z117" s="144"/>
      <c r="AA117" s="144"/>
      <c r="AB117" s="144"/>
    </row>
    <row r="118" spans="1:28" s="143" customFormat="1" ht="16.5" hidden="1" customHeight="1">
      <c r="A118" s="134"/>
      <c r="B118" s="150" t="s">
        <v>547</v>
      </c>
      <c r="C118" s="148" t="s">
        <v>49</v>
      </c>
      <c r="D118" s="135" t="s">
        <v>647</v>
      </c>
      <c r="E118" s="136" t="s">
        <v>51</v>
      </c>
      <c r="F118" s="136" t="s">
        <v>260</v>
      </c>
      <c r="G118" s="137" t="s">
        <v>211</v>
      </c>
      <c r="H118" s="138">
        <v>2.93</v>
      </c>
      <c r="I118" s="139">
        <v>10</v>
      </c>
      <c r="J118" s="152" t="s">
        <v>878</v>
      </c>
      <c r="K118" s="197"/>
      <c r="L118" s="140" t="str">
        <f t="shared" si="2"/>
        <v>-</v>
      </c>
      <c r="M118" s="141">
        <f t="shared" si="3"/>
        <v>0</v>
      </c>
      <c r="N118" s="141"/>
      <c r="O118" s="135" t="s">
        <v>739</v>
      </c>
      <c r="P118" s="135" t="s">
        <v>740</v>
      </c>
      <c r="Q118" s="142" t="s">
        <v>72</v>
      </c>
      <c r="R118" s="135" t="s">
        <v>57</v>
      </c>
      <c r="S118" s="135" t="s">
        <v>66</v>
      </c>
      <c r="T118" s="135" t="s">
        <v>59</v>
      </c>
      <c r="U118" s="135">
        <v>300</v>
      </c>
      <c r="V118" s="194" t="str">
        <f t="shared" si="4"/>
        <v/>
      </c>
      <c r="W118" s="147"/>
      <c r="X118" s="147"/>
      <c r="Y118" s="147"/>
      <c r="Z118" s="147"/>
      <c r="AA118" s="147"/>
      <c r="AB118" s="147"/>
    </row>
    <row r="119" spans="1:28" s="64" customFormat="1" ht="16.5" customHeight="1">
      <c r="A119" s="55"/>
      <c r="B119" s="149" t="s">
        <v>548</v>
      </c>
      <c r="C119" s="145" t="s">
        <v>49</v>
      </c>
      <c r="D119" s="62" t="s">
        <v>648</v>
      </c>
      <c r="E119" s="56" t="s">
        <v>51</v>
      </c>
      <c r="F119" s="56" t="s">
        <v>260</v>
      </c>
      <c r="G119" s="57" t="s">
        <v>211</v>
      </c>
      <c r="H119" s="58">
        <v>2.93</v>
      </c>
      <c r="I119" s="59">
        <v>10</v>
      </c>
      <c r="J119" s="196" t="s">
        <v>881</v>
      </c>
      <c r="K119" s="195"/>
      <c r="L119" s="60" t="str">
        <f t="shared" si="2"/>
        <v>-</v>
      </c>
      <c r="M119" s="61">
        <f t="shared" si="3"/>
        <v>0</v>
      </c>
      <c r="N119" s="61"/>
      <c r="O119" s="62" t="s">
        <v>741</v>
      </c>
      <c r="P119" s="62" t="s">
        <v>55</v>
      </c>
      <c r="Q119" s="63" t="s">
        <v>290</v>
      </c>
      <c r="R119" s="62" t="s">
        <v>57</v>
      </c>
      <c r="S119" s="62" t="s">
        <v>66</v>
      </c>
      <c r="T119" s="62" t="s">
        <v>91</v>
      </c>
      <c r="U119" s="62" t="s">
        <v>742</v>
      </c>
      <c r="V119" s="194" t="str">
        <f t="shared" si="4"/>
        <v/>
      </c>
      <c r="W119" s="144"/>
      <c r="X119" s="144"/>
      <c r="Y119" s="144"/>
      <c r="Z119" s="144"/>
      <c r="AA119" s="144"/>
      <c r="AB119" s="144"/>
    </row>
    <row r="120" spans="1:28" s="143" customFormat="1" ht="16.5" hidden="1" customHeight="1">
      <c r="A120" s="134"/>
      <c r="B120" s="150" t="s">
        <v>549</v>
      </c>
      <c r="C120" s="148" t="s">
        <v>49</v>
      </c>
      <c r="D120" s="135" t="s">
        <v>649</v>
      </c>
      <c r="E120" s="136" t="s">
        <v>51</v>
      </c>
      <c r="F120" s="136" t="s">
        <v>260</v>
      </c>
      <c r="G120" s="137" t="s">
        <v>211</v>
      </c>
      <c r="H120" s="138">
        <v>2.93</v>
      </c>
      <c r="I120" s="139">
        <v>10</v>
      </c>
      <c r="J120" s="152" t="s">
        <v>878</v>
      </c>
      <c r="K120" s="197"/>
      <c r="L120" s="140" t="str">
        <f t="shared" si="2"/>
        <v>-</v>
      </c>
      <c r="M120" s="141">
        <f t="shared" si="3"/>
        <v>0</v>
      </c>
      <c r="N120" s="141"/>
      <c r="O120" s="135" t="s">
        <v>248</v>
      </c>
      <c r="P120" s="135" t="s">
        <v>743</v>
      </c>
      <c r="Q120" s="142" t="s">
        <v>744</v>
      </c>
      <c r="R120" s="135" t="s">
        <v>57</v>
      </c>
      <c r="S120" s="135" t="s">
        <v>218</v>
      </c>
      <c r="T120" s="135" t="s">
        <v>59</v>
      </c>
      <c r="U120" s="135" t="s">
        <v>745</v>
      </c>
      <c r="V120" s="194" t="str">
        <f t="shared" si="4"/>
        <v/>
      </c>
      <c r="W120" s="147"/>
      <c r="X120" s="147"/>
      <c r="Y120" s="147"/>
      <c r="Z120" s="147"/>
      <c r="AA120" s="147"/>
      <c r="AB120" s="147"/>
    </row>
    <row r="121" spans="1:28" s="64" customFormat="1" ht="16.5" customHeight="1">
      <c r="A121" s="55"/>
      <c r="B121" s="149" t="s">
        <v>277</v>
      </c>
      <c r="C121" s="145" t="s">
        <v>49</v>
      </c>
      <c r="D121" s="62" t="s">
        <v>278</v>
      </c>
      <c r="E121" s="56" t="s">
        <v>51</v>
      </c>
      <c r="F121" s="56" t="s">
        <v>260</v>
      </c>
      <c r="G121" s="57" t="s">
        <v>211</v>
      </c>
      <c r="H121" s="58">
        <v>3.15</v>
      </c>
      <c r="I121" s="59">
        <v>10</v>
      </c>
      <c r="J121" s="196" t="s">
        <v>881</v>
      </c>
      <c r="K121" s="195"/>
      <c r="L121" s="60" t="str">
        <f t="shared" si="2"/>
        <v>-</v>
      </c>
      <c r="M121" s="61">
        <f t="shared" si="3"/>
        <v>0</v>
      </c>
      <c r="N121" s="61"/>
      <c r="O121" s="62" t="s">
        <v>242</v>
      </c>
      <c r="P121" s="62" t="s">
        <v>90</v>
      </c>
      <c r="Q121" s="63" t="s">
        <v>103</v>
      </c>
      <c r="R121" s="62" t="s">
        <v>57</v>
      </c>
      <c r="S121" s="62" t="s">
        <v>218</v>
      </c>
      <c r="T121" s="62" t="s">
        <v>279</v>
      </c>
      <c r="U121" s="62" t="s">
        <v>280</v>
      </c>
      <c r="V121" s="194" t="str">
        <f t="shared" si="4"/>
        <v/>
      </c>
      <c r="W121" s="144"/>
      <c r="X121" s="144"/>
      <c r="Y121" s="144"/>
      <c r="Z121" s="144"/>
      <c r="AA121" s="144"/>
      <c r="AB121" s="144"/>
    </row>
    <row r="122" spans="1:28" s="143" customFormat="1" ht="16.5" hidden="1" customHeight="1">
      <c r="A122" s="134"/>
      <c r="B122" s="150" t="s">
        <v>550</v>
      </c>
      <c r="C122" s="148" t="s">
        <v>49</v>
      </c>
      <c r="D122" s="135" t="s">
        <v>650</v>
      </c>
      <c r="E122" s="136" t="s">
        <v>51</v>
      </c>
      <c r="F122" s="136" t="s">
        <v>260</v>
      </c>
      <c r="G122" s="137" t="s">
        <v>211</v>
      </c>
      <c r="H122" s="138">
        <v>3.15</v>
      </c>
      <c r="I122" s="139">
        <v>10</v>
      </c>
      <c r="J122" s="152" t="s">
        <v>878</v>
      </c>
      <c r="K122" s="197"/>
      <c r="L122" s="140" t="str">
        <f t="shared" si="2"/>
        <v>-</v>
      </c>
      <c r="M122" s="141">
        <f t="shared" si="3"/>
        <v>0</v>
      </c>
      <c r="N122" s="141"/>
      <c r="O122" s="135" t="s">
        <v>242</v>
      </c>
      <c r="P122" s="135" t="s">
        <v>90</v>
      </c>
      <c r="Q122" s="142" t="s">
        <v>216</v>
      </c>
      <c r="R122" s="135" t="s">
        <v>217</v>
      </c>
      <c r="S122" s="135" t="s">
        <v>218</v>
      </c>
      <c r="T122" s="135" t="s">
        <v>249</v>
      </c>
      <c r="U122" s="135" t="s">
        <v>746</v>
      </c>
      <c r="V122" s="194" t="str">
        <f t="shared" si="4"/>
        <v/>
      </c>
      <c r="W122" s="147"/>
      <c r="X122" s="147"/>
      <c r="Y122" s="147"/>
      <c r="Z122" s="147"/>
      <c r="AA122" s="147"/>
      <c r="AB122" s="147"/>
    </row>
    <row r="123" spans="1:28" s="143" customFormat="1" ht="16.5" hidden="1" customHeight="1">
      <c r="A123" s="134"/>
      <c r="B123" s="150" t="s">
        <v>551</v>
      </c>
      <c r="C123" s="148" t="s">
        <v>49</v>
      </c>
      <c r="D123" s="135" t="s">
        <v>651</v>
      </c>
      <c r="E123" s="136" t="s">
        <v>51</v>
      </c>
      <c r="F123" s="136" t="s">
        <v>260</v>
      </c>
      <c r="G123" s="137" t="s">
        <v>211</v>
      </c>
      <c r="H123" s="138">
        <v>3.15</v>
      </c>
      <c r="I123" s="139">
        <v>10</v>
      </c>
      <c r="J123" s="152" t="s">
        <v>878</v>
      </c>
      <c r="K123" s="197"/>
      <c r="L123" s="140" t="str">
        <f t="shared" si="2"/>
        <v>-</v>
      </c>
      <c r="M123" s="141">
        <f t="shared" si="3"/>
        <v>0</v>
      </c>
      <c r="N123" s="141"/>
      <c r="O123" s="135" t="s">
        <v>314</v>
      </c>
      <c r="P123" s="135" t="s">
        <v>55</v>
      </c>
      <c r="Q123" s="142" t="s">
        <v>114</v>
      </c>
      <c r="R123" s="135" t="s">
        <v>57</v>
      </c>
      <c r="S123" s="135" t="s">
        <v>58</v>
      </c>
      <c r="T123" s="135" t="s">
        <v>59</v>
      </c>
      <c r="U123" s="135" t="s">
        <v>742</v>
      </c>
      <c r="V123" s="194" t="str">
        <f t="shared" si="4"/>
        <v/>
      </c>
      <c r="W123" s="147"/>
      <c r="X123" s="147"/>
      <c r="Y123" s="147"/>
      <c r="Z123" s="147"/>
      <c r="AA123" s="147"/>
      <c r="AB123" s="147"/>
    </row>
    <row r="124" spans="1:28" s="143" customFormat="1" ht="16.5" hidden="1" customHeight="1">
      <c r="A124" s="134"/>
      <c r="B124" s="150" t="s">
        <v>552</v>
      </c>
      <c r="C124" s="148" t="s">
        <v>49</v>
      </c>
      <c r="D124" s="135" t="s">
        <v>652</v>
      </c>
      <c r="E124" s="136" t="s">
        <v>51</v>
      </c>
      <c r="F124" s="136" t="s">
        <v>260</v>
      </c>
      <c r="G124" s="137" t="s">
        <v>211</v>
      </c>
      <c r="H124" s="138">
        <v>3.15</v>
      </c>
      <c r="I124" s="139">
        <v>10</v>
      </c>
      <c r="J124" s="152" t="s">
        <v>878</v>
      </c>
      <c r="K124" s="197"/>
      <c r="L124" s="140" t="str">
        <f t="shared" si="2"/>
        <v>-</v>
      </c>
      <c r="M124" s="141">
        <f t="shared" si="3"/>
        <v>0</v>
      </c>
      <c r="N124" s="141"/>
      <c r="O124" s="135" t="s">
        <v>254</v>
      </c>
      <c r="P124" s="135" t="s">
        <v>747</v>
      </c>
      <c r="Q124" s="142" t="s">
        <v>748</v>
      </c>
      <c r="R124" s="135" t="s">
        <v>57</v>
      </c>
      <c r="S124" s="135" t="s">
        <v>218</v>
      </c>
      <c r="T124" s="135" t="s">
        <v>59</v>
      </c>
      <c r="U124" s="135" t="s">
        <v>749</v>
      </c>
      <c r="V124" s="194" t="str">
        <f t="shared" si="4"/>
        <v/>
      </c>
      <c r="W124" s="147"/>
      <c r="X124" s="147"/>
      <c r="Y124" s="147"/>
      <c r="Z124" s="147"/>
      <c r="AA124" s="147"/>
      <c r="AB124" s="147"/>
    </row>
    <row r="125" spans="1:28" s="143" customFormat="1" ht="16.5" hidden="1" customHeight="1">
      <c r="A125" s="134"/>
      <c r="B125" s="150" t="s">
        <v>553</v>
      </c>
      <c r="C125" s="148" t="s">
        <v>49</v>
      </c>
      <c r="D125" s="135" t="s">
        <v>653</v>
      </c>
      <c r="E125" s="136" t="s">
        <v>51</v>
      </c>
      <c r="F125" s="136" t="s">
        <v>260</v>
      </c>
      <c r="G125" s="137" t="s">
        <v>211</v>
      </c>
      <c r="H125" s="138">
        <v>3.15</v>
      </c>
      <c r="I125" s="139">
        <v>10</v>
      </c>
      <c r="J125" s="152" t="s">
        <v>878</v>
      </c>
      <c r="K125" s="197"/>
      <c r="L125" s="140" t="str">
        <f t="shared" si="2"/>
        <v>-</v>
      </c>
      <c r="M125" s="141">
        <f t="shared" si="3"/>
        <v>0</v>
      </c>
      <c r="N125" s="141"/>
      <c r="O125" s="135" t="s">
        <v>254</v>
      </c>
      <c r="P125" s="135" t="s">
        <v>750</v>
      </c>
      <c r="Q125" s="142" t="s">
        <v>216</v>
      </c>
      <c r="R125" s="135" t="s">
        <v>57</v>
      </c>
      <c r="S125" s="135" t="s">
        <v>218</v>
      </c>
      <c r="T125" s="135" t="s">
        <v>59</v>
      </c>
      <c r="U125" s="135" t="s">
        <v>67</v>
      </c>
      <c r="V125" s="194" t="str">
        <f t="shared" si="4"/>
        <v/>
      </c>
      <c r="W125" s="147"/>
      <c r="X125" s="147"/>
      <c r="Y125" s="147"/>
      <c r="Z125" s="147"/>
      <c r="AA125" s="147"/>
      <c r="AB125" s="147"/>
    </row>
    <row r="126" spans="1:28" s="64" customFormat="1" ht="16.5" customHeight="1">
      <c r="A126" s="55"/>
      <c r="B126" s="149" t="s">
        <v>554</v>
      </c>
      <c r="C126" s="145" t="s">
        <v>49</v>
      </c>
      <c r="D126" s="62" t="s">
        <v>654</v>
      </c>
      <c r="E126" s="56" t="s">
        <v>51</v>
      </c>
      <c r="F126" s="56" t="s">
        <v>260</v>
      </c>
      <c r="G126" s="57" t="s">
        <v>211</v>
      </c>
      <c r="H126" s="58">
        <v>3.15</v>
      </c>
      <c r="I126" s="59">
        <v>10</v>
      </c>
      <c r="J126" s="151" t="s">
        <v>882</v>
      </c>
      <c r="K126" s="195"/>
      <c r="L126" s="60" t="str">
        <f t="shared" si="2"/>
        <v>-</v>
      </c>
      <c r="M126" s="61">
        <f t="shared" si="3"/>
        <v>0</v>
      </c>
      <c r="N126" s="61"/>
      <c r="O126" s="62" t="s">
        <v>242</v>
      </c>
      <c r="P126" s="62" t="s">
        <v>159</v>
      </c>
      <c r="Q126" s="63" t="s">
        <v>290</v>
      </c>
      <c r="R126" s="62" t="s">
        <v>318</v>
      </c>
      <c r="S126" s="62" t="s">
        <v>218</v>
      </c>
      <c r="T126" s="62" t="s">
        <v>268</v>
      </c>
      <c r="U126" s="62" t="s">
        <v>728</v>
      </c>
      <c r="V126" s="194" t="str">
        <f t="shared" si="4"/>
        <v/>
      </c>
      <c r="W126" s="144"/>
      <c r="X126" s="144"/>
      <c r="Y126" s="144"/>
      <c r="Z126" s="144"/>
      <c r="AA126" s="144"/>
      <c r="AB126" s="144"/>
    </row>
    <row r="127" spans="1:28" s="64" customFormat="1" ht="16.5" hidden="1" customHeight="1">
      <c r="A127" s="55"/>
      <c r="B127" s="150" t="s">
        <v>555</v>
      </c>
      <c r="C127" s="148"/>
      <c r="D127" s="135" t="s">
        <v>655</v>
      </c>
      <c r="E127" s="136" t="s">
        <v>51</v>
      </c>
      <c r="F127" s="136" t="s">
        <v>260</v>
      </c>
      <c r="G127" s="137" t="s">
        <v>211</v>
      </c>
      <c r="H127" s="138">
        <v>3.15</v>
      </c>
      <c r="I127" s="139">
        <v>10</v>
      </c>
      <c r="J127" s="152" t="s">
        <v>878</v>
      </c>
      <c r="K127" s="197"/>
      <c r="L127" s="140" t="str">
        <f t="shared" si="2"/>
        <v>-</v>
      </c>
      <c r="M127" s="141">
        <f t="shared" si="3"/>
        <v>0</v>
      </c>
      <c r="N127" s="141"/>
      <c r="O127" s="135"/>
      <c r="P127" s="135" t="s">
        <v>55</v>
      </c>
      <c r="Q127" s="142" t="s">
        <v>72</v>
      </c>
      <c r="R127" s="135"/>
      <c r="S127" s="135" t="s">
        <v>66</v>
      </c>
      <c r="T127" s="135"/>
      <c r="U127" s="135">
        <v>250</v>
      </c>
      <c r="V127" s="194" t="str">
        <f t="shared" si="4"/>
        <v/>
      </c>
      <c r="W127" s="144"/>
      <c r="X127" s="144"/>
      <c r="Y127" s="144"/>
      <c r="Z127" s="144"/>
      <c r="AA127" s="144"/>
      <c r="AB127" s="144"/>
    </row>
    <row r="128" spans="1:28" s="143" customFormat="1" ht="16.5" hidden="1" customHeight="1">
      <c r="A128" s="134"/>
      <c r="B128" s="150" t="s">
        <v>556</v>
      </c>
      <c r="C128" s="148" t="s">
        <v>49</v>
      </c>
      <c r="D128" s="135" t="s">
        <v>656</v>
      </c>
      <c r="E128" s="136" t="s">
        <v>51</v>
      </c>
      <c r="F128" s="136" t="s">
        <v>260</v>
      </c>
      <c r="G128" s="137" t="s">
        <v>211</v>
      </c>
      <c r="H128" s="138">
        <v>2.69</v>
      </c>
      <c r="I128" s="139">
        <v>10</v>
      </c>
      <c r="J128" s="152" t="s">
        <v>878</v>
      </c>
      <c r="K128" s="197"/>
      <c r="L128" s="140" t="str">
        <f t="shared" si="2"/>
        <v>-</v>
      </c>
      <c r="M128" s="141">
        <f t="shared" si="3"/>
        <v>0</v>
      </c>
      <c r="N128" s="141"/>
      <c r="O128" s="135" t="s">
        <v>248</v>
      </c>
      <c r="P128" s="135" t="s">
        <v>255</v>
      </c>
      <c r="Q128" s="142" t="s">
        <v>751</v>
      </c>
      <c r="R128" s="135" t="s">
        <v>122</v>
      </c>
      <c r="S128" s="135" t="s">
        <v>218</v>
      </c>
      <c r="T128" s="135" t="s">
        <v>91</v>
      </c>
      <c r="U128" s="135" t="s">
        <v>262</v>
      </c>
      <c r="V128" s="194" t="str">
        <f t="shared" si="4"/>
        <v/>
      </c>
      <c r="W128" s="147"/>
      <c r="X128" s="147"/>
      <c r="Y128" s="147"/>
      <c r="Z128" s="147"/>
      <c r="AA128" s="147"/>
      <c r="AB128" s="147"/>
    </row>
    <row r="129" spans="1:28" s="143" customFormat="1" ht="16.5" hidden="1" customHeight="1">
      <c r="A129" s="134"/>
      <c r="B129" s="150" t="s">
        <v>284</v>
      </c>
      <c r="C129" s="148" t="s">
        <v>49</v>
      </c>
      <c r="D129" s="135" t="s">
        <v>285</v>
      </c>
      <c r="E129" s="136" t="s">
        <v>51</v>
      </c>
      <c r="F129" s="136" t="s">
        <v>260</v>
      </c>
      <c r="G129" s="137" t="s">
        <v>211</v>
      </c>
      <c r="H129" s="138">
        <v>3.41</v>
      </c>
      <c r="I129" s="139">
        <v>10</v>
      </c>
      <c r="J129" s="152" t="s">
        <v>878</v>
      </c>
      <c r="K129" s="197"/>
      <c r="L129" s="140" t="str">
        <f t="shared" si="2"/>
        <v>-</v>
      </c>
      <c r="M129" s="141">
        <f t="shared" si="3"/>
        <v>0</v>
      </c>
      <c r="N129" s="141"/>
      <c r="O129" s="135" t="s">
        <v>214</v>
      </c>
      <c r="P129" s="135" t="s">
        <v>222</v>
      </c>
      <c r="Q129" s="142" t="s">
        <v>216</v>
      </c>
      <c r="R129" s="135" t="s">
        <v>217</v>
      </c>
      <c r="S129" s="135" t="s">
        <v>218</v>
      </c>
      <c r="T129" s="135" t="s">
        <v>59</v>
      </c>
      <c r="U129" s="135" t="s">
        <v>286</v>
      </c>
      <c r="V129" s="194" t="str">
        <f t="shared" si="4"/>
        <v/>
      </c>
      <c r="W129" s="147"/>
      <c r="X129" s="147"/>
      <c r="Y129" s="147"/>
      <c r="Z129" s="147"/>
      <c r="AA129" s="147"/>
      <c r="AB129" s="147"/>
    </row>
    <row r="130" spans="1:28" s="143" customFormat="1" ht="16.5" customHeight="1">
      <c r="A130" s="134"/>
      <c r="B130" s="149" t="s">
        <v>287</v>
      </c>
      <c r="C130" s="154" t="s">
        <v>49</v>
      </c>
      <c r="D130" s="62" t="s">
        <v>288</v>
      </c>
      <c r="E130" s="56" t="s">
        <v>51</v>
      </c>
      <c r="F130" s="56" t="s">
        <v>260</v>
      </c>
      <c r="G130" s="57" t="s">
        <v>211</v>
      </c>
      <c r="H130" s="58">
        <v>2.81</v>
      </c>
      <c r="I130" s="59">
        <v>10</v>
      </c>
      <c r="J130" s="151" t="s">
        <v>882</v>
      </c>
      <c r="K130" s="195"/>
      <c r="L130" s="60" t="str">
        <f t="shared" si="2"/>
        <v>-</v>
      </c>
      <c r="M130" s="61">
        <f t="shared" si="3"/>
        <v>0</v>
      </c>
      <c r="N130" s="61"/>
      <c r="O130" s="62" t="s">
        <v>248</v>
      </c>
      <c r="P130" s="62" t="s">
        <v>289</v>
      </c>
      <c r="Q130" s="63" t="s">
        <v>290</v>
      </c>
      <c r="R130" s="62" t="s">
        <v>57</v>
      </c>
      <c r="S130" s="62" t="s">
        <v>66</v>
      </c>
      <c r="T130" s="62" t="s">
        <v>244</v>
      </c>
      <c r="U130" s="62" t="s">
        <v>280</v>
      </c>
      <c r="V130" s="194" t="str">
        <f t="shared" si="4"/>
        <v/>
      </c>
      <c r="W130" s="147"/>
      <c r="X130" s="147"/>
      <c r="Y130" s="147"/>
      <c r="Z130" s="147"/>
      <c r="AA130" s="147"/>
      <c r="AB130" s="147"/>
    </row>
    <row r="131" spans="1:28" s="143" customFormat="1" ht="16.5" hidden="1" customHeight="1">
      <c r="A131" s="134"/>
      <c r="B131" s="150" t="s">
        <v>557</v>
      </c>
      <c r="C131" s="148"/>
      <c r="D131" s="135" t="s">
        <v>657</v>
      </c>
      <c r="E131" s="136" t="s">
        <v>51</v>
      </c>
      <c r="F131" s="136" t="s">
        <v>260</v>
      </c>
      <c r="G131" s="137" t="s">
        <v>53</v>
      </c>
      <c r="H131" s="138">
        <v>6.85</v>
      </c>
      <c r="I131" s="139">
        <v>10</v>
      </c>
      <c r="J131" s="152" t="s">
        <v>878</v>
      </c>
      <c r="K131" s="197"/>
      <c r="L131" s="140" t="str">
        <f t="shared" si="2"/>
        <v>-</v>
      </c>
      <c r="M131" s="141">
        <f t="shared" si="3"/>
        <v>0</v>
      </c>
      <c r="N131" s="141"/>
      <c r="O131" s="135"/>
      <c r="P131" s="135"/>
      <c r="Q131" s="142"/>
      <c r="R131" s="135"/>
      <c r="S131" s="135"/>
      <c r="T131" s="135"/>
      <c r="U131" s="135"/>
      <c r="V131" s="194" t="str">
        <f t="shared" si="4"/>
        <v/>
      </c>
      <c r="W131" s="147"/>
      <c r="X131" s="147"/>
      <c r="Y131" s="147"/>
      <c r="Z131" s="147"/>
      <c r="AA131" s="147"/>
      <c r="AB131" s="147"/>
    </row>
    <row r="132" spans="1:28" s="64" customFormat="1" ht="16.5" customHeight="1">
      <c r="A132" s="55"/>
      <c r="B132" s="149" t="s">
        <v>558</v>
      </c>
      <c r="C132" s="145"/>
      <c r="D132" s="62" t="s">
        <v>658</v>
      </c>
      <c r="E132" s="56" t="s">
        <v>51</v>
      </c>
      <c r="F132" s="56" t="s">
        <v>260</v>
      </c>
      <c r="G132" s="57" t="s">
        <v>53</v>
      </c>
      <c r="H132" s="58">
        <v>6.85</v>
      </c>
      <c r="I132" s="59">
        <v>10</v>
      </c>
      <c r="J132" s="196" t="s">
        <v>880</v>
      </c>
      <c r="K132" s="195"/>
      <c r="L132" s="60" t="str">
        <f t="shared" si="2"/>
        <v>-</v>
      </c>
      <c r="M132" s="61">
        <f t="shared" si="3"/>
        <v>0</v>
      </c>
      <c r="N132" s="61"/>
      <c r="O132" s="62"/>
      <c r="P132" s="62"/>
      <c r="Q132" s="63"/>
      <c r="R132" s="62"/>
      <c r="S132" s="62"/>
      <c r="T132" s="62"/>
      <c r="U132" s="62"/>
      <c r="V132" s="194" t="str">
        <f t="shared" si="4"/>
        <v/>
      </c>
      <c r="W132" s="144"/>
      <c r="X132" s="144"/>
      <c r="Y132" s="144"/>
      <c r="Z132" s="144"/>
      <c r="AA132" s="144"/>
      <c r="AB132" s="144"/>
    </row>
    <row r="133" spans="1:28" s="143" customFormat="1" ht="16.5" hidden="1" customHeight="1">
      <c r="A133" s="134"/>
      <c r="B133" s="150" t="s">
        <v>559</v>
      </c>
      <c r="C133" s="148"/>
      <c r="D133" s="135" t="s">
        <v>659</v>
      </c>
      <c r="E133" s="136" t="s">
        <v>51</v>
      </c>
      <c r="F133" s="136" t="s">
        <v>293</v>
      </c>
      <c r="G133" s="137" t="s">
        <v>53</v>
      </c>
      <c r="H133" s="138">
        <v>6.25</v>
      </c>
      <c r="I133" s="139">
        <v>10</v>
      </c>
      <c r="J133" s="152" t="s">
        <v>878</v>
      </c>
      <c r="K133" s="197"/>
      <c r="L133" s="140" t="str">
        <f t="shared" si="2"/>
        <v>-</v>
      </c>
      <c r="M133" s="141">
        <f t="shared" si="3"/>
        <v>0</v>
      </c>
      <c r="N133" s="141"/>
      <c r="O133" s="135"/>
      <c r="P133" s="135"/>
      <c r="Q133" s="142"/>
      <c r="R133" s="135"/>
      <c r="S133" s="135"/>
      <c r="T133" s="135"/>
      <c r="U133" s="135"/>
      <c r="V133" s="194" t="str">
        <f t="shared" si="4"/>
        <v/>
      </c>
      <c r="W133" s="147"/>
      <c r="X133" s="147"/>
      <c r="Y133" s="147"/>
      <c r="Z133" s="147"/>
      <c r="AA133" s="147"/>
      <c r="AB133" s="147"/>
    </row>
    <row r="134" spans="1:28" s="64" customFormat="1" ht="16.5" customHeight="1">
      <c r="A134" s="55"/>
      <c r="B134" s="149" t="s">
        <v>291</v>
      </c>
      <c r="C134" s="145" t="s">
        <v>49</v>
      </c>
      <c r="D134" s="62" t="s">
        <v>292</v>
      </c>
      <c r="E134" s="56" t="s">
        <v>51</v>
      </c>
      <c r="F134" s="56" t="s">
        <v>293</v>
      </c>
      <c r="G134" s="57" t="s">
        <v>211</v>
      </c>
      <c r="H134" s="58">
        <v>3.41</v>
      </c>
      <c r="I134" s="59">
        <v>10</v>
      </c>
      <c r="J134" s="151" t="s">
        <v>882</v>
      </c>
      <c r="K134" s="195"/>
      <c r="L134" s="60" t="str">
        <f t="shared" si="2"/>
        <v>-</v>
      </c>
      <c r="M134" s="61">
        <f t="shared" si="3"/>
        <v>0</v>
      </c>
      <c r="N134" s="61"/>
      <c r="O134" s="62" t="s">
        <v>254</v>
      </c>
      <c r="P134" s="62" t="s">
        <v>294</v>
      </c>
      <c r="Q134" s="63" t="s">
        <v>261</v>
      </c>
      <c r="R134" s="62" t="s">
        <v>57</v>
      </c>
      <c r="S134" s="62" t="s">
        <v>66</v>
      </c>
      <c r="T134" s="62" t="s">
        <v>59</v>
      </c>
      <c r="U134" s="62" t="s">
        <v>295</v>
      </c>
      <c r="V134" s="194" t="str">
        <f t="shared" si="4"/>
        <v/>
      </c>
      <c r="W134" s="144"/>
      <c r="X134" s="144"/>
      <c r="Y134" s="144"/>
      <c r="Z134" s="144"/>
      <c r="AA134" s="144"/>
      <c r="AB134" s="144"/>
    </row>
    <row r="135" spans="1:28" s="143" customFormat="1" ht="16.5" hidden="1" customHeight="1">
      <c r="A135" s="134"/>
      <c r="B135" s="150" t="s">
        <v>560</v>
      </c>
      <c r="C135" s="148" t="s">
        <v>49</v>
      </c>
      <c r="D135" s="135" t="s">
        <v>660</v>
      </c>
      <c r="E135" s="136" t="s">
        <v>51</v>
      </c>
      <c r="F135" s="136" t="s">
        <v>293</v>
      </c>
      <c r="G135" s="137" t="s">
        <v>211</v>
      </c>
      <c r="H135" s="138">
        <v>3.15</v>
      </c>
      <c r="I135" s="139">
        <v>10</v>
      </c>
      <c r="J135" s="152" t="s">
        <v>878</v>
      </c>
      <c r="K135" s="197"/>
      <c r="L135" s="140" t="str">
        <f t="shared" si="2"/>
        <v>-</v>
      </c>
      <c r="M135" s="141">
        <f t="shared" si="3"/>
        <v>0</v>
      </c>
      <c r="N135" s="141"/>
      <c r="O135" s="135" t="s">
        <v>254</v>
      </c>
      <c r="P135" s="135" t="s">
        <v>90</v>
      </c>
      <c r="Q135" s="142" t="s">
        <v>103</v>
      </c>
      <c r="R135" s="135" t="s">
        <v>79</v>
      </c>
      <c r="S135" s="135" t="s">
        <v>188</v>
      </c>
      <c r="T135" s="135" t="s">
        <v>59</v>
      </c>
      <c r="U135" s="135" t="s">
        <v>752</v>
      </c>
      <c r="V135" s="194" t="str">
        <f t="shared" si="4"/>
        <v/>
      </c>
      <c r="W135" s="147"/>
      <c r="X135" s="147"/>
      <c r="Y135" s="147"/>
      <c r="Z135" s="147"/>
      <c r="AA135" s="147"/>
      <c r="AB135" s="147"/>
    </row>
    <row r="136" spans="1:28" s="143" customFormat="1" ht="16.5" hidden="1" customHeight="1">
      <c r="A136" s="134"/>
      <c r="B136" s="150" t="s">
        <v>561</v>
      </c>
      <c r="C136" s="148" t="s">
        <v>49</v>
      </c>
      <c r="D136" s="135" t="s">
        <v>661</v>
      </c>
      <c r="E136" s="136" t="s">
        <v>51</v>
      </c>
      <c r="F136" s="136" t="s">
        <v>293</v>
      </c>
      <c r="G136" s="137" t="s">
        <v>211</v>
      </c>
      <c r="H136" s="138">
        <v>3.15</v>
      </c>
      <c r="I136" s="139">
        <v>10</v>
      </c>
      <c r="J136" s="152" t="s">
        <v>878</v>
      </c>
      <c r="K136" s="197"/>
      <c r="L136" s="140" t="str">
        <f t="shared" si="2"/>
        <v>-</v>
      </c>
      <c r="M136" s="141">
        <f t="shared" si="3"/>
        <v>0</v>
      </c>
      <c r="N136" s="141"/>
      <c r="O136" s="135" t="s">
        <v>254</v>
      </c>
      <c r="P136" s="135" t="s">
        <v>753</v>
      </c>
      <c r="Q136" s="142" t="s">
        <v>256</v>
      </c>
      <c r="R136" s="135" t="s">
        <v>57</v>
      </c>
      <c r="S136" s="135" t="s">
        <v>73</v>
      </c>
      <c r="T136" s="135" t="s">
        <v>59</v>
      </c>
      <c r="U136" s="135" t="s">
        <v>754</v>
      </c>
      <c r="V136" s="194" t="str">
        <f t="shared" si="4"/>
        <v/>
      </c>
      <c r="W136" s="147"/>
      <c r="X136" s="147"/>
      <c r="Y136" s="147"/>
      <c r="Z136" s="147"/>
      <c r="AA136" s="147"/>
      <c r="AB136" s="147"/>
    </row>
    <row r="137" spans="1:28" s="143" customFormat="1" ht="16.5" hidden="1" customHeight="1">
      <c r="A137" s="134"/>
      <c r="B137" s="150" t="s">
        <v>562</v>
      </c>
      <c r="C137" s="148"/>
      <c r="D137" s="135" t="s">
        <v>662</v>
      </c>
      <c r="E137" s="136" t="s">
        <v>51</v>
      </c>
      <c r="F137" s="136" t="s">
        <v>293</v>
      </c>
      <c r="G137" s="137" t="s">
        <v>53</v>
      </c>
      <c r="H137" s="138">
        <v>7.75</v>
      </c>
      <c r="I137" s="139">
        <v>10</v>
      </c>
      <c r="J137" s="152" t="s">
        <v>878</v>
      </c>
      <c r="K137" s="197"/>
      <c r="L137" s="140" t="str">
        <f t="shared" si="2"/>
        <v>-</v>
      </c>
      <c r="M137" s="141">
        <f t="shared" si="3"/>
        <v>0</v>
      </c>
      <c r="N137" s="141"/>
      <c r="O137" s="135"/>
      <c r="P137" s="135"/>
      <c r="Q137" s="142"/>
      <c r="R137" s="135"/>
      <c r="S137" s="135"/>
      <c r="T137" s="135"/>
      <c r="U137" s="135"/>
      <c r="V137" s="194" t="str">
        <f t="shared" si="4"/>
        <v/>
      </c>
      <c r="W137" s="147"/>
      <c r="X137" s="147"/>
      <c r="Y137" s="147"/>
      <c r="Z137" s="147"/>
      <c r="AA137" s="147"/>
      <c r="AB137" s="147"/>
    </row>
    <row r="138" spans="1:28" s="64" customFormat="1" ht="16.5" customHeight="1">
      <c r="A138" s="55"/>
      <c r="B138" s="149" t="s">
        <v>296</v>
      </c>
      <c r="C138" s="145" t="s">
        <v>49</v>
      </c>
      <c r="D138" s="62" t="s">
        <v>297</v>
      </c>
      <c r="E138" s="56" t="s">
        <v>51</v>
      </c>
      <c r="F138" s="56" t="s">
        <v>293</v>
      </c>
      <c r="G138" s="57" t="s">
        <v>211</v>
      </c>
      <c r="H138" s="58">
        <v>3.15</v>
      </c>
      <c r="I138" s="59">
        <v>10</v>
      </c>
      <c r="J138" s="196" t="s">
        <v>880</v>
      </c>
      <c r="K138" s="195"/>
      <c r="L138" s="60" t="str">
        <f t="shared" si="2"/>
        <v>-</v>
      </c>
      <c r="M138" s="61">
        <f t="shared" si="3"/>
        <v>0</v>
      </c>
      <c r="N138" s="61"/>
      <c r="O138" s="62" t="s">
        <v>254</v>
      </c>
      <c r="P138" s="62" t="s">
        <v>298</v>
      </c>
      <c r="Q138" s="63" t="s">
        <v>78</v>
      </c>
      <c r="R138" s="62" t="s">
        <v>57</v>
      </c>
      <c r="S138" s="62" t="s">
        <v>66</v>
      </c>
      <c r="T138" s="62" t="s">
        <v>91</v>
      </c>
      <c r="U138" s="62">
        <v>150</v>
      </c>
      <c r="V138" s="194" t="str">
        <f t="shared" si="4"/>
        <v/>
      </c>
      <c r="W138" s="144"/>
      <c r="X138" s="144"/>
      <c r="Y138" s="144"/>
      <c r="Z138" s="144"/>
      <c r="AA138" s="144"/>
      <c r="AB138" s="144"/>
    </row>
    <row r="139" spans="1:28" s="64" customFormat="1" ht="16.5" customHeight="1">
      <c r="A139" s="55"/>
      <c r="B139" s="149" t="s">
        <v>563</v>
      </c>
      <c r="C139" s="145" t="s">
        <v>49</v>
      </c>
      <c r="D139" s="62" t="s">
        <v>663</v>
      </c>
      <c r="E139" s="56" t="s">
        <v>51</v>
      </c>
      <c r="F139" s="56" t="s">
        <v>293</v>
      </c>
      <c r="G139" s="57" t="s">
        <v>211</v>
      </c>
      <c r="H139" s="58">
        <v>3.15</v>
      </c>
      <c r="I139" s="59">
        <v>10</v>
      </c>
      <c r="J139" s="151" t="s">
        <v>882</v>
      </c>
      <c r="K139" s="195"/>
      <c r="L139" s="60" t="str">
        <f t="shared" si="2"/>
        <v>-</v>
      </c>
      <c r="M139" s="61">
        <f t="shared" si="3"/>
        <v>0</v>
      </c>
      <c r="N139" s="61"/>
      <c r="O139" s="62" t="s">
        <v>254</v>
      </c>
      <c r="P139" s="62" t="s">
        <v>55</v>
      </c>
      <c r="Q139" s="63" t="s">
        <v>755</v>
      </c>
      <c r="R139" s="62" t="s">
        <v>122</v>
      </c>
      <c r="S139" s="62" t="s">
        <v>66</v>
      </c>
      <c r="T139" s="62" t="s">
        <v>59</v>
      </c>
      <c r="U139" s="62" t="s">
        <v>295</v>
      </c>
      <c r="V139" s="194" t="str">
        <f t="shared" si="4"/>
        <v/>
      </c>
      <c r="W139" s="144"/>
      <c r="X139" s="144"/>
      <c r="Y139" s="144"/>
      <c r="Z139" s="144"/>
      <c r="AA139" s="144"/>
      <c r="AB139" s="144"/>
    </row>
    <row r="140" spans="1:28" s="143" customFormat="1" ht="16.5" hidden="1" customHeight="1">
      <c r="A140" s="134"/>
      <c r="B140" s="150" t="s">
        <v>564</v>
      </c>
      <c r="C140" s="148" t="s">
        <v>49</v>
      </c>
      <c r="D140" s="135" t="s">
        <v>664</v>
      </c>
      <c r="E140" s="136" t="s">
        <v>51</v>
      </c>
      <c r="F140" s="136" t="s">
        <v>293</v>
      </c>
      <c r="G140" s="137" t="s">
        <v>211</v>
      </c>
      <c r="H140" s="138">
        <v>3.15</v>
      </c>
      <c r="I140" s="139">
        <v>10</v>
      </c>
      <c r="J140" s="152" t="s">
        <v>878</v>
      </c>
      <c r="K140" s="197"/>
      <c r="L140" s="140" t="str">
        <f t="shared" si="2"/>
        <v>-</v>
      </c>
      <c r="M140" s="141">
        <f t="shared" si="3"/>
        <v>0</v>
      </c>
      <c r="N140" s="141"/>
      <c r="O140" s="135" t="s">
        <v>254</v>
      </c>
      <c r="P140" s="135" t="s">
        <v>255</v>
      </c>
      <c r="Q140" s="142" t="s">
        <v>78</v>
      </c>
      <c r="R140" s="135" t="s">
        <v>79</v>
      </c>
      <c r="S140" s="135" t="s">
        <v>66</v>
      </c>
      <c r="T140" s="135" t="s">
        <v>59</v>
      </c>
      <c r="U140" s="135" t="s">
        <v>756</v>
      </c>
      <c r="V140" s="194" t="str">
        <f t="shared" si="4"/>
        <v/>
      </c>
      <c r="W140" s="147"/>
      <c r="X140" s="147"/>
      <c r="Y140" s="147"/>
      <c r="Z140" s="147"/>
      <c r="AA140" s="147"/>
      <c r="AB140" s="147"/>
    </row>
    <row r="141" spans="1:28" s="64" customFormat="1" ht="16.5" customHeight="1">
      <c r="A141" s="55"/>
      <c r="B141" s="149" t="s">
        <v>565</v>
      </c>
      <c r="C141" s="145" t="s">
        <v>49</v>
      </c>
      <c r="D141" s="62" t="s">
        <v>665</v>
      </c>
      <c r="E141" s="56" t="s">
        <v>51</v>
      </c>
      <c r="F141" s="56" t="s">
        <v>293</v>
      </c>
      <c r="G141" s="57" t="s">
        <v>211</v>
      </c>
      <c r="H141" s="58">
        <v>2.93</v>
      </c>
      <c r="I141" s="59">
        <v>10</v>
      </c>
      <c r="J141" s="196" t="s">
        <v>880</v>
      </c>
      <c r="K141" s="195"/>
      <c r="L141" s="60" t="str">
        <f t="shared" si="2"/>
        <v>-</v>
      </c>
      <c r="M141" s="61">
        <f t="shared" si="3"/>
        <v>0</v>
      </c>
      <c r="N141" s="61"/>
      <c r="O141" s="62"/>
      <c r="P141" s="62" t="s">
        <v>757</v>
      </c>
      <c r="Q141" s="63" t="s">
        <v>758</v>
      </c>
      <c r="R141" s="62" t="s">
        <v>217</v>
      </c>
      <c r="S141" s="62" t="s">
        <v>66</v>
      </c>
      <c r="T141" s="62" t="s">
        <v>276</v>
      </c>
      <c r="U141" s="62" t="s">
        <v>759</v>
      </c>
      <c r="V141" s="194" t="str">
        <f t="shared" si="4"/>
        <v/>
      </c>
      <c r="W141" s="144"/>
      <c r="X141" s="144"/>
      <c r="Y141" s="144"/>
      <c r="Z141" s="144"/>
      <c r="AA141" s="144"/>
      <c r="AB141" s="144"/>
    </row>
    <row r="142" spans="1:28" s="64" customFormat="1" ht="16.5" customHeight="1">
      <c r="A142" s="55"/>
      <c r="B142" s="149" t="s">
        <v>566</v>
      </c>
      <c r="C142" s="145" t="s">
        <v>49</v>
      </c>
      <c r="D142" s="62" t="s">
        <v>666</v>
      </c>
      <c r="E142" s="56" t="s">
        <v>51</v>
      </c>
      <c r="F142" s="56" t="s">
        <v>293</v>
      </c>
      <c r="G142" s="57" t="s">
        <v>211</v>
      </c>
      <c r="H142" s="58">
        <v>2.93</v>
      </c>
      <c r="I142" s="59">
        <v>10</v>
      </c>
      <c r="J142" s="151" t="s">
        <v>882</v>
      </c>
      <c r="K142" s="195"/>
      <c r="L142" s="60" t="str">
        <f t="shared" si="2"/>
        <v>-</v>
      </c>
      <c r="M142" s="61">
        <f t="shared" si="3"/>
        <v>0</v>
      </c>
      <c r="N142" s="61"/>
      <c r="O142" s="62"/>
      <c r="P142" s="62" t="s">
        <v>760</v>
      </c>
      <c r="Q142" s="63"/>
      <c r="R142" s="62" t="s">
        <v>217</v>
      </c>
      <c r="S142" s="62" t="s">
        <v>218</v>
      </c>
      <c r="T142" s="62"/>
      <c r="U142" s="62">
        <v>50</v>
      </c>
      <c r="V142" s="194" t="str">
        <f t="shared" si="4"/>
        <v/>
      </c>
      <c r="W142" s="144"/>
      <c r="X142" s="144"/>
      <c r="Y142" s="144"/>
      <c r="Z142" s="144"/>
      <c r="AA142" s="144"/>
      <c r="AB142" s="144"/>
    </row>
    <row r="143" spans="1:28" s="143" customFormat="1" ht="16.5" customHeight="1">
      <c r="A143" s="134"/>
      <c r="B143" s="149" t="s">
        <v>299</v>
      </c>
      <c r="C143" s="154" t="s">
        <v>49</v>
      </c>
      <c r="D143" s="62" t="s">
        <v>300</v>
      </c>
      <c r="E143" s="56" t="s">
        <v>51</v>
      </c>
      <c r="F143" s="56" t="s">
        <v>301</v>
      </c>
      <c r="G143" s="57" t="s">
        <v>211</v>
      </c>
      <c r="H143" s="58">
        <v>3.41</v>
      </c>
      <c r="I143" s="59">
        <v>10</v>
      </c>
      <c r="J143" s="196" t="s">
        <v>880</v>
      </c>
      <c r="K143" s="195"/>
      <c r="L143" s="60" t="str">
        <f t="shared" si="2"/>
        <v>-</v>
      </c>
      <c r="M143" s="61">
        <f t="shared" si="3"/>
        <v>0</v>
      </c>
      <c r="N143" s="61"/>
      <c r="O143" s="62" t="s">
        <v>254</v>
      </c>
      <c r="P143" s="62" t="s">
        <v>90</v>
      </c>
      <c r="Q143" s="63" t="s">
        <v>72</v>
      </c>
      <c r="R143" s="62" t="s">
        <v>57</v>
      </c>
      <c r="S143" s="62" t="s">
        <v>66</v>
      </c>
      <c r="T143" s="62" t="s">
        <v>59</v>
      </c>
      <c r="U143" s="62" t="s">
        <v>302</v>
      </c>
      <c r="V143" s="194" t="str">
        <f t="shared" si="4"/>
        <v/>
      </c>
      <c r="W143" s="147"/>
      <c r="X143" s="147"/>
      <c r="Y143" s="147"/>
      <c r="Z143" s="147"/>
      <c r="AA143" s="147"/>
      <c r="AB143" s="147"/>
    </row>
    <row r="144" spans="1:28" s="143" customFormat="1" ht="16.5" hidden="1" customHeight="1">
      <c r="A144" s="134"/>
      <c r="B144" s="150" t="s">
        <v>303</v>
      </c>
      <c r="C144" s="148" t="s">
        <v>49</v>
      </c>
      <c r="D144" s="135" t="s">
        <v>304</v>
      </c>
      <c r="E144" s="136" t="s">
        <v>51</v>
      </c>
      <c r="F144" s="136" t="s">
        <v>301</v>
      </c>
      <c r="G144" s="137" t="s">
        <v>211</v>
      </c>
      <c r="H144" s="138">
        <v>2.93</v>
      </c>
      <c r="I144" s="139">
        <v>10</v>
      </c>
      <c r="J144" s="152" t="s">
        <v>878</v>
      </c>
      <c r="K144" s="197"/>
      <c r="L144" s="140" t="str">
        <f t="shared" si="2"/>
        <v>-</v>
      </c>
      <c r="M144" s="141">
        <f t="shared" si="3"/>
        <v>0</v>
      </c>
      <c r="N144" s="141"/>
      <c r="O144" s="135"/>
      <c r="P144" s="135" t="s">
        <v>305</v>
      </c>
      <c r="Q144" s="142" t="s">
        <v>114</v>
      </c>
      <c r="R144" s="135" t="s">
        <v>57</v>
      </c>
      <c r="S144" s="135" t="s">
        <v>66</v>
      </c>
      <c r="T144" s="135" t="s">
        <v>306</v>
      </c>
      <c r="U144" s="135" t="s">
        <v>307</v>
      </c>
      <c r="V144" s="194" t="str">
        <f t="shared" si="4"/>
        <v/>
      </c>
      <c r="W144" s="147"/>
      <c r="X144" s="147"/>
      <c r="Y144" s="147"/>
      <c r="Z144" s="147"/>
      <c r="AA144" s="147"/>
      <c r="AB144" s="147"/>
    </row>
    <row r="145" spans="1:28" s="143" customFormat="1" ht="16.5" customHeight="1">
      <c r="A145" s="134"/>
      <c r="B145" s="149" t="s">
        <v>308</v>
      </c>
      <c r="C145" s="154" t="s">
        <v>49</v>
      </c>
      <c r="D145" s="62" t="s">
        <v>309</v>
      </c>
      <c r="E145" s="56" t="s">
        <v>51</v>
      </c>
      <c r="F145" s="56" t="s">
        <v>301</v>
      </c>
      <c r="G145" s="57" t="s">
        <v>211</v>
      </c>
      <c r="H145" s="58">
        <v>3.41</v>
      </c>
      <c r="I145" s="59">
        <v>10</v>
      </c>
      <c r="J145" s="196" t="s">
        <v>880</v>
      </c>
      <c r="K145" s="195"/>
      <c r="L145" s="60" t="str">
        <f t="shared" si="2"/>
        <v>-</v>
      </c>
      <c r="M145" s="61">
        <f t="shared" si="3"/>
        <v>0</v>
      </c>
      <c r="N145" s="61"/>
      <c r="O145" s="62" t="s">
        <v>254</v>
      </c>
      <c r="P145" s="62" t="s">
        <v>310</v>
      </c>
      <c r="Q145" s="63" t="s">
        <v>261</v>
      </c>
      <c r="R145" s="62" t="s">
        <v>178</v>
      </c>
      <c r="S145" s="62" t="s">
        <v>218</v>
      </c>
      <c r="T145" s="62" t="s">
        <v>98</v>
      </c>
      <c r="U145" s="62" t="s">
        <v>311</v>
      </c>
      <c r="V145" s="194" t="str">
        <f t="shared" si="4"/>
        <v/>
      </c>
      <c r="W145" s="147"/>
      <c r="X145" s="147"/>
      <c r="Y145" s="147"/>
      <c r="Z145" s="147"/>
      <c r="AA145" s="147"/>
      <c r="AB145" s="147"/>
    </row>
    <row r="146" spans="1:28" s="143" customFormat="1" ht="16.5" hidden="1" customHeight="1">
      <c r="A146" s="134"/>
      <c r="B146" s="150" t="s">
        <v>568</v>
      </c>
      <c r="C146" s="148" t="s">
        <v>49</v>
      </c>
      <c r="D146" s="135" t="s">
        <v>667</v>
      </c>
      <c r="E146" s="136" t="s">
        <v>51</v>
      </c>
      <c r="F146" s="136" t="s">
        <v>301</v>
      </c>
      <c r="G146" s="137" t="s">
        <v>53</v>
      </c>
      <c r="H146" s="138">
        <v>7.17</v>
      </c>
      <c r="I146" s="139">
        <v>10</v>
      </c>
      <c r="J146" s="152" t="s">
        <v>878</v>
      </c>
      <c r="K146" s="197"/>
      <c r="L146" s="140" t="str">
        <f t="shared" si="2"/>
        <v>-</v>
      </c>
      <c r="M146" s="141">
        <f t="shared" si="3"/>
        <v>0</v>
      </c>
      <c r="N146" s="141"/>
      <c r="O146" s="135" t="s">
        <v>248</v>
      </c>
      <c r="P146" s="135" t="s">
        <v>255</v>
      </c>
      <c r="Q146" s="142" t="s">
        <v>322</v>
      </c>
      <c r="R146" s="135" t="s">
        <v>57</v>
      </c>
      <c r="S146" s="135" t="s">
        <v>218</v>
      </c>
      <c r="T146" s="135" t="s">
        <v>59</v>
      </c>
      <c r="U146" s="135" t="s">
        <v>761</v>
      </c>
      <c r="V146" s="194" t="str">
        <f t="shared" si="4"/>
        <v/>
      </c>
      <c r="W146" s="147"/>
      <c r="X146" s="147"/>
      <c r="Y146" s="147"/>
      <c r="Z146" s="147"/>
      <c r="AA146" s="147"/>
      <c r="AB146" s="147"/>
    </row>
    <row r="147" spans="1:28" s="143" customFormat="1" ht="16.5" hidden="1" customHeight="1">
      <c r="A147" s="134"/>
      <c r="B147" s="150" t="s">
        <v>569</v>
      </c>
      <c r="C147" s="148"/>
      <c r="D147" s="135" t="s">
        <v>668</v>
      </c>
      <c r="E147" s="136" t="s">
        <v>51</v>
      </c>
      <c r="F147" s="136" t="s">
        <v>301</v>
      </c>
      <c r="G147" s="137" t="s">
        <v>53</v>
      </c>
      <c r="H147" s="138">
        <v>7.17</v>
      </c>
      <c r="I147" s="139">
        <v>10</v>
      </c>
      <c r="J147" s="152" t="s">
        <v>878</v>
      </c>
      <c r="K147" s="197"/>
      <c r="L147" s="140" t="str">
        <f t="shared" si="2"/>
        <v>-</v>
      </c>
      <c r="M147" s="141">
        <f t="shared" si="3"/>
        <v>0</v>
      </c>
      <c r="N147" s="141"/>
      <c r="O147" s="135"/>
      <c r="P147" s="135"/>
      <c r="Q147" s="142"/>
      <c r="R147" s="135"/>
      <c r="S147" s="135"/>
      <c r="T147" s="135"/>
      <c r="U147" s="135"/>
      <c r="V147" s="194" t="str">
        <f t="shared" si="4"/>
        <v/>
      </c>
      <c r="W147" s="147"/>
      <c r="X147" s="147"/>
      <c r="Y147" s="147"/>
      <c r="Z147" s="147"/>
      <c r="AA147" s="147"/>
      <c r="AB147" s="147"/>
    </row>
    <row r="148" spans="1:28" s="143" customFormat="1" ht="16.5" hidden="1" customHeight="1">
      <c r="A148" s="134"/>
      <c r="B148" s="150" t="s">
        <v>570</v>
      </c>
      <c r="C148" s="148"/>
      <c r="D148" s="135" t="s">
        <v>669</v>
      </c>
      <c r="E148" s="136" t="s">
        <v>51</v>
      </c>
      <c r="F148" s="136" t="s">
        <v>301</v>
      </c>
      <c r="G148" s="137" t="s">
        <v>211</v>
      </c>
      <c r="H148" s="138">
        <v>4.1500000000000004</v>
      </c>
      <c r="I148" s="139">
        <v>10</v>
      </c>
      <c r="J148" s="152" t="s">
        <v>878</v>
      </c>
      <c r="K148" s="197"/>
      <c r="L148" s="140" t="str">
        <f t="shared" si="2"/>
        <v>-</v>
      </c>
      <c r="M148" s="141">
        <f t="shared" si="3"/>
        <v>0</v>
      </c>
      <c r="N148" s="141"/>
      <c r="O148" s="135" t="s">
        <v>254</v>
      </c>
      <c r="P148" s="135" t="s">
        <v>762</v>
      </c>
      <c r="Q148" s="142" t="s">
        <v>72</v>
      </c>
      <c r="R148" s="135" t="s">
        <v>57</v>
      </c>
      <c r="S148" s="135" t="s">
        <v>763</v>
      </c>
      <c r="T148" s="135" t="s">
        <v>306</v>
      </c>
      <c r="U148" s="135" t="s">
        <v>764</v>
      </c>
      <c r="V148" s="194" t="str">
        <f t="shared" si="4"/>
        <v/>
      </c>
      <c r="W148" s="147"/>
      <c r="X148" s="147"/>
      <c r="Y148" s="147"/>
      <c r="Z148" s="147"/>
      <c r="AA148" s="147"/>
      <c r="AB148" s="147"/>
    </row>
    <row r="149" spans="1:28" s="64" customFormat="1" ht="16.5" customHeight="1">
      <c r="A149" s="55"/>
      <c r="B149" s="149" t="s">
        <v>312</v>
      </c>
      <c r="C149" s="145" t="s">
        <v>49</v>
      </c>
      <c r="D149" s="62" t="s">
        <v>313</v>
      </c>
      <c r="E149" s="56" t="s">
        <v>51</v>
      </c>
      <c r="F149" s="56" t="s">
        <v>301</v>
      </c>
      <c r="G149" s="57" t="s">
        <v>211</v>
      </c>
      <c r="H149" s="58">
        <v>2.93</v>
      </c>
      <c r="I149" s="59">
        <v>10</v>
      </c>
      <c r="J149" s="151" t="s">
        <v>882</v>
      </c>
      <c r="K149" s="195"/>
      <c r="L149" s="60" t="str">
        <f t="shared" si="2"/>
        <v>-</v>
      </c>
      <c r="M149" s="61">
        <f t="shared" si="3"/>
        <v>0</v>
      </c>
      <c r="N149" s="61"/>
      <c r="O149" s="62" t="s">
        <v>314</v>
      </c>
      <c r="P149" s="62" t="s">
        <v>315</v>
      </c>
      <c r="Q149" s="63" t="s">
        <v>72</v>
      </c>
      <c r="R149" s="62" t="s">
        <v>57</v>
      </c>
      <c r="S149" s="62" t="s">
        <v>66</v>
      </c>
      <c r="T149" s="62" t="s">
        <v>59</v>
      </c>
      <c r="U149" s="62" t="s">
        <v>171</v>
      </c>
      <c r="V149" s="194" t="str">
        <f t="shared" si="4"/>
        <v/>
      </c>
      <c r="W149" s="144"/>
      <c r="X149" s="144"/>
      <c r="Y149" s="144"/>
      <c r="Z149" s="144"/>
      <c r="AA149" s="144"/>
      <c r="AB149" s="144"/>
    </row>
    <row r="150" spans="1:28" s="143" customFormat="1" ht="16.5" hidden="1" customHeight="1">
      <c r="A150" s="134"/>
      <c r="B150" s="150" t="s">
        <v>316</v>
      </c>
      <c r="C150" s="148" t="s">
        <v>49</v>
      </c>
      <c r="D150" s="135" t="s">
        <v>317</v>
      </c>
      <c r="E150" s="136" t="s">
        <v>51</v>
      </c>
      <c r="F150" s="136" t="s">
        <v>301</v>
      </c>
      <c r="G150" s="137" t="s">
        <v>211</v>
      </c>
      <c r="H150" s="138">
        <v>2.93</v>
      </c>
      <c r="I150" s="139">
        <v>10</v>
      </c>
      <c r="J150" s="152" t="s">
        <v>878</v>
      </c>
      <c r="K150" s="197"/>
      <c r="L150" s="140" t="str">
        <f t="shared" si="2"/>
        <v>-</v>
      </c>
      <c r="M150" s="141">
        <f t="shared" si="3"/>
        <v>0</v>
      </c>
      <c r="N150" s="141"/>
      <c r="O150" s="135" t="s">
        <v>248</v>
      </c>
      <c r="P150" s="135" t="s">
        <v>315</v>
      </c>
      <c r="Q150" s="142" t="s">
        <v>72</v>
      </c>
      <c r="R150" s="135" t="s">
        <v>318</v>
      </c>
      <c r="S150" s="135" t="s">
        <v>218</v>
      </c>
      <c r="T150" s="135" t="s">
        <v>91</v>
      </c>
      <c r="U150" s="135" t="s">
        <v>123</v>
      </c>
      <c r="V150" s="194" t="str">
        <f t="shared" si="4"/>
        <v/>
      </c>
      <c r="W150" s="147"/>
      <c r="X150" s="147"/>
      <c r="Y150" s="147"/>
      <c r="Z150" s="147"/>
      <c r="AA150" s="147"/>
      <c r="AB150" s="147"/>
    </row>
    <row r="151" spans="1:28" s="64" customFormat="1" ht="16.5" customHeight="1">
      <c r="A151" s="55"/>
      <c r="B151" s="149" t="s">
        <v>319</v>
      </c>
      <c r="C151" s="145" t="s">
        <v>49</v>
      </c>
      <c r="D151" s="62" t="s">
        <v>320</v>
      </c>
      <c r="E151" s="56" t="s">
        <v>51</v>
      </c>
      <c r="F151" s="56" t="s">
        <v>301</v>
      </c>
      <c r="G151" s="57" t="s">
        <v>211</v>
      </c>
      <c r="H151" s="58">
        <v>3.41</v>
      </c>
      <c r="I151" s="59">
        <v>10</v>
      </c>
      <c r="J151" s="151" t="s">
        <v>882</v>
      </c>
      <c r="K151" s="195"/>
      <c r="L151" s="60" t="str">
        <f t="shared" si="2"/>
        <v>-</v>
      </c>
      <c r="M151" s="61">
        <f t="shared" si="3"/>
        <v>0</v>
      </c>
      <c r="N151" s="61"/>
      <c r="O151" s="62" t="s">
        <v>321</v>
      </c>
      <c r="P151" s="62" t="s">
        <v>310</v>
      </c>
      <c r="Q151" s="63" t="s">
        <v>322</v>
      </c>
      <c r="R151" s="62" t="s">
        <v>178</v>
      </c>
      <c r="S151" s="62" t="s">
        <v>58</v>
      </c>
      <c r="T151" s="62" t="s">
        <v>98</v>
      </c>
      <c r="U151" s="62" t="s">
        <v>323</v>
      </c>
      <c r="V151" s="194" t="str">
        <f t="shared" si="4"/>
        <v/>
      </c>
      <c r="W151" s="144"/>
      <c r="X151" s="144"/>
      <c r="Y151" s="144"/>
      <c r="Z151" s="144"/>
      <c r="AA151" s="144"/>
      <c r="AB151" s="144"/>
    </row>
    <row r="152" spans="1:28" s="64" customFormat="1" ht="16.5" customHeight="1">
      <c r="A152" s="55"/>
      <c r="B152" s="149" t="s">
        <v>571</v>
      </c>
      <c r="C152" s="145" t="s">
        <v>49</v>
      </c>
      <c r="D152" s="62" t="s">
        <v>670</v>
      </c>
      <c r="E152" s="56" t="s">
        <v>51</v>
      </c>
      <c r="F152" s="56" t="s">
        <v>301</v>
      </c>
      <c r="G152" s="57" t="s">
        <v>211</v>
      </c>
      <c r="H152" s="58">
        <v>2.93</v>
      </c>
      <c r="I152" s="59">
        <v>10</v>
      </c>
      <c r="J152" s="151" t="s">
        <v>882</v>
      </c>
      <c r="K152" s="195"/>
      <c r="L152" s="60" t="str">
        <f t="shared" si="2"/>
        <v>-</v>
      </c>
      <c r="M152" s="61">
        <f t="shared" si="3"/>
        <v>0</v>
      </c>
      <c r="N152" s="61"/>
      <c r="O152" s="62" t="s">
        <v>242</v>
      </c>
      <c r="P152" s="62" t="s">
        <v>310</v>
      </c>
      <c r="Q152" s="63" t="s">
        <v>56</v>
      </c>
      <c r="R152" s="62" t="s">
        <v>57</v>
      </c>
      <c r="S152" s="62" t="s">
        <v>66</v>
      </c>
      <c r="T152" s="62" t="s">
        <v>91</v>
      </c>
      <c r="U152" s="62" t="s">
        <v>765</v>
      </c>
      <c r="V152" s="194" t="str">
        <f t="shared" si="4"/>
        <v/>
      </c>
      <c r="W152" s="144"/>
      <c r="X152" s="144"/>
      <c r="Y152" s="144"/>
      <c r="Z152" s="144"/>
      <c r="AA152" s="144"/>
      <c r="AB152" s="144"/>
    </row>
    <row r="153" spans="1:28" s="143" customFormat="1" ht="16.5" hidden="1" customHeight="1">
      <c r="A153" s="134"/>
      <c r="B153" s="150" t="s">
        <v>324</v>
      </c>
      <c r="C153" s="148" t="s">
        <v>49</v>
      </c>
      <c r="D153" s="135" t="s">
        <v>325</v>
      </c>
      <c r="E153" s="136" t="s">
        <v>51</v>
      </c>
      <c r="F153" s="136" t="s">
        <v>301</v>
      </c>
      <c r="G153" s="137" t="s">
        <v>211</v>
      </c>
      <c r="H153" s="138">
        <v>2.93</v>
      </c>
      <c r="I153" s="139">
        <v>10</v>
      </c>
      <c r="J153" s="152" t="s">
        <v>878</v>
      </c>
      <c r="K153" s="197"/>
      <c r="L153" s="140" t="str">
        <f t="shared" si="2"/>
        <v>-</v>
      </c>
      <c r="M153" s="141">
        <f t="shared" si="3"/>
        <v>0</v>
      </c>
      <c r="N153" s="141"/>
      <c r="O153" s="135" t="s">
        <v>248</v>
      </c>
      <c r="P153" s="135" t="s">
        <v>90</v>
      </c>
      <c r="Q153" s="142" t="s">
        <v>56</v>
      </c>
      <c r="R153" s="135" t="s">
        <v>57</v>
      </c>
      <c r="S153" s="135" t="s">
        <v>73</v>
      </c>
      <c r="T153" s="135" t="s">
        <v>59</v>
      </c>
      <c r="U153" s="135" t="s">
        <v>326</v>
      </c>
      <c r="V153" s="194" t="str">
        <f t="shared" si="4"/>
        <v/>
      </c>
      <c r="W153" s="147"/>
      <c r="X153" s="147"/>
      <c r="Y153" s="147"/>
      <c r="Z153" s="147"/>
      <c r="AA153" s="147"/>
      <c r="AB153" s="147"/>
    </row>
    <row r="154" spans="1:28" s="143" customFormat="1" ht="16.5" hidden="1" customHeight="1">
      <c r="A154" s="134"/>
      <c r="B154" s="150" t="s">
        <v>572</v>
      </c>
      <c r="C154" s="148" t="s">
        <v>49</v>
      </c>
      <c r="D154" s="135" t="s">
        <v>671</v>
      </c>
      <c r="E154" s="136" t="s">
        <v>51</v>
      </c>
      <c r="F154" s="136" t="s">
        <v>301</v>
      </c>
      <c r="G154" s="137" t="s">
        <v>211</v>
      </c>
      <c r="H154" s="138">
        <v>3.15</v>
      </c>
      <c r="I154" s="139">
        <v>10</v>
      </c>
      <c r="J154" s="152" t="s">
        <v>878</v>
      </c>
      <c r="K154" s="197"/>
      <c r="L154" s="140" t="str">
        <f t="shared" si="2"/>
        <v>-</v>
      </c>
      <c r="M154" s="141">
        <f t="shared" si="3"/>
        <v>0</v>
      </c>
      <c r="N154" s="141"/>
      <c r="O154" s="135" t="s">
        <v>766</v>
      </c>
      <c r="P154" s="135" t="s">
        <v>310</v>
      </c>
      <c r="Q154" s="142" t="s">
        <v>56</v>
      </c>
      <c r="R154" s="135" t="s">
        <v>79</v>
      </c>
      <c r="S154" s="135" t="s">
        <v>73</v>
      </c>
      <c r="T154" s="135" t="s">
        <v>59</v>
      </c>
      <c r="U154" s="135" t="s">
        <v>767</v>
      </c>
      <c r="V154" s="194" t="str">
        <f t="shared" si="4"/>
        <v/>
      </c>
      <c r="W154" s="147"/>
      <c r="X154" s="147"/>
      <c r="Y154" s="147"/>
      <c r="Z154" s="147"/>
      <c r="AA154" s="147"/>
      <c r="AB154" s="147"/>
    </row>
    <row r="155" spans="1:28" s="64" customFormat="1" ht="16.5" customHeight="1">
      <c r="A155" s="55"/>
      <c r="B155" s="149" t="s">
        <v>573</v>
      </c>
      <c r="C155" s="200" t="s">
        <v>49</v>
      </c>
      <c r="D155" s="62" t="s">
        <v>672</v>
      </c>
      <c r="E155" s="56" t="s">
        <v>51</v>
      </c>
      <c r="F155" s="56" t="s">
        <v>301</v>
      </c>
      <c r="G155" s="57" t="s">
        <v>211</v>
      </c>
      <c r="H155" s="58">
        <v>3.15</v>
      </c>
      <c r="I155" s="59">
        <v>10</v>
      </c>
      <c r="J155" s="199" t="s">
        <v>880</v>
      </c>
      <c r="K155" s="195"/>
      <c r="L155" s="60" t="str">
        <f t="shared" si="2"/>
        <v>-</v>
      </c>
      <c r="M155" s="61">
        <f t="shared" si="3"/>
        <v>0</v>
      </c>
      <c r="N155" s="61"/>
      <c r="O155" s="62" t="s">
        <v>254</v>
      </c>
      <c r="P155" s="62" t="s">
        <v>768</v>
      </c>
      <c r="Q155" s="63" t="s">
        <v>114</v>
      </c>
      <c r="R155" s="62" t="s">
        <v>769</v>
      </c>
      <c r="S155" s="62" t="s">
        <v>73</v>
      </c>
      <c r="T155" s="62" t="s">
        <v>59</v>
      </c>
      <c r="U155" s="62" t="s">
        <v>770</v>
      </c>
      <c r="V155" s="194" t="str">
        <f t="shared" si="4"/>
        <v/>
      </c>
      <c r="W155" s="144"/>
      <c r="X155" s="144"/>
      <c r="Y155" s="144"/>
      <c r="Z155" s="144"/>
      <c r="AA155" s="144"/>
      <c r="AB155" s="144"/>
    </row>
    <row r="156" spans="1:28" s="143" customFormat="1" ht="16.5" hidden="1" customHeight="1">
      <c r="A156" s="134"/>
      <c r="B156" s="150" t="s">
        <v>327</v>
      </c>
      <c r="C156" s="148" t="s">
        <v>49</v>
      </c>
      <c r="D156" s="135" t="s">
        <v>328</v>
      </c>
      <c r="E156" s="136" t="s">
        <v>51</v>
      </c>
      <c r="F156" s="136" t="s">
        <v>301</v>
      </c>
      <c r="G156" s="137" t="s">
        <v>211</v>
      </c>
      <c r="H156" s="138">
        <v>3.41</v>
      </c>
      <c r="I156" s="139">
        <v>10</v>
      </c>
      <c r="J156" s="152" t="s">
        <v>878</v>
      </c>
      <c r="K156" s="197"/>
      <c r="L156" s="140" t="str">
        <f t="shared" si="2"/>
        <v>-</v>
      </c>
      <c r="M156" s="141">
        <f t="shared" si="3"/>
        <v>0</v>
      </c>
      <c r="N156" s="141"/>
      <c r="O156" s="135" t="s">
        <v>254</v>
      </c>
      <c r="P156" s="135" t="s">
        <v>329</v>
      </c>
      <c r="Q156" s="142" t="s">
        <v>72</v>
      </c>
      <c r="R156" s="135" t="s">
        <v>57</v>
      </c>
      <c r="S156" s="135" t="s">
        <v>66</v>
      </c>
      <c r="T156" s="135" t="s">
        <v>59</v>
      </c>
      <c r="U156" s="135" t="s">
        <v>323</v>
      </c>
      <c r="V156" s="194" t="str">
        <f t="shared" si="4"/>
        <v/>
      </c>
      <c r="W156" s="147"/>
      <c r="X156" s="147"/>
      <c r="Y156" s="147"/>
      <c r="Z156" s="147"/>
      <c r="AA156" s="147"/>
      <c r="AB156" s="147"/>
    </row>
    <row r="157" spans="1:28" s="143" customFormat="1" ht="16.5" hidden="1" customHeight="1">
      <c r="A157" s="134"/>
      <c r="B157" s="150" t="s">
        <v>330</v>
      </c>
      <c r="C157" s="148" t="s">
        <v>49</v>
      </c>
      <c r="D157" s="135" t="s">
        <v>331</v>
      </c>
      <c r="E157" s="136" t="s">
        <v>51</v>
      </c>
      <c r="F157" s="136" t="s">
        <v>301</v>
      </c>
      <c r="G157" s="137" t="s">
        <v>211</v>
      </c>
      <c r="H157" s="138">
        <v>2.93</v>
      </c>
      <c r="I157" s="139">
        <v>10</v>
      </c>
      <c r="J157" s="152" t="s">
        <v>878</v>
      </c>
      <c r="K157" s="197"/>
      <c r="L157" s="140" t="str">
        <f t="shared" si="2"/>
        <v>-</v>
      </c>
      <c r="M157" s="141">
        <f t="shared" si="3"/>
        <v>0</v>
      </c>
      <c r="N157" s="141"/>
      <c r="O157" s="135" t="s">
        <v>332</v>
      </c>
      <c r="P157" s="135" t="s">
        <v>333</v>
      </c>
      <c r="Q157" s="142" t="s">
        <v>114</v>
      </c>
      <c r="R157" s="135" t="s">
        <v>57</v>
      </c>
      <c r="S157" s="135" t="s">
        <v>73</v>
      </c>
      <c r="T157" s="135" t="s">
        <v>59</v>
      </c>
      <c r="U157" s="135" t="s">
        <v>334</v>
      </c>
      <c r="V157" s="194" t="str">
        <f t="shared" si="4"/>
        <v/>
      </c>
      <c r="W157" s="147"/>
      <c r="X157" s="147"/>
      <c r="Y157" s="147"/>
      <c r="Z157" s="147"/>
      <c r="AA157" s="147"/>
      <c r="AB157" s="147"/>
    </row>
    <row r="158" spans="1:28" s="64" customFormat="1" ht="16.5" hidden="1" customHeight="1">
      <c r="A158" s="55"/>
      <c r="B158" s="150" t="s">
        <v>335</v>
      </c>
      <c r="C158" s="148" t="s">
        <v>49</v>
      </c>
      <c r="D158" s="135" t="s">
        <v>336</v>
      </c>
      <c r="E158" s="136" t="s">
        <v>51</v>
      </c>
      <c r="F158" s="136" t="s">
        <v>301</v>
      </c>
      <c r="G158" s="137" t="s">
        <v>211</v>
      </c>
      <c r="H158" s="138">
        <v>2.81</v>
      </c>
      <c r="I158" s="139">
        <v>10</v>
      </c>
      <c r="J158" s="152" t="s">
        <v>878</v>
      </c>
      <c r="K158" s="197"/>
      <c r="L158" s="140" t="str">
        <f t="shared" si="2"/>
        <v>-</v>
      </c>
      <c r="M158" s="141">
        <f t="shared" si="3"/>
        <v>0</v>
      </c>
      <c r="N158" s="141"/>
      <c r="O158" s="135" t="s">
        <v>242</v>
      </c>
      <c r="P158" s="135" t="s">
        <v>55</v>
      </c>
      <c r="Q158" s="142" t="s">
        <v>103</v>
      </c>
      <c r="R158" s="135" t="s">
        <v>337</v>
      </c>
      <c r="S158" s="135" t="s">
        <v>66</v>
      </c>
      <c r="T158" s="135" t="s">
        <v>59</v>
      </c>
      <c r="U158" s="135" t="s">
        <v>175</v>
      </c>
      <c r="V158" s="194" t="str">
        <f t="shared" si="4"/>
        <v/>
      </c>
      <c r="W158" s="144"/>
      <c r="X158" s="144"/>
      <c r="Y158" s="144"/>
      <c r="Z158" s="144"/>
      <c r="AA158" s="144"/>
      <c r="AB158" s="144"/>
    </row>
    <row r="159" spans="1:28" s="143" customFormat="1" ht="16.5" customHeight="1">
      <c r="A159" s="134"/>
      <c r="B159" s="149" t="s">
        <v>338</v>
      </c>
      <c r="C159" s="154" t="s">
        <v>49</v>
      </c>
      <c r="D159" s="62" t="s">
        <v>339</v>
      </c>
      <c r="E159" s="56" t="s">
        <v>51</v>
      </c>
      <c r="F159" s="56" t="s">
        <v>301</v>
      </c>
      <c r="G159" s="57" t="s">
        <v>211</v>
      </c>
      <c r="H159" s="58">
        <v>3.41</v>
      </c>
      <c r="I159" s="59">
        <v>10</v>
      </c>
      <c r="J159" s="196" t="s">
        <v>880</v>
      </c>
      <c r="K159" s="195"/>
      <c r="L159" s="60" t="str">
        <f t="shared" ref="L159:L220" si="5">IF(K159="","-",K159/250)</f>
        <v>-</v>
      </c>
      <c r="M159" s="61">
        <f t="shared" ref="M159:M220" si="6">H159*K159</f>
        <v>0</v>
      </c>
      <c r="N159" s="61"/>
      <c r="O159" s="62" t="s">
        <v>254</v>
      </c>
      <c r="P159" s="62" t="s">
        <v>90</v>
      </c>
      <c r="Q159" s="63" t="s">
        <v>121</v>
      </c>
      <c r="R159" s="62" t="s">
        <v>318</v>
      </c>
      <c r="S159" s="62" t="s">
        <v>218</v>
      </c>
      <c r="T159" s="62" t="s">
        <v>59</v>
      </c>
      <c r="U159" s="62" t="s">
        <v>340</v>
      </c>
      <c r="V159" s="194" t="str">
        <f t="shared" si="4"/>
        <v/>
      </c>
      <c r="W159" s="147"/>
      <c r="X159" s="147"/>
      <c r="Y159" s="147"/>
      <c r="Z159" s="147"/>
      <c r="AA159" s="147"/>
      <c r="AB159" s="147"/>
    </row>
    <row r="160" spans="1:28" s="64" customFormat="1" ht="16.5" customHeight="1">
      <c r="A160" s="55"/>
      <c r="B160" s="149" t="s">
        <v>345</v>
      </c>
      <c r="C160" s="145" t="s">
        <v>49</v>
      </c>
      <c r="D160" s="62" t="s">
        <v>346</v>
      </c>
      <c r="E160" s="56" t="s">
        <v>51</v>
      </c>
      <c r="F160" s="56" t="s">
        <v>301</v>
      </c>
      <c r="G160" s="57" t="s">
        <v>211</v>
      </c>
      <c r="H160" s="58">
        <v>2.93</v>
      </c>
      <c r="I160" s="59">
        <v>10</v>
      </c>
      <c r="J160" s="151" t="s">
        <v>882</v>
      </c>
      <c r="K160" s="195"/>
      <c r="L160" s="60" t="str">
        <f t="shared" si="5"/>
        <v>-</v>
      </c>
      <c r="M160" s="61">
        <f t="shared" si="6"/>
        <v>0</v>
      </c>
      <c r="N160" s="61"/>
      <c r="O160" s="62" t="s">
        <v>248</v>
      </c>
      <c r="P160" s="62" t="s">
        <v>90</v>
      </c>
      <c r="Q160" s="63" t="s">
        <v>114</v>
      </c>
      <c r="R160" s="62" t="s">
        <v>217</v>
      </c>
      <c r="S160" s="62" t="s">
        <v>218</v>
      </c>
      <c r="T160" s="62" t="s">
        <v>59</v>
      </c>
      <c r="U160" s="62" t="s">
        <v>347</v>
      </c>
      <c r="V160" s="194" t="str">
        <f t="shared" si="4"/>
        <v/>
      </c>
      <c r="W160" s="144"/>
      <c r="X160" s="144"/>
      <c r="Y160" s="144"/>
      <c r="Z160" s="144"/>
      <c r="AA160" s="144"/>
      <c r="AB160" s="144"/>
    </row>
    <row r="161" spans="1:28" s="143" customFormat="1" ht="16.5" customHeight="1">
      <c r="A161" s="134"/>
      <c r="B161" s="149" t="s">
        <v>348</v>
      </c>
      <c r="C161" s="154" t="s">
        <v>49</v>
      </c>
      <c r="D161" s="62" t="s">
        <v>349</v>
      </c>
      <c r="E161" s="56" t="s">
        <v>51</v>
      </c>
      <c r="F161" s="56" t="s">
        <v>301</v>
      </c>
      <c r="G161" s="57" t="s">
        <v>211</v>
      </c>
      <c r="H161" s="58">
        <v>3.41</v>
      </c>
      <c r="I161" s="59">
        <v>10</v>
      </c>
      <c r="J161" s="196" t="s">
        <v>880</v>
      </c>
      <c r="K161" s="195"/>
      <c r="L161" s="60" t="str">
        <f t="shared" si="5"/>
        <v>-</v>
      </c>
      <c r="M161" s="61">
        <f t="shared" si="6"/>
        <v>0</v>
      </c>
      <c r="N161" s="61"/>
      <c r="O161" s="62" t="s">
        <v>254</v>
      </c>
      <c r="P161" s="62" t="s">
        <v>84</v>
      </c>
      <c r="Q161" s="63" t="s">
        <v>72</v>
      </c>
      <c r="R161" s="62" t="s">
        <v>217</v>
      </c>
      <c r="S161" s="62" t="s">
        <v>218</v>
      </c>
      <c r="T161" s="62" t="s">
        <v>5</v>
      </c>
      <c r="U161" s="62" t="s">
        <v>350</v>
      </c>
      <c r="V161" s="194" t="str">
        <f t="shared" si="4"/>
        <v/>
      </c>
      <c r="W161" s="147"/>
      <c r="X161" s="147"/>
      <c r="Y161" s="147"/>
      <c r="Z161" s="147"/>
      <c r="AA161" s="147"/>
      <c r="AB161" s="147"/>
    </row>
    <row r="162" spans="1:28" s="143" customFormat="1" ht="16.5" customHeight="1">
      <c r="A162" s="134"/>
      <c r="B162" s="149" t="s">
        <v>351</v>
      </c>
      <c r="C162" s="154" t="s">
        <v>49</v>
      </c>
      <c r="D162" s="62" t="s">
        <v>352</v>
      </c>
      <c r="E162" s="56" t="s">
        <v>51</v>
      </c>
      <c r="F162" s="56" t="s">
        <v>301</v>
      </c>
      <c r="G162" s="57" t="s">
        <v>211</v>
      </c>
      <c r="H162" s="58">
        <v>3.41</v>
      </c>
      <c r="I162" s="59">
        <v>10</v>
      </c>
      <c r="J162" s="196" t="s">
        <v>880</v>
      </c>
      <c r="K162" s="195"/>
      <c r="L162" s="60" t="str">
        <f t="shared" si="5"/>
        <v>-</v>
      </c>
      <c r="M162" s="61">
        <f t="shared" si="6"/>
        <v>0</v>
      </c>
      <c r="N162" s="61"/>
      <c r="O162" s="62" t="s">
        <v>254</v>
      </c>
      <c r="P162" s="62" t="s">
        <v>310</v>
      </c>
      <c r="Q162" s="63" t="s">
        <v>267</v>
      </c>
      <c r="R162" s="62" t="s">
        <v>178</v>
      </c>
      <c r="S162" s="62" t="s">
        <v>218</v>
      </c>
      <c r="T162" s="62" t="s">
        <v>59</v>
      </c>
      <c r="U162" s="62" t="s">
        <v>123</v>
      </c>
      <c r="V162" s="194" t="str">
        <f t="shared" si="4"/>
        <v/>
      </c>
      <c r="W162" s="147"/>
      <c r="X162" s="147"/>
      <c r="Y162" s="147"/>
      <c r="Z162" s="147"/>
      <c r="AA162" s="147"/>
      <c r="AB162" s="147"/>
    </row>
    <row r="163" spans="1:28" s="143" customFormat="1" ht="16.5" customHeight="1">
      <c r="A163" s="134"/>
      <c r="B163" s="149" t="s">
        <v>574</v>
      </c>
      <c r="C163" s="154" t="s">
        <v>49</v>
      </c>
      <c r="D163" s="62" t="s">
        <v>673</v>
      </c>
      <c r="E163" s="56" t="s">
        <v>51</v>
      </c>
      <c r="F163" s="56" t="s">
        <v>301</v>
      </c>
      <c r="G163" s="57" t="s">
        <v>211</v>
      </c>
      <c r="H163" s="58">
        <v>3.15</v>
      </c>
      <c r="I163" s="59">
        <v>10</v>
      </c>
      <c r="J163" s="196" t="s">
        <v>880</v>
      </c>
      <c r="K163" s="195"/>
      <c r="L163" s="60" t="str">
        <f t="shared" si="5"/>
        <v>-</v>
      </c>
      <c r="M163" s="61">
        <f t="shared" si="6"/>
        <v>0</v>
      </c>
      <c r="N163" s="61"/>
      <c r="O163" s="62" t="s">
        <v>254</v>
      </c>
      <c r="P163" s="62" t="s">
        <v>55</v>
      </c>
      <c r="Q163" s="63" t="s">
        <v>72</v>
      </c>
      <c r="R163" s="62" t="s">
        <v>122</v>
      </c>
      <c r="S163" s="62" t="s">
        <v>66</v>
      </c>
      <c r="T163" s="62" t="s">
        <v>98</v>
      </c>
      <c r="U163" s="62" t="s">
        <v>767</v>
      </c>
      <c r="V163" s="194" t="str">
        <f t="shared" si="4"/>
        <v/>
      </c>
      <c r="W163" s="147"/>
      <c r="X163" s="147"/>
      <c r="Y163" s="147"/>
      <c r="Z163" s="147"/>
      <c r="AA163" s="147"/>
      <c r="AB163" s="147"/>
    </row>
    <row r="164" spans="1:28" s="143" customFormat="1" ht="16.5" hidden="1" customHeight="1">
      <c r="A164" s="134"/>
      <c r="B164" s="150" t="s">
        <v>575</v>
      </c>
      <c r="C164" s="148" t="s">
        <v>49</v>
      </c>
      <c r="D164" s="135" t="s">
        <v>674</v>
      </c>
      <c r="E164" s="136" t="s">
        <v>51</v>
      </c>
      <c r="F164" s="136" t="s">
        <v>301</v>
      </c>
      <c r="G164" s="137" t="s">
        <v>211</v>
      </c>
      <c r="H164" s="138">
        <v>2.93</v>
      </c>
      <c r="I164" s="139">
        <v>10</v>
      </c>
      <c r="J164" s="152" t="s">
        <v>878</v>
      </c>
      <c r="K164" s="197"/>
      <c r="L164" s="140" t="str">
        <f t="shared" si="5"/>
        <v>-</v>
      </c>
      <c r="M164" s="141">
        <f t="shared" si="6"/>
        <v>0</v>
      </c>
      <c r="N164" s="141"/>
      <c r="O164" s="135" t="s">
        <v>739</v>
      </c>
      <c r="P164" s="135" t="s">
        <v>315</v>
      </c>
      <c r="Q164" s="142" t="s">
        <v>771</v>
      </c>
      <c r="R164" s="135" t="s">
        <v>57</v>
      </c>
      <c r="S164" s="135" t="s">
        <v>73</v>
      </c>
      <c r="T164" s="135" t="s">
        <v>59</v>
      </c>
      <c r="U164" s="135" t="s">
        <v>765</v>
      </c>
      <c r="V164" s="194" t="str">
        <f t="shared" ref="V164:V227" si="7">IF(MOD(K164,I164)&gt;0,"Неверная кратность заказа!","")</f>
        <v/>
      </c>
      <c r="W164" s="147"/>
      <c r="X164" s="147"/>
      <c r="Y164" s="147"/>
      <c r="Z164" s="147"/>
      <c r="AA164" s="147"/>
      <c r="AB164" s="147"/>
    </row>
    <row r="165" spans="1:28" s="64" customFormat="1" ht="16.5" hidden="1" customHeight="1">
      <c r="A165" s="55"/>
      <c r="B165" s="150" t="s">
        <v>353</v>
      </c>
      <c r="C165" s="148" t="s">
        <v>49</v>
      </c>
      <c r="D165" s="135" t="s">
        <v>354</v>
      </c>
      <c r="E165" s="136" t="s">
        <v>51</v>
      </c>
      <c r="F165" s="136" t="s">
        <v>301</v>
      </c>
      <c r="G165" s="137" t="s">
        <v>211</v>
      </c>
      <c r="H165" s="138">
        <v>2.93</v>
      </c>
      <c r="I165" s="139">
        <v>10</v>
      </c>
      <c r="J165" s="152" t="s">
        <v>878</v>
      </c>
      <c r="K165" s="197"/>
      <c r="L165" s="140" t="str">
        <f t="shared" si="5"/>
        <v>-</v>
      </c>
      <c r="M165" s="141">
        <f t="shared" si="6"/>
        <v>0</v>
      </c>
      <c r="N165" s="141"/>
      <c r="O165" s="135"/>
      <c r="P165" s="135" t="s">
        <v>355</v>
      </c>
      <c r="Q165" s="142" t="s">
        <v>322</v>
      </c>
      <c r="R165" s="135" t="s">
        <v>122</v>
      </c>
      <c r="S165" s="135" t="s">
        <v>66</v>
      </c>
      <c r="T165" s="135" t="s">
        <v>59</v>
      </c>
      <c r="U165" s="135" t="s">
        <v>95</v>
      </c>
      <c r="V165" s="194" t="str">
        <f t="shared" si="7"/>
        <v/>
      </c>
      <c r="W165" s="144"/>
      <c r="X165" s="144"/>
      <c r="Y165" s="144"/>
      <c r="Z165" s="144"/>
      <c r="AA165" s="144"/>
      <c r="AB165" s="144"/>
    </row>
    <row r="166" spans="1:28" s="64" customFormat="1" ht="16.5" customHeight="1">
      <c r="A166" s="55"/>
      <c r="B166" s="149" t="s">
        <v>576</v>
      </c>
      <c r="C166" s="145" t="s">
        <v>49</v>
      </c>
      <c r="D166" s="62" t="s">
        <v>675</v>
      </c>
      <c r="E166" s="56" t="s">
        <v>51</v>
      </c>
      <c r="F166" s="56" t="s">
        <v>301</v>
      </c>
      <c r="G166" s="57" t="s">
        <v>211</v>
      </c>
      <c r="H166" s="58">
        <v>2.93</v>
      </c>
      <c r="I166" s="59">
        <v>10</v>
      </c>
      <c r="J166" s="151" t="s">
        <v>882</v>
      </c>
      <c r="K166" s="195"/>
      <c r="L166" s="60" t="str">
        <f t="shared" si="5"/>
        <v>-</v>
      </c>
      <c r="M166" s="61">
        <f t="shared" si="6"/>
        <v>0</v>
      </c>
      <c r="N166" s="61"/>
      <c r="O166" s="62" t="s">
        <v>254</v>
      </c>
      <c r="P166" s="62" t="s">
        <v>772</v>
      </c>
      <c r="Q166" s="63" t="s">
        <v>56</v>
      </c>
      <c r="R166" s="62" t="s">
        <v>57</v>
      </c>
      <c r="S166" s="62" t="s">
        <v>73</v>
      </c>
      <c r="T166" s="62" t="s">
        <v>59</v>
      </c>
      <c r="U166" s="62" t="s">
        <v>773</v>
      </c>
      <c r="V166" s="194" t="str">
        <f t="shared" si="7"/>
        <v/>
      </c>
      <c r="W166" s="144"/>
      <c r="X166" s="144"/>
      <c r="Y166" s="144"/>
      <c r="Z166" s="144"/>
      <c r="AA166" s="144"/>
      <c r="AB166" s="144"/>
    </row>
    <row r="167" spans="1:28" s="143" customFormat="1" ht="16.5" hidden="1" customHeight="1">
      <c r="A167" s="134"/>
      <c r="B167" s="150" t="s">
        <v>577</v>
      </c>
      <c r="C167" s="148" t="s">
        <v>49</v>
      </c>
      <c r="D167" s="135" t="s">
        <v>676</v>
      </c>
      <c r="E167" s="136" t="s">
        <v>51</v>
      </c>
      <c r="F167" s="136" t="s">
        <v>301</v>
      </c>
      <c r="G167" s="137" t="s">
        <v>211</v>
      </c>
      <c r="H167" s="138">
        <v>2.93</v>
      </c>
      <c r="I167" s="139">
        <v>10</v>
      </c>
      <c r="J167" s="152" t="s">
        <v>878</v>
      </c>
      <c r="K167" s="197"/>
      <c r="L167" s="140" t="str">
        <f t="shared" si="5"/>
        <v>-</v>
      </c>
      <c r="M167" s="141">
        <f t="shared" si="6"/>
        <v>0</v>
      </c>
      <c r="N167" s="141"/>
      <c r="O167" s="135" t="s">
        <v>774</v>
      </c>
      <c r="P167" s="135" t="s">
        <v>90</v>
      </c>
      <c r="Q167" s="142" t="s">
        <v>72</v>
      </c>
      <c r="R167" s="135" t="s">
        <v>57</v>
      </c>
      <c r="S167" s="135" t="s">
        <v>218</v>
      </c>
      <c r="T167" s="135" t="s">
        <v>98</v>
      </c>
      <c r="U167" s="135" t="s">
        <v>770</v>
      </c>
      <c r="V167" s="194" t="str">
        <f t="shared" si="7"/>
        <v/>
      </c>
      <c r="W167" s="147"/>
      <c r="X167" s="147"/>
      <c r="Y167" s="147"/>
      <c r="Z167" s="147"/>
      <c r="AA167" s="147"/>
      <c r="AB167" s="147"/>
    </row>
    <row r="168" spans="1:28" s="143" customFormat="1" ht="16.5" customHeight="1">
      <c r="A168" s="134"/>
      <c r="B168" s="149" t="s">
        <v>356</v>
      </c>
      <c r="C168" s="154" t="s">
        <v>49</v>
      </c>
      <c r="D168" s="62" t="s">
        <v>357</v>
      </c>
      <c r="E168" s="56" t="s">
        <v>51</v>
      </c>
      <c r="F168" s="56" t="s">
        <v>301</v>
      </c>
      <c r="G168" s="57" t="s">
        <v>211</v>
      </c>
      <c r="H168" s="58">
        <v>3.15</v>
      </c>
      <c r="I168" s="59">
        <v>10</v>
      </c>
      <c r="J168" s="151" t="s">
        <v>882</v>
      </c>
      <c r="K168" s="195"/>
      <c r="L168" s="60" t="str">
        <f t="shared" si="5"/>
        <v>-</v>
      </c>
      <c r="M168" s="61">
        <f t="shared" si="6"/>
        <v>0</v>
      </c>
      <c r="N168" s="61"/>
      <c r="O168" s="62" t="s">
        <v>242</v>
      </c>
      <c r="P168" s="62" t="s">
        <v>90</v>
      </c>
      <c r="Q168" s="63" t="s">
        <v>256</v>
      </c>
      <c r="R168" s="62" t="s">
        <v>178</v>
      </c>
      <c r="S168" s="62" t="s">
        <v>218</v>
      </c>
      <c r="T168" s="62" t="s">
        <v>59</v>
      </c>
      <c r="U168" s="62" t="s">
        <v>323</v>
      </c>
      <c r="V168" s="194" t="str">
        <f t="shared" si="7"/>
        <v/>
      </c>
      <c r="W168" s="147"/>
      <c r="X168" s="147"/>
      <c r="Y168" s="147"/>
      <c r="Z168" s="147"/>
      <c r="AA168" s="147"/>
      <c r="AB168" s="147"/>
    </row>
    <row r="169" spans="1:28" s="64" customFormat="1" ht="16.5" customHeight="1">
      <c r="A169" s="55"/>
      <c r="B169" s="149" t="s">
        <v>358</v>
      </c>
      <c r="C169" s="145" t="s">
        <v>49</v>
      </c>
      <c r="D169" s="62" t="s">
        <v>359</v>
      </c>
      <c r="E169" s="56" t="s">
        <v>51</v>
      </c>
      <c r="F169" s="56" t="s">
        <v>301</v>
      </c>
      <c r="G169" s="57" t="s">
        <v>211</v>
      </c>
      <c r="H169" s="58">
        <v>3.41</v>
      </c>
      <c r="I169" s="59">
        <v>10</v>
      </c>
      <c r="J169" s="151" t="s">
        <v>882</v>
      </c>
      <c r="K169" s="195"/>
      <c r="L169" s="60" t="str">
        <f t="shared" si="5"/>
        <v>-</v>
      </c>
      <c r="M169" s="61">
        <f t="shared" si="6"/>
        <v>0</v>
      </c>
      <c r="N169" s="61"/>
      <c r="O169" s="62" t="s">
        <v>254</v>
      </c>
      <c r="P169" s="62" t="s">
        <v>155</v>
      </c>
      <c r="Q169" s="63" t="s">
        <v>114</v>
      </c>
      <c r="R169" s="62" t="s">
        <v>57</v>
      </c>
      <c r="S169" s="62" t="s">
        <v>218</v>
      </c>
      <c r="T169" s="62" t="s">
        <v>5</v>
      </c>
      <c r="U169" s="62" t="s">
        <v>295</v>
      </c>
      <c r="V169" s="194" t="str">
        <f t="shared" si="7"/>
        <v/>
      </c>
      <c r="W169" s="144"/>
      <c r="X169" s="144"/>
      <c r="Y169" s="144"/>
      <c r="Z169" s="144"/>
      <c r="AA169" s="144"/>
      <c r="AB169" s="144"/>
    </row>
    <row r="170" spans="1:28" s="143" customFormat="1" ht="16.5" hidden="1" customHeight="1">
      <c r="A170" s="134"/>
      <c r="B170" s="150" t="s">
        <v>578</v>
      </c>
      <c r="C170" s="148"/>
      <c r="D170" s="135" t="s">
        <v>677</v>
      </c>
      <c r="E170" s="136" t="s">
        <v>51</v>
      </c>
      <c r="F170" s="136" t="s">
        <v>301</v>
      </c>
      <c r="G170" s="137" t="s">
        <v>53</v>
      </c>
      <c r="H170" s="138">
        <v>7.17</v>
      </c>
      <c r="I170" s="139">
        <v>10</v>
      </c>
      <c r="J170" s="152" t="s">
        <v>878</v>
      </c>
      <c r="K170" s="197"/>
      <c r="L170" s="140" t="str">
        <f t="shared" si="5"/>
        <v>-</v>
      </c>
      <c r="M170" s="141">
        <f t="shared" si="6"/>
        <v>0</v>
      </c>
      <c r="N170" s="141"/>
      <c r="O170" s="135"/>
      <c r="P170" s="135"/>
      <c r="Q170" s="142"/>
      <c r="R170" s="135"/>
      <c r="S170" s="135"/>
      <c r="T170" s="135"/>
      <c r="U170" s="135"/>
      <c r="V170" s="194" t="str">
        <f t="shared" si="7"/>
        <v/>
      </c>
      <c r="W170" s="147"/>
      <c r="X170" s="147"/>
      <c r="Y170" s="147"/>
      <c r="Z170" s="147"/>
      <c r="AA170" s="147"/>
      <c r="AB170" s="147"/>
    </row>
    <row r="171" spans="1:28" s="64" customFormat="1" ht="16.5" customHeight="1">
      <c r="A171" s="55"/>
      <c r="B171" s="149" t="s">
        <v>579</v>
      </c>
      <c r="C171" s="145" t="s">
        <v>49</v>
      </c>
      <c r="D171" s="62" t="s">
        <v>678</v>
      </c>
      <c r="E171" s="56" t="s">
        <v>51</v>
      </c>
      <c r="F171" s="56" t="s">
        <v>301</v>
      </c>
      <c r="G171" s="57" t="s">
        <v>211</v>
      </c>
      <c r="H171" s="58">
        <v>2.93</v>
      </c>
      <c r="I171" s="59">
        <v>10</v>
      </c>
      <c r="J171" s="151" t="s">
        <v>882</v>
      </c>
      <c r="K171" s="195"/>
      <c r="L171" s="60" t="str">
        <f t="shared" si="5"/>
        <v>-</v>
      </c>
      <c r="M171" s="61">
        <f t="shared" si="6"/>
        <v>0</v>
      </c>
      <c r="N171" s="61"/>
      <c r="O171" s="62" t="s">
        <v>242</v>
      </c>
      <c r="P171" s="62" t="s">
        <v>772</v>
      </c>
      <c r="Q171" s="63" t="s">
        <v>103</v>
      </c>
      <c r="R171" s="62" t="s">
        <v>57</v>
      </c>
      <c r="S171" s="62" t="s">
        <v>73</v>
      </c>
      <c r="T171" s="62" t="s">
        <v>59</v>
      </c>
      <c r="U171" s="62" t="s">
        <v>767</v>
      </c>
      <c r="V171" s="194" t="str">
        <f t="shared" si="7"/>
        <v/>
      </c>
      <c r="W171" s="144"/>
      <c r="X171" s="144"/>
      <c r="Y171" s="144"/>
      <c r="Z171" s="144"/>
      <c r="AA171" s="144"/>
      <c r="AB171" s="144"/>
    </row>
    <row r="172" spans="1:28" s="143" customFormat="1" ht="16.5" hidden="1" customHeight="1">
      <c r="A172" s="134"/>
      <c r="B172" s="150" t="s">
        <v>360</v>
      </c>
      <c r="C172" s="148" t="s">
        <v>49</v>
      </c>
      <c r="D172" s="135" t="s">
        <v>361</v>
      </c>
      <c r="E172" s="136" t="s">
        <v>51</v>
      </c>
      <c r="F172" s="136" t="s">
        <v>301</v>
      </c>
      <c r="G172" s="137" t="s">
        <v>211</v>
      </c>
      <c r="H172" s="138">
        <v>2.69</v>
      </c>
      <c r="I172" s="139">
        <v>10</v>
      </c>
      <c r="J172" s="152" t="s">
        <v>878</v>
      </c>
      <c r="K172" s="197"/>
      <c r="L172" s="140" t="str">
        <f t="shared" si="5"/>
        <v>-</v>
      </c>
      <c r="M172" s="141">
        <f t="shared" si="6"/>
        <v>0</v>
      </c>
      <c r="N172" s="141"/>
      <c r="O172" s="135" t="s">
        <v>343</v>
      </c>
      <c r="P172" s="135" t="s">
        <v>362</v>
      </c>
      <c r="Q172" s="142" t="s">
        <v>121</v>
      </c>
      <c r="R172" s="135" t="s">
        <v>57</v>
      </c>
      <c r="S172" s="135" t="s">
        <v>73</v>
      </c>
      <c r="T172" s="135" t="s">
        <v>59</v>
      </c>
      <c r="U172" s="135" t="s">
        <v>363</v>
      </c>
      <c r="V172" s="194" t="str">
        <f t="shared" si="7"/>
        <v/>
      </c>
      <c r="W172" s="147"/>
      <c r="X172" s="147"/>
      <c r="Y172" s="147"/>
      <c r="Z172" s="147"/>
      <c r="AA172" s="147"/>
      <c r="AB172" s="147"/>
    </row>
    <row r="173" spans="1:28" s="143" customFormat="1" ht="16.5" hidden="1" customHeight="1">
      <c r="A173" s="134"/>
      <c r="B173" s="150" t="s">
        <v>364</v>
      </c>
      <c r="C173" s="148" t="s">
        <v>49</v>
      </c>
      <c r="D173" s="135" t="s">
        <v>365</v>
      </c>
      <c r="E173" s="136" t="s">
        <v>51</v>
      </c>
      <c r="F173" s="136" t="s">
        <v>301</v>
      </c>
      <c r="G173" s="137" t="s">
        <v>211</v>
      </c>
      <c r="H173" s="138">
        <v>2.69</v>
      </c>
      <c r="I173" s="139">
        <v>10</v>
      </c>
      <c r="J173" s="152" t="s">
        <v>878</v>
      </c>
      <c r="K173" s="197"/>
      <c r="L173" s="140" t="str">
        <f t="shared" si="5"/>
        <v>-</v>
      </c>
      <c r="M173" s="141">
        <f t="shared" si="6"/>
        <v>0</v>
      </c>
      <c r="N173" s="141"/>
      <c r="O173" s="135" t="s">
        <v>366</v>
      </c>
      <c r="P173" s="135" t="s">
        <v>170</v>
      </c>
      <c r="Q173" s="142" t="s">
        <v>256</v>
      </c>
      <c r="R173" s="135" t="s">
        <v>57</v>
      </c>
      <c r="S173" s="135" t="s">
        <v>66</v>
      </c>
      <c r="T173" s="135" t="s">
        <v>59</v>
      </c>
      <c r="U173" s="135" t="s">
        <v>367</v>
      </c>
      <c r="V173" s="194" t="str">
        <f t="shared" si="7"/>
        <v/>
      </c>
      <c r="W173" s="147"/>
      <c r="X173" s="147"/>
      <c r="Y173" s="147"/>
      <c r="Z173" s="147"/>
      <c r="AA173" s="147"/>
      <c r="AB173" s="147"/>
    </row>
    <row r="174" spans="1:28" s="64" customFormat="1" ht="16.5" customHeight="1">
      <c r="A174" s="55"/>
      <c r="B174" s="149" t="s">
        <v>368</v>
      </c>
      <c r="C174" s="145" t="s">
        <v>49</v>
      </c>
      <c r="D174" s="62" t="s">
        <v>369</v>
      </c>
      <c r="E174" s="56" t="s">
        <v>51</v>
      </c>
      <c r="F174" s="56" t="s">
        <v>301</v>
      </c>
      <c r="G174" s="57" t="s">
        <v>211</v>
      </c>
      <c r="H174" s="58">
        <v>2.81</v>
      </c>
      <c r="I174" s="59">
        <v>10</v>
      </c>
      <c r="J174" s="196" t="s">
        <v>880</v>
      </c>
      <c r="K174" s="195"/>
      <c r="L174" s="60" t="str">
        <f t="shared" si="5"/>
        <v>-</v>
      </c>
      <c r="M174" s="61">
        <f t="shared" si="6"/>
        <v>0</v>
      </c>
      <c r="N174" s="61"/>
      <c r="O174" s="62"/>
      <c r="P174" s="62" t="s">
        <v>64</v>
      </c>
      <c r="Q174" s="63" t="s">
        <v>65</v>
      </c>
      <c r="R174" s="62" t="s">
        <v>370</v>
      </c>
      <c r="S174" s="62" t="s">
        <v>66</v>
      </c>
      <c r="T174" s="62" t="s">
        <v>59</v>
      </c>
      <c r="U174" s="62" t="s">
        <v>74</v>
      </c>
      <c r="V174" s="194" t="str">
        <f t="shared" si="7"/>
        <v/>
      </c>
      <c r="W174" s="144"/>
      <c r="X174" s="144"/>
      <c r="Y174" s="144"/>
      <c r="Z174" s="144"/>
      <c r="AA174" s="144"/>
      <c r="AB174" s="144"/>
    </row>
    <row r="175" spans="1:28" s="64" customFormat="1" ht="16.5" customHeight="1">
      <c r="A175" s="55"/>
      <c r="B175" s="149" t="s">
        <v>580</v>
      </c>
      <c r="C175" s="145" t="s">
        <v>49</v>
      </c>
      <c r="D175" s="62" t="s">
        <v>679</v>
      </c>
      <c r="E175" s="56" t="s">
        <v>51</v>
      </c>
      <c r="F175" s="56" t="s">
        <v>373</v>
      </c>
      <c r="G175" s="57" t="s">
        <v>211</v>
      </c>
      <c r="H175" s="58">
        <v>2.93</v>
      </c>
      <c r="I175" s="59">
        <v>10</v>
      </c>
      <c r="J175" s="151" t="s">
        <v>882</v>
      </c>
      <c r="K175" s="195"/>
      <c r="L175" s="60" t="str">
        <f t="shared" si="5"/>
        <v>-</v>
      </c>
      <c r="M175" s="61">
        <f t="shared" si="6"/>
        <v>0</v>
      </c>
      <c r="N175" s="61"/>
      <c r="O175" s="62" t="s">
        <v>419</v>
      </c>
      <c r="P175" s="62" t="s">
        <v>159</v>
      </c>
      <c r="Q175" s="63" t="s">
        <v>388</v>
      </c>
      <c r="R175" s="62" t="s">
        <v>57</v>
      </c>
      <c r="S175" s="62" t="s">
        <v>218</v>
      </c>
      <c r="T175" s="62" t="s">
        <v>91</v>
      </c>
      <c r="U175" s="62" t="s">
        <v>431</v>
      </c>
      <c r="V175" s="194" t="str">
        <f t="shared" si="7"/>
        <v/>
      </c>
      <c r="W175" s="144"/>
      <c r="X175" s="144"/>
      <c r="Y175" s="144"/>
      <c r="Z175" s="144"/>
      <c r="AA175" s="144"/>
      <c r="AB175" s="144"/>
    </row>
    <row r="176" spans="1:28" s="143" customFormat="1" ht="16.5" hidden="1" customHeight="1">
      <c r="A176" s="134"/>
      <c r="B176" s="150" t="s">
        <v>371</v>
      </c>
      <c r="C176" s="148" t="s">
        <v>49</v>
      </c>
      <c r="D176" s="135" t="s">
        <v>372</v>
      </c>
      <c r="E176" s="136" t="s">
        <v>51</v>
      </c>
      <c r="F176" s="136" t="s">
        <v>373</v>
      </c>
      <c r="G176" s="137" t="s">
        <v>211</v>
      </c>
      <c r="H176" s="138">
        <v>2.69</v>
      </c>
      <c r="I176" s="139">
        <v>10</v>
      </c>
      <c r="J176" s="152" t="s">
        <v>878</v>
      </c>
      <c r="K176" s="197"/>
      <c r="L176" s="140" t="str">
        <f t="shared" si="5"/>
        <v>-</v>
      </c>
      <c r="M176" s="141">
        <f t="shared" si="6"/>
        <v>0</v>
      </c>
      <c r="N176" s="141"/>
      <c r="O176" s="135" t="s">
        <v>374</v>
      </c>
      <c r="P176" s="135" t="s">
        <v>255</v>
      </c>
      <c r="Q176" s="142" t="s">
        <v>290</v>
      </c>
      <c r="R176" s="135" t="s">
        <v>122</v>
      </c>
      <c r="S176" s="135" t="s">
        <v>66</v>
      </c>
      <c r="T176" s="135" t="s">
        <v>59</v>
      </c>
      <c r="U176" s="135" t="s">
        <v>171</v>
      </c>
      <c r="V176" s="194" t="str">
        <f t="shared" si="7"/>
        <v/>
      </c>
      <c r="W176" s="147"/>
      <c r="X176" s="147"/>
      <c r="Y176" s="147"/>
      <c r="Z176" s="147"/>
      <c r="AA176" s="147"/>
      <c r="AB176" s="147"/>
    </row>
    <row r="177" spans="1:28" s="143" customFormat="1" ht="16.5" hidden="1" customHeight="1">
      <c r="A177" s="134"/>
      <c r="B177" s="150" t="s">
        <v>581</v>
      </c>
      <c r="C177" s="148"/>
      <c r="D177" s="135" t="s">
        <v>680</v>
      </c>
      <c r="E177" s="136" t="s">
        <v>51</v>
      </c>
      <c r="F177" s="136" t="s">
        <v>373</v>
      </c>
      <c r="G177" s="137" t="s">
        <v>211</v>
      </c>
      <c r="H177" s="138">
        <v>2.69</v>
      </c>
      <c r="I177" s="139">
        <v>10</v>
      </c>
      <c r="J177" s="152" t="s">
        <v>878</v>
      </c>
      <c r="K177" s="197"/>
      <c r="L177" s="140" t="str">
        <f t="shared" si="5"/>
        <v>-</v>
      </c>
      <c r="M177" s="141">
        <f t="shared" si="6"/>
        <v>0</v>
      </c>
      <c r="N177" s="141"/>
      <c r="O177" s="135"/>
      <c r="P177" s="135" t="s">
        <v>775</v>
      </c>
      <c r="Q177" s="142" t="s">
        <v>751</v>
      </c>
      <c r="R177" s="135" t="s">
        <v>776</v>
      </c>
      <c r="S177" s="135" t="s">
        <v>66</v>
      </c>
      <c r="T177" s="135" t="s">
        <v>276</v>
      </c>
      <c r="U177" s="135" t="s">
        <v>323</v>
      </c>
      <c r="V177" s="194" t="str">
        <f t="shared" si="7"/>
        <v/>
      </c>
      <c r="W177" s="147"/>
      <c r="X177" s="147"/>
      <c r="Y177" s="147"/>
      <c r="Z177" s="147"/>
      <c r="AA177" s="147"/>
      <c r="AB177" s="147"/>
    </row>
    <row r="178" spans="1:28" s="143" customFormat="1" ht="16.5" customHeight="1">
      <c r="A178" s="134"/>
      <c r="B178" s="149" t="s">
        <v>375</v>
      </c>
      <c r="C178" s="200" t="s">
        <v>49</v>
      </c>
      <c r="D178" s="62" t="s">
        <v>376</v>
      </c>
      <c r="E178" s="56" t="s">
        <v>51</v>
      </c>
      <c r="F178" s="56" t="s">
        <v>373</v>
      </c>
      <c r="G178" s="57" t="s">
        <v>211</v>
      </c>
      <c r="H178" s="58">
        <v>2.93</v>
      </c>
      <c r="I178" s="59">
        <v>10</v>
      </c>
      <c r="J178" s="199" t="s">
        <v>880</v>
      </c>
      <c r="K178" s="195"/>
      <c r="L178" s="60" t="str">
        <f t="shared" si="5"/>
        <v>-</v>
      </c>
      <c r="M178" s="61">
        <f t="shared" si="6"/>
        <v>0</v>
      </c>
      <c r="N178" s="61"/>
      <c r="O178" s="62" t="s">
        <v>377</v>
      </c>
      <c r="P178" s="62" t="s">
        <v>378</v>
      </c>
      <c r="Q178" s="63" t="s">
        <v>379</v>
      </c>
      <c r="R178" s="62" t="s">
        <v>122</v>
      </c>
      <c r="S178" s="62" t="s">
        <v>58</v>
      </c>
      <c r="T178" s="62" t="s">
        <v>59</v>
      </c>
      <c r="U178" s="62" t="s">
        <v>323</v>
      </c>
      <c r="V178" s="194" t="str">
        <f t="shared" si="7"/>
        <v/>
      </c>
      <c r="W178" s="147"/>
      <c r="X178" s="147"/>
      <c r="Y178" s="147"/>
      <c r="Z178" s="147"/>
      <c r="AA178" s="147"/>
      <c r="AB178" s="147"/>
    </row>
    <row r="179" spans="1:28" s="64" customFormat="1" ht="16.5" customHeight="1">
      <c r="A179" s="55"/>
      <c r="B179" s="149" t="s">
        <v>380</v>
      </c>
      <c r="C179" s="145" t="s">
        <v>49</v>
      </c>
      <c r="D179" s="62" t="s">
        <v>381</v>
      </c>
      <c r="E179" s="56" t="s">
        <v>51</v>
      </c>
      <c r="F179" s="56" t="s">
        <v>373</v>
      </c>
      <c r="G179" s="57" t="s">
        <v>211</v>
      </c>
      <c r="H179" s="58">
        <v>2.81</v>
      </c>
      <c r="I179" s="59">
        <v>10</v>
      </c>
      <c r="J179" s="196" t="s">
        <v>880</v>
      </c>
      <c r="K179" s="195"/>
      <c r="L179" s="60" t="str">
        <f t="shared" si="5"/>
        <v>-</v>
      </c>
      <c r="M179" s="61">
        <f t="shared" si="6"/>
        <v>0</v>
      </c>
      <c r="N179" s="61"/>
      <c r="O179" s="62" t="s">
        <v>248</v>
      </c>
      <c r="P179" s="62" t="s">
        <v>170</v>
      </c>
      <c r="Q179" s="63" t="s">
        <v>72</v>
      </c>
      <c r="R179" s="62" t="s">
        <v>122</v>
      </c>
      <c r="S179" s="62" t="s">
        <v>66</v>
      </c>
      <c r="T179" s="62" t="s">
        <v>59</v>
      </c>
      <c r="U179" s="62" t="s">
        <v>340</v>
      </c>
      <c r="V179" s="194" t="str">
        <f t="shared" si="7"/>
        <v/>
      </c>
      <c r="W179" s="144"/>
      <c r="X179" s="144"/>
      <c r="Y179" s="144"/>
      <c r="Z179" s="144"/>
      <c r="AA179" s="144"/>
      <c r="AB179" s="144"/>
    </row>
    <row r="180" spans="1:28" s="64" customFormat="1" ht="16.5" hidden="1" customHeight="1">
      <c r="A180" s="55"/>
      <c r="B180" s="150" t="s">
        <v>382</v>
      </c>
      <c r="C180" s="148" t="s">
        <v>49</v>
      </c>
      <c r="D180" s="135" t="s">
        <v>383</v>
      </c>
      <c r="E180" s="136" t="s">
        <v>51</v>
      </c>
      <c r="F180" s="136" t="s">
        <v>373</v>
      </c>
      <c r="G180" s="137" t="s">
        <v>211</v>
      </c>
      <c r="H180" s="138">
        <v>2.81</v>
      </c>
      <c r="I180" s="139">
        <v>10</v>
      </c>
      <c r="J180" s="152" t="s">
        <v>878</v>
      </c>
      <c r="K180" s="197"/>
      <c r="L180" s="140" t="str">
        <f t="shared" si="5"/>
        <v>-</v>
      </c>
      <c r="M180" s="141">
        <f t="shared" si="6"/>
        <v>0</v>
      </c>
      <c r="N180" s="141"/>
      <c r="O180" s="135" t="s">
        <v>384</v>
      </c>
      <c r="P180" s="135" t="s">
        <v>90</v>
      </c>
      <c r="Q180" s="142" t="s">
        <v>72</v>
      </c>
      <c r="R180" s="135" t="s">
        <v>122</v>
      </c>
      <c r="S180" s="135" t="s">
        <v>66</v>
      </c>
      <c r="T180" s="135" t="s">
        <v>59</v>
      </c>
      <c r="U180" s="135" t="s">
        <v>171</v>
      </c>
      <c r="V180" s="194" t="str">
        <f t="shared" si="7"/>
        <v/>
      </c>
      <c r="W180" s="144"/>
      <c r="X180" s="144"/>
      <c r="Y180" s="144"/>
      <c r="Z180" s="144"/>
      <c r="AA180" s="144"/>
      <c r="AB180" s="144"/>
    </row>
    <row r="181" spans="1:28" s="143" customFormat="1" ht="16.5" customHeight="1">
      <c r="A181" s="134"/>
      <c r="B181" s="149" t="s">
        <v>385</v>
      </c>
      <c r="C181" s="154"/>
      <c r="D181" s="62" t="s">
        <v>386</v>
      </c>
      <c r="E181" s="56" t="s">
        <v>51</v>
      </c>
      <c r="F181" s="56" t="s">
        <v>373</v>
      </c>
      <c r="G181" s="57" t="s">
        <v>211</v>
      </c>
      <c r="H181" s="58">
        <v>4.1500000000000004</v>
      </c>
      <c r="I181" s="59">
        <v>10</v>
      </c>
      <c r="J181" s="196" t="s">
        <v>880</v>
      </c>
      <c r="K181" s="195"/>
      <c r="L181" s="60" t="str">
        <f t="shared" si="5"/>
        <v>-</v>
      </c>
      <c r="M181" s="61">
        <f t="shared" si="6"/>
        <v>0</v>
      </c>
      <c r="N181" s="61"/>
      <c r="O181" s="62" t="s">
        <v>254</v>
      </c>
      <c r="P181" s="62" t="s">
        <v>387</v>
      </c>
      <c r="Q181" s="63" t="s">
        <v>388</v>
      </c>
      <c r="R181" s="62" t="s">
        <v>57</v>
      </c>
      <c r="S181" s="62" t="s">
        <v>73</v>
      </c>
      <c r="T181" s="62" t="s">
        <v>306</v>
      </c>
      <c r="U181" s="62" t="s">
        <v>340</v>
      </c>
      <c r="V181" s="194" t="str">
        <f t="shared" si="7"/>
        <v/>
      </c>
      <c r="W181" s="147"/>
      <c r="X181" s="147"/>
      <c r="Y181" s="147"/>
      <c r="Z181" s="147"/>
      <c r="AA181" s="147"/>
      <c r="AB181" s="147"/>
    </row>
    <row r="182" spans="1:28" s="143" customFormat="1" ht="16.5" hidden="1" customHeight="1">
      <c r="A182" s="134"/>
      <c r="B182" s="150" t="s">
        <v>582</v>
      </c>
      <c r="C182" s="148" t="s">
        <v>49</v>
      </c>
      <c r="D182" s="135" t="s">
        <v>681</v>
      </c>
      <c r="E182" s="136" t="s">
        <v>51</v>
      </c>
      <c r="F182" s="136" t="s">
        <v>373</v>
      </c>
      <c r="G182" s="137" t="s">
        <v>211</v>
      </c>
      <c r="H182" s="138">
        <v>2.69</v>
      </c>
      <c r="I182" s="139">
        <v>10</v>
      </c>
      <c r="J182" s="152" t="s">
        <v>878</v>
      </c>
      <c r="K182" s="197"/>
      <c r="L182" s="140" t="str">
        <f t="shared" si="5"/>
        <v>-</v>
      </c>
      <c r="M182" s="141">
        <f t="shared" si="6"/>
        <v>0</v>
      </c>
      <c r="N182" s="141"/>
      <c r="O182" s="135" t="s">
        <v>248</v>
      </c>
      <c r="P182" s="135" t="s">
        <v>777</v>
      </c>
      <c r="Q182" s="142" t="s">
        <v>238</v>
      </c>
      <c r="R182" s="135" t="s">
        <v>79</v>
      </c>
      <c r="S182" s="135" t="s">
        <v>66</v>
      </c>
      <c r="T182" s="135" t="s">
        <v>59</v>
      </c>
      <c r="U182" s="135" t="s">
        <v>778</v>
      </c>
      <c r="V182" s="194" t="str">
        <f t="shared" si="7"/>
        <v/>
      </c>
      <c r="W182" s="147"/>
      <c r="X182" s="147"/>
      <c r="Y182" s="147"/>
      <c r="Z182" s="147"/>
      <c r="AA182" s="147"/>
      <c r="AB182" s="147"/>
    </row>
    <row r="183" spans="1:28" s="143" customFormat="1" ht="16.5" customHeight="1">
      <c r="A183" s="134"/>
      <c r="B183" s="149" t="s">
        <v>389</v>
      </c>
      <c r="C183" s="154" t="s">
        <v>49</v>
      </c>
      <c r="D183" s="62" t="s">
        <v>390</v>
      </c>
      <c r="E183" s="56" t="s">
        <v>51</v>
      </c>
      <c r="F183" s="56" t="s">
        <v>373</v>
      </c>
      <c r="G183" s="57" t="s">
        <v>211</v>
      </c>
      <c r="H183" s="58">
        <v>2.81</v>
      </c>
      <c r="I183" s="59">
        <v>10</v>
      </c>
      <c r="J183" s="196" t="s">
        <v>880</v>
      </c>
      <c r="K183" s="195"/>
      <c r="L183" s="60" t="str">
        <f t="shared" si="5"/>
        <v>-</v>
      </c>
      <c r="M183" s="61">
        <f t="shared" si="6"/>
        <v>0</v>
      </c>
      <c r="N183" s="61"/>
      <c r="O183" s="62" t="s">
        <v>391</v>
      </c>
      <c r="P183" s="62" t="s">
        <v>255</v>
      </c>
      <c r="Q183" s="63" t="s">
        <v>72</v>
      </c>
      <c r="R183" s="62" t="s">
        <v>122</v>
      </c>
      <c r="S183" s="62" t="s">
        <v>58</v>
      </c>
      <c r="T183" s="62" t="s">
        <v>59</v>
      </c>
      <c r="U183" s="62" t="s">
        <v>363</v>
      </c>
      <c r="V183" s="194" t="str">
        <f t="shared" si="7"/>
        <v/>
      </c>
      <c r="W183" s="147"/>
      <c r="X183" s="147"/>
      <c r="Y183" s="147"/>
      <c r="Z183" s="147"/>
      <c r="AA183" s="147"/>
      <c r="AB183" s="147"/>
    </row>
    <row r="184" spans="1:28" s="143" customFormat="1" ht="16.5" hidden="1" customHeight="1">
      <c r="A184" s="134"/>
      <c r="B184" s="150" t="s">
        <v>583</v>
      </c>
      <c r="C184" s="148" t="s">
        <v>49</v>
      </c>
      <c r="D184" s="135" t="s">
        <v>682</v>
      </c>
      <c r="E184" s="136" t="s">
        <v>51</v>
      </c>
      <c r="F184" s="136" t="s">
        <v>373</v>
      </c>
      <c r="G184" s="137" t="s">
        <v>211</v>
      </c>
      <c r="H184" s="138">
        <v>2.93</v>
      </c>
      <c r="I184" s="139">
        <v>10</v>
      </c>
      <c r="J184" s="152" t="s">
        <v>878</v>
      </c>
      <c r="K184" s="197"/>
      <c r="L184" s="140" t="str">
        <f t="shared" si="5"/>
        <v>-</v>
      </c>
      <c r="M184" s="141">
        <f t="shared" si="6"/>
        <v>0</v>
      </c>
      <c r="N184" s="141"/>
      <c r="O184" s="135" t="s">
        <v>248</v>
      </c>
      <c r="P184" s="135" t="s">
        <v>84</v>
      </c>
      <c r="Q184" s="142" t="s">
        <v>114</v>
      </c>
      <c r="R184" s="135" t="s">
        <v>122</v>
      </c>
      <c r="S184" s="135" t="s">
        <v>218</v>
      </c>
      <c r="T184" s="135" t="s">
        <v>59</v>
      </c>
      <c r="U184" s="135" t="s">
        <v>123</v>
      </c>
      <c r="V184" s="194" t="str">
        <f t="shared" si="7"/>
        <v/>
      </c>
      <c r="W184" s="147"/>
      <c r="X184" s="147"/>
      <c r="Y184" s="147"/>
      <c r="Z184" s="147"/>
      <c r="AA184" s="147"/>
      <c r="AB184" s="147"/>
    </row>
    <row r="185" spans="1:28" s="64" customFormat="1" ht="16.5" customHeight="1">
      <c r="A185" s="55"/>
      <c r="B185" s="149" t="s">
        <v>584</v>
      </c>
      <c r="C185" s="145" t="s">
        <v>49</v>
      </c>
      <c r="D185" s="62" t="s">
        <v>683</v>
      </c>
      <c r="E185" s="56" t="s">
        <v>51</v>
      </c>
      <c r="F185" s="56" t="s">
        <v>373</v>
      </c>
      <c r="G185" s="57" t="s">
        <v>211</v>
      </c>
      <c r="H185" s="58">
        <v>2.69</v>
      </c>
      <c r="I185" s="59">
        <v>10</v>
      </c>
      <c r="J185" s="151" t="s">
        <v>882</v>
      </c>
      <c r="K185" s="195"/>
      <c r="L185" s="60" t="str">
        <f t="shared" si="5"/>
        <v>-</v>
      </c>
      <c r="M185" s="61">
        <f t="shared" si="6"/>
        <v>0</v>
      </c>
      <c r="N185" s="61"/>
      <c r="O185" s="62" t="s">
        <v>779</v>
      </c>
      <c r="P185" s="62" t="s">
        <v>222</v>
      </c>
      <c r="Q185" s="63" t="s">
        <v>780</v>
      </c>
      <c r="R185" s="62" t="s">
        <v>57</v>
      </c>
      <c r="S185" s="62" t="s">
        <v>218</v>
      </c>
      <c r="T185" s="62" t="s">
        <v>91</v>
      </c>
      <c r="U185" s="62" t="s">
        <v>781</v>
      </c>
      <c r="V185" s="194" t="str">
        <f t="shared" si="7"/>
        <v/>
      </c>
      <c r="W185" s="144"/>
      <c r="X185" s="144"/>
      <c r="Y185" s="144"/>
      <c r="Z185" s="144"/>
      <c r="AA185" s="144"/>
      <c r="AB185" s="144"/>
    </row>
    <row r="186" spans="1:28" s="143" customFormat="1" ht="16.5" hidden="1" customHeight="1">
      <c r="A186" s="134"/>
      <c r="B186" s="150" t="s">
        <v>585</v>
      </c>
      <c r="C186" s="148"/>
      <c r="D186" s="135" t="s">
        <v>684</v>
      </c>
      <c r="E186" s="136" t="s">
        <v>51</v>
      </c>
      <c r="F186" s="136" t="s">
        <v>373</v>
      </c>
      <c r="G186" s="137" t="s">
        <v>53</v>
      </c>
      <c r="H186" s="138">
        <v>6.85</v>
      </c>
      <c r="I186" s="139">
        <v>10</v>
      </c>
      <c r="J186" s="152" t="s">
        <v>878</v>
      </c>
      <c r="K186" s="197"/>
      <c r="L186" s="140" t="str">
        <f t="shared" si="5"/>
        <v>-</v>
      </c>
      <c r="M186" s="141">
        <f t="shared" si="6"/>
        <v>0</v>
      </c>
      <c r="N186" s="141"/>
      <c r="O186" s="135"/>
      <c r="P186" s="135"/>
      <c r="Q186" s="142"/>
      <c r="R186" s="135"/>
      <c r="S186" s="135"/>
      <c r="T186" s="135"/>
      <c r="U186" s="135"/>
      <c r="V186" s="194" t="str">
        <f t="shared" si="7"/>
        <v/>
      </c>
      <c r="W186" s="147"/>
      <c r="X186" s="147"/>
      <c r="Y186" s="147"/>
      <c r="Z186" s="147"/>
      <c r="AA186" s="147"/>
      <c r="AB186" s="147"/>
    </row>
    <row r="187" spans="1:28" s="143" customFormat="1" ht="16.5" hidden="1" customHeight="1">
      <c r="A187" s="134"/>
      <c r="B187" s="150" t="s">
        <v>392</v>
      </c>
      <c r="C187" s="148" t="s">
        <v>49</v>
      </c>
      <c r="D187" s="135" t="s">
        <v>393</v>
      </c>
      <c r="E187" s="136" t="s">
        <v>51</v>
      </c>
      <c r="F187" s="136" t="s">
        <v>373</v>
      </c>
      <c r="G187" s="137" t="s">
        <v>211</v>
      </c>
      <c r="H187" s="138">
        <v>2.81</v>
      </c>
      <c r="I187" s="139">
        <v>10</v>
      </c>
      <c r="J187" s="152" t="s">
        <v>878</v>
      </c>
      <c r="K187" s="197"/>
      <c r="L187" s="140" t="str">
        <f t="shared" si="5"/>
        <v>-</v>
      </c>
      <c r="M187" s="141">
        <f t="shared" si="6"/>
        <v>0</v>
      </c>
      <c r="N187" s="141"/>
      <c r="O187" s="135" t="s">
        <v>242</v>
      </c>
      <c r="P187" s="135" t="s">
        <v>394</v>
      </c>
      <c r="Q187" s="142" t="s">
        <v>216</v>
      </c>
      <c r="R187" s="135" t="s">
        <v>178</v>
      </c>
      <c r="S187" s="135" t="s">
        <v>218</v>
      </c>
      <c r="T187" s="135" t="s">
        <v>91</v>
      </c>
      <c r="U187" s="135" t="s">
        <v>395</v>
      </c>
      <c r="V187" s="194" t="str">
        <f t="shared" si="7"/>
        <v/>
      </c>
      <c r="W187" s="147"/>
      <c r="X187" s="147"/>
      <c r="Y187" s="147"/>
      <c r="Z187" s="147"/>
      <c r="AA187" s="147"/>
      <c r="AB187" s="147"/>
    </row>
    <row r="188" spans="1:28" s="64" customFormat="1" ht="16.5" customHeight="1">
      <c r="A188" s="55"/>
      <c r="B188" s="149" t="s">
        <v>586</v>
      </c>
      <c r="C188" s="145" t="s">
        <v>49</v>
      </c>
      <c r="D188" s="62" t="s">
        <v>685</v>
      </c>
      <c r="E188" s="56" t="s">
        <v>51</v>
      </c>
      <c r="F188" s="56" t="s">
        <v>373</v>
      </c>
      <c r="G188" s="57" t="s">
        <v>211</v>
      </c>
      <c r="H188" s="58">
        <v>3.15</v>
      </c>
      <c r="I188" s="59">
        <v>10</v>
      </c>
      <c r="J188" s="196" t="s">
        <v>880</v>
      </c>
      <c r="K188" s="195"/>
      <c r="L188" s="60" t="str">
        <f t="shared" si="5"/>
        <v>-</v>
      </c>
      <c r="M188" s="61">
        <f t="shared" si="6"/>
        <v>0</v>
      </c>
      <c r="N188" s="61"/>
      <c r="O188" s="62" t="s">
        <v>254</v>
      </c>
      <c r="P188" s="62" t="s">
        <v>782</v>
      </c>
      <c r="Q188" s="63" t="s">
        <v>388</v>
      </c>
      <c r="R188" s="62" t="s">
        <v>57</v>
      </c>
      <c r="S188" s="62" t="s">
        <v>66</v>
      </c>
      <c r="T188" s="62" t="s">
        <v>91</v>
      </c>
      <c r="U188" s="62" t="s">
        <v>783</v>
      </c>
      <c r="V188" s="194" t="str">
        <f t="shared" si="7"/>
        <v/>
      </c>
      <c r="W188" s="144"/>
      <c r="X188" s="144"/>
      <c r="Y188" s="144"/>
      <c r="Z188" s="144"/>
      <c r="AA188" s="144"/>
      <c r="AB188" s="144"/>
    </row>
    <row r="189" spans="1:28" s="143" customFormat="1" ht="16.5" hidden="1" customHeight="1">
      <c r="A189" s="134"/>
      <c r="B189" s="150" t="s">
        <v>587</v>
      </c>
      <c r="C189" s="148" t="s">
        <v>49</v>
      </c>
      <c r="D189" s="135" t="s">
        <v>686</v>
      </c>
      <c r="E189" s="136" t="s">
        <v>51</v>
      </c>
      <c r="F189" s="136" t="s">
        <v>373</v>
      </c>
      <c r="G189" s="137" t="s">
        <v>211</v>
      </c>
      <c r="H189" s="138">
        <v>3.15</v>
      </c>
      <c r="I189" s="139">
        <v>10</v>
      </c>
      <c r="J189" s="152" t="s">
        <v>878</v>
      </c>
      <c r="K189" s="197"/>
      <c r="L189" s="140" t="str">
        <f t="shared" si="5"/>
        <v>-</v>
      </c>
      <c r="M189" s="141">
        <f t="shared" si="6"/>
        <v>0</v>
      </c>
      <c r="N189" s="141"/>
      <c r="O189" s="135" t="s">
        <v>784</v>
      </c>
      <c r="P189" s="135" t="s">
        <v>785</v>
      </c>
      <c r="Q189" s="142" t="s">
        <v>261</v>
      </c>
      <c r="R189" s="135" t="s">
        <v>57</v>
      </c>
      <c r="S189" s="135" t="s">
        <v>66</v>
      </c>
      <c r="T189" s="135" t="s">
        <v>59</v>
      </c>
      <c r="U189" s="135" t="s">
        <v>326</v>
      </c>
      <c r="V189" s="194" t="str">
        <f t="shared" si="7"/>
        <v/>
      </c>
      <c r="W189" s="147"/>
      <c r="X189" s="147"/>
      <c r="Y189" s="147"/>
      <c r="Z189" s="147"/>
      <c r="AA189" s="147"/>
      <c r="AB189" s="147"/>
    </row>
    <row r="190" spans="1:28" s="64" customFormat="1" ht="16.5" customHeight="1">
      <c r="A190" s="55"/>
      <c r="B190" s="149" t="s">
        <v>884</v>
      </c>
      <c r="C190" s="145"/>
      <c r="D190" s="62" t="s">
        <v>885</v>
      </c>
      <c r="E190" s="56" t="s">
        <v>51</v>
      </c>
      <c r="F190" s="56" t="s">
        <v>373</v>
      </c>
      <c r="G190" s="57" t="s">
        <v>211</v>
      </c>
      <c r="H190" s="58">
        <v>3.15</v>
      </c>
      <c r="I190" s="59">
        <v>10</v>
      </c>
      <c r="J190" s="151" t="s">
        <v>882</v>
      </c>
      <c r="K190" s="195"/>
      <c r="L190" s="60" t="str">
        <f t="shared" ref="L190" si="8">IF(K190="","-",K190/250)</f>
        <v>-</v>
      </c>
      <c r="M190" s="61">
        <f t="shared" ref="M190" si="9">H190*K190</f>
        <v>0</v>
      </c>
      <c r="N190" s="61"/>
      <c r="O190" s="62"/>
      <c r="P190" s="62"/>
      <c r="Q190" s="63"/>
      <c r="R190" s="62"/>
      <c r="S190" s="62"/>
      <c r="T190" s="62"/>
      <c r="U190" s="62"/>
      <c r="V190" s="194" t="str">
        <f t="shared" si="7"/>
        <v/>
      </c>
      <c r="W190" s="144"/>
      <c r="X190" s="144"/>
      <c r="Y190" s="144"/>
      <c r="Z190" s="144"/>
      <c r="AA190" s="144"/>
      <c r="AB190" s="144"/>
    </row>
    <row r="191" spans="1:28" s="143" customFormat="1" ht="16.5" hidden="1" customHeight="1">
      <c r="A191" s="134"/>
      <c r="B191" s="150" t="s">
        <v>588</v>
      </c>
      <c r="C191" s="148" t="s">
        <v>49</v>
      </c>
      <c r="D191" s="135" t="s">
        <v>687</v>
      </c>
      <c r="E191" s="136" t="s">
        <v>51</v>
      </c>
      <c r="F191" s="136" t="s">
        <v>373</v>
      </c>
      <c r="G191" s="137" t="s">
        <v>211</v>
      </c>
      <c r="H191" s="138">
        <v>2.93</v>
      </c>
      <c r="I191" s="139">
        <v>10</v>
      </c>
      <c r="J191" s="152" t="s">
        <v>878</v>
      </c>
      <c r="K191" s="197"/>
      <c r="L191" s="140" t="str">
        <f t="shared" si="5"/>
        <v>-</v>
      </c>
      <c r="M191" s="141">
        <f t="shared" si="6"/>
        <v>0</v>
      </c>
      <c r="N191" s="141"/>
      <c r="O191" s="135" t="s">
        <v>786</v>
      </c>
      <c r="P191" s="135" t="s">
        <v>787</v>
      </c>
      <c r="Q191" s="142" t="s">
        <v>216</v>
      </c>
      <c r="R191" s="135" t="s">
        <v>122</v>
      </c>
      <c r="S191" s="135" t="s">
        <v>66</v>
      </c>
      <c r="T191" s="135" t="s">
        <v>59</v>
      </c>
      <c r="U191" s="135" t="s">
        <v>788</v>
      </c>
      <c r="V191" s="194" t="str">
        <f t="shared" si="7"/>
        <v/>
      </c>
      <c r="W191" s="147"/>
      <c r="X191" s="147"/>
      <c r="Y191" s="147"/>
      <c r="Z191" s="147"/>
      <c r="AA191" s="147"/>
      <c r="AB191" s="147"/>
    </row>
    <row r="192" spans="1:28" s="143" customFormat="1" ht="16.5" hidden="1" customHeight="1">
      <c r="A192" s="134"/>
      <c r="B192" s="150" t="s">
        <v>396</v>
      </c>
      <c r="C192" s="148" t="s">
        <v>49</v>
      </c>
      <c r="D192" s="135" t="s">
        <v>397</v>
      </c>
      <c r="E192" s="136" t="s">
        <v>51</v>
      </c>
      <c r="F192" s="136" t="s">
        <v>373</v>
      </c>
      <c r="G192" s="137" t="s">
        <v>211</v>
      </c>
      <c r="H192" s="138">
        <v>3.15</v>
      </c>
      <c r="I192" s="139">
        <v>10</v>
      </c>
      <c r="J192" s="152" t="s">
        <v>878</v>
      </c>
      <c r="K192" s="197"/>
      <c r="L192" s="140" t="str">
        <f t="shared" si="5"/>
        <v>-</v>
      </c>
      <c r="M192" s="141">
        <f t="shared" si="6"/>
        <v>0</v>
      </c>
      <c r="N192" s="141"/>
      <c r="O192" s="135" t="s">
        <v>398</v>
      </c>
      <c r="P192" s="135" t="s">
        <v>399</v>
      </c>
      <c r="Q192" s="142" t="s">
        <v>72</v>
      </c>
      <c r="R192" s="135" t="s">
        <v>57</v>
      </c>
      <c r="S192" s="135" t="s">
        <v>66</v>
      </c>
      <c r="T192" s="135" t="s">
        <v>91</v>
      </c>
      <c r="U192" s="135" t="s">
        <v>400</v>
      </c>
      <c r="V192" s="194" t="str">
        <f t="shared" si="7"/>
        <v/>
      </c>
      <c r="W192" s="147"/>
      <c r="X192" s="147"/>
      <c r="Y192" s="147"/>
      <c r="Z192" s="147"/>
      <c r="AA192" s="147"/>
      <c r="AB192" s="147"/>
    </row>
    <row r="193" spans="1:28" s="143" customFormat="1" ht="16.5" hidden="1" customHeight="1">
      <c r="A193" s="134"/>
      <c r="B193" s="150" t="s">
        <v>589</v>
      </c>
      <c r="C193" s="148" t="s">
        <v>49</v>
      </c>
      <c r="D193" s="135" t="s">
        <v>688</v>
      </c>
      <c r="E193" s="136" t="s">
        <v>51</v>
      </c>
      <c r="F193" s="136" t="s">
        <v>373</v>
      </c>
      <c r="G193" s="137" t="s">
        <v>211</v>
      </c>
      <c r="H193" s="138">
        <v>3.15</v>
      </c>
      <c r="I193" s="139">
        <v>10</v>
      </c>
      <c r="J193" s="152" t="s">
        <v>878</v>
      </c>
      <c r="K193" s="197"/>
      <c r="L193" s="140" t="str">
        <f t="shared" si="5"/>
        <v>-</v>
      </c>
      <c r="M193" s="141">
        <f t="shared" si="6"/>
        <v>0</v>
      </c>
      <c r="N193" s="141"/>
      <c r="O193" s="135" t="s">
        <v>254</v>
      </c>
      <c r="P193" s="135" t="s">
        <v>789</v>
      </c>
      <c r="Q193" s="142" t="s">
        <v>790</v>
      </c>
      <c r="R193" s="135" t="s">
        <v>122</v>
      </c>
      <c r="S193" s="135" t="s">
        <v>66</v>
      </c>
      <c r="T193" s="135" t="s">
        <v>59</v>
      </c>
      <c r="U193" s="135" t="s">
        <v>363</v>
      </c>
      <c r="V193" s="194" t="str">
        <f t="shared" si="7"/>
        <v/>
      </c>
      <c r="W193" s="147"/>
      <c r="X193" s="147"/>
      <c r="Y193" s="147"/>
      <c r="Z193" s="147"/>
      <c r="AA193" s="147"/>
      <c r="AB193" s="147"/>
    </row>
    <row r="194" spans="1:28" s="143" customFormat="1" ht="16.5" hidden="1" customHeight="1">
      <c r="A194" s="134"/>
      <c r="B194" s="150" t="s">
        <v>590</v>
      </c>
      <c r="C194" s="148"/>
      <c r="D194" s="135" t="s">
        <v>689</v>
      </c>
      <c r="E194" s="136" t="s">
        <v>51</v>
      </c>
      <c r="F194" s="136" t="s">
        <v>373</v>
      </c>
      <c r="G194" s="137" t="s">
        <v>211</v>
      </c>
      <c r="H194" s="138">
        <v>3.15</v>
      </c>
      <c r="I194" s="139">
        <v>10</v>
      </c>
      <c r="J194" s="152" t="s">
        <v>878</v>
      </c>
      <c r="K194" s="197"/>
      <c r="L194" s="140" t="str">
        <f t="shared" si="5"/>
        <v>-</v>
      </c>
      <c r="M194" s="141">
        <f t="shared" si="6"/>
        <v>0</v>
      </c>
      <c r="N194" s="141"/>
      <c r="O194" s="135"/>
      <c r="P194" s="135" t="s">
        <v>791</v>
      </c>
      <c r="Q194" s="142" t="s">
        <v>780</v>
      </c>
      <c r="R194" s="135" t="s">
        <v>776</v>
      </c>
      <c r="S194" s="135" t="s">
        <v>66</v>
      </c>
      <c r="T194" s="135" t="s">
        <v>276</v>
      </c>
      <c r="U194" s="135" t="s">
        <v>792</v>
      </c>
      <c r="V194" s="194" t="str">
        <f t="shared" si="7"/>
        <v/>
      </c>
      <c r="W194" s="147"/>
      <c r="X194" s="147"/>
      <c r="Y194" s="147"/>
      <c r="Z194" s="147"/>
      <c r="AA194" s="147"/>
      <c r="AB194" s="147"/>
    </row>
    <row r="195" spans="1:28" s="143" customFormat="1" ht="16.5" hidden="1" customHeight="1">
      <c r="A195" s="134"/>
      <c r="B195" s="150" t="s">
        <v>591</v>
      </c>
      <c r="C195" s="148" t="s">
        <v>49</v>
      </c>
      <c r="D195" s="135" t="s">
        <v>690</v>
      </c>
      <c r="E195" s="136" t="s">
        <v>51</v>
      </c>
      <c r="F195" s="136" t="s">
        <v>373</v>
      </c>
      <c r="G195" s="137" t="s">
        <v>211</v>
      </c>
      <c r="H195" s="138">
        <v>2.93</v>
      </c>
      <c r="I195" s="139">
        <v>10</v>
      </c>
      <c r="J195" s="152" t="s">
        <v>878</v>
      </c>
      <c r="K195" s="197"/>
      <c r="L195" s="140" t="str">
        <f t="shared" si="5"/>
        <v>-</v>
      </c>
      <c r="M195" s="141">
        <f t="shared" si="6"/>
        <v>0</v>
      </c>
      <c r="N195" s="141"/>
      <c r="O195" s="135" t="s">
        <v>739</v>
      </c>
      <c r="P195" s="135" t="s">
        <v>793</v>
      </c>
      <c r="Q195" s="142" t="s">
        <v>121</v>
      </c>
      <c r="R195" s="135" t="s">
        <v>122</v>
      </c>
      <c r="S195" s="135" t="s">
        <v>66</v>
      </c>
      <c r="T195" s="135" t="s">
        <v>98</v>
      </c>
      <c r="U195" s="135" t="s">
        <v>794</v>
      </c>
      <c r="V195" s="194" t="str">
        <f t="shared" si="7"/>
        <v/>
      </c>
      <c r="W195" s="147"/>
      <c r="X195" s="147"/>
      <c r="Y195" s="147"/>
      <c r="Z195" s="147"/>
      <c r="AA195" s="147"/>
      <c r="AB195" s="147"/>
    </row>
    <row r="196" spans="1:28" s="143" customFormat="1" ht="16.5" hidden="1" customHeight="1">
      <c r="A196" s="134"/>
      <c r="B196" s="150" t="s">
        <v>401</v>
      </c>
      <c r="C196" s="148" t="s">
        <v>49</v>
      </c>
      <c r="D196" s="135" t="s">
        <v>402</v>
      </c>
      <c r="E196" s="136" t="s">
        <v>51</v>
      </c>
      <c r="F196" s="136" t="s">
        <v>373</v>
      </c>
      <c r="G196" s="137" t="s">
        <v>211</v>
      </c>
      <c r="H196" s="138">
        <v>2.69</v>
      </c>
      <c r="I196" s="139">
        <v>10</v>
      </c>
      <c r="J196" s="152" t="s">
        <v>878</v>
      </c>
      <c r="K196" s="197"/>
      <c r="L196" s="140" t="str">
        <f t="shared" si="5"/>
        <v>-</v>
      </c>
      <c r="M196" s="141">
        <f t="shared" si="6"/>
        <v>0</v>
      </c>
      <c r="N196" s="141"/>
      <c r="O196" s="135" t="s">
        <v>254</v>
      </c>
      <c r="P196" s="135" t="s">
        <v>403</v>
      </c>
      <c r="Q196" s="142" t="s">
        <v>404</v>
      </c>
      <c r="R196" s="135" t="s">
        <v>122</v>
      </c>
      <c r="S196" s="135" t="s">
        <v>66</v>
      </c>
      <c r="T196" s="135" t="s">
        <v>98</v>
      </c>
      <c r="U196" s="135" t="s">
        <v>405</v>
      </c>
      <c r="V196" s="194" t="str">
        <f t="shared" si="7"/>
        <v/>
      </c>
      <c r="W196" s="147"/>
      <c r="X196" s="147"/>
      <c r="Y196" s="147"/>
      <c r="Z196" s="147"/>
      <c r="AA196" s="147"/>
      <c r="AB196" s="147"/>
    </row>
    <row r="197" spans="1:28" s="143" customFormat="1" ht="16.5" hidden="1" customHeight="1">
      <c r="A197" s="134"/>
      <c r="B197" s="150" t="s">
        <v>592</v>
      </c>
      <c r="C197" s="148" t="s">
        <v>49</v>
      </c>
      <c r="D197" s="135" t="s">
        <v>691</v>
      </c>
      <c r="E197" s="136" t="s">
        <v>51</v>
      </c>
      <c r="F197" s="136" t="s">
        <v>373</v>
      </c>
      <c r="G197" s="137" t="s">
        <v>211</v>
      </c>
      <c r="H197" s="138">
        <v>2.93</v>
      </c>
      <c r="I197" s="139">
        <v>10</v>
      </c>
      <c r="J197" s="152" t="s">
        <v>878</v>
      </c>
      <c r="K197" s="197"/>
      <c r="L197" s="140" t="str">
        <f t="shared" si="5"/>
        <v>-</v>
      </c>
      <c r="M197" s="141">
        <f t="shared" si="6"/>
        <v>0</v>
      </c>
      <c r="N197" s="141"/>
      <c r="O197" s="135" t="s">
        <v>242</v>
      </c>
      <c r="P197" s="135" t="s">
        <v>795</v>
      </c>
      <c r="Q197" s="142" t="s">
        <v>725</v>
      </c>
      <c r="R197" s="135" t="s">
        <v>57</v>
      </c>
      <c r="S197" s="135" t="s">
        <v>66</v>
      </c>
      <c r="T197" s="135" t="s">
        <v>91</v>
      </c>
      <c r="U197" s="135" t="s">
        <v>796</v>
      </c>
      <c r="V197" s="194" t="str">
        <f t="shared" si="7"/>
        <v/>
      </c>
      <c r="W197" s="147"/>
      <c r="X197" s="147"/>
      <c r="Y197" s="147"/>
      <c r="Z197" s="147"/>
      <c r="AA197" s="147"/>
      <c r="AB197" s="147"/>
    </row>
    <row r="198" spans="1:28" s="143" customFormat="1" ht="16.5" hidden="1" customHeight="1">
      <c r="A198" s="134"/>
      <c r="B198" s="150" t="s">
        <v>593</v>
      </c>
      <c r="C198" s="148" t="s">
        <v>49</v>
      </c>
      <c r="D198" s="135" t="s">
        <v>692</v>
      </c>
      <c r="E198" s="136" t="s">
        <v>51</v>
      </c>
      <c r="F198" s="136" t="s">
        <v>373</v>
      </c>
      <c r="G198" s="137" t="s">
        <v>211</v>
      </c>
      <c r="H198" s="138">
        <v>3.15</v>
      </c>
      <c r="I198" s="139">
        <v>10</v>
      </c>
      <c r="J198" s="152" t="s">
        <v>878</v>
      </c>
      <c r="K198" s="197"/>
      <c r="L198" s="140" t="str">
        <f t="shared" si="5"/>
        <v>-</v>
      </c>
      <c r="M198" s="141">
        <f t="shared" si="6"/>
        <v>0</v>
      </c>
      <c r="N198" s="141"/>
      <c r="O198" s="135" t="s">
        <v>254</v>
      </c>
      <c r="P198" s="135" t="s">
        <v>55</v>
      </c>
      <c r="Q198" s="142" t="s">
        <v>216</v>
      </c>
      <c r="R198" s="135" t="s">
        <v>57</v>
      </c>
      <c r="S198" s="135" t="s">
        <v>66</v>
      </c>
      <c r="T198" s="135" t="s">
        <v>5</v>
      </c>
      <c r="U198" s="135" t="s">
        <v>770</v>
      </c>
      <c r="V198" s="194" t="str">
        <f t="shared" si="7"/>
        <v/>
      </c>
      <c r="W198" s="147"/>
      <c r="X198" s="147"/>
      <c r="Y198" s="147"/>
      <c r="Z198" s="147"/>
      <c r="AA198" s="147"/>
      <c r="AB198" s="147"/>
    </row>
    <row r="199" spans="1:28" s="64" customFormat="1" ht="16.5" customHeight="1">
      <c r="A199" s="55"/>
      <c r="B199" s="149" t="s">
        <v>594</v>
      </c>
      <c r="C199" s="145" t="s">
        <v>49</v>
      </c>
      <c r="D199" s="62" t="s">
        <v>693</v>
      </c>
      <c r="E199" s="56" t="s">
        <v>51</v>
      </c>
      <c r="F199" s="56" t="s">
        <v>373</v>
      </c>
      <c r="G199" s="57" t="s">
        <v>211</v>
      </c>
      <c r="H199" s="58">
        <v>2.93</v>
      </c>
      <c r="I199" s="59">
        <v>10</v>
      </c>
      <c r="J199" s="151" t="s">
        <v>882</v>
      </c>
      <c r="K199" s="195"/>
      <c r="L199" s="60" t="str">
        <f t="shared" si="5"/>
        <v>-</v>
      </c>
      <c r="M199" s="61">
        <f t="shared" si="6"/>
        <v>0</v>
      </c>
      <c r="N199" s="61"/>
      <c r="O199" s="62" t="s">
        <v>314</v>
      </c>
      <c r="P199" s="62" t="s">
        <v>84</v>
      </c>
      <c r="Q199" s="63" t="s">
        <v>267</v>
      </c>
      <c r="R199" s="62" t="s">
        <v>57</v>
      </c>
      <c r="S199" s="62" t="s">
        <v>66</v>
      </c>
      <c r="T199" s="62" t="s">
        <v>98</v>
      </c>
      <c r="U199" s="62" t="s">
        <v>797</v>
      </c>
      <c r="V199" s="194" t="str">
        <f t="shared" si="7"/>
        <v/>
      </c>
      <c r="W199" s="144"/>
      <c r="X199" s="144"/>
      <c r="Y199" s="144"/>
      <c r="Z199" s="144"/>
      <c r="AA199" s="144"/>
      <c r="AB199" s="144"/>
    </row>
    <row r="200" spans="1:28" s="143" customFormat="1" ht="16.5" hidden="1" customHeight="1">
      <c r="A200" s="134"/>
      <c r="B200" s="150" t="s">
        <v>406</v>
      </c>
      <c r="C200" s="148" t="s">
        <v>49</v>
      </c>
      <c r="D200" s="135" t="s">
        <v>407</v>
      </c>
      <c r="E200" s="136" t="s">
        <v>51</v>
      </c>
      <c r="F200" s="136" t="s">
        <v>373</v>
      </c>
      <c r="G200" s="137" t="s">
        <v>211</v>
      </c>
      <c r="H200" s="138">
        <v>2.81</v>
      </c>
      <c r="I200" s="139">
        <v>10</v>
      </c>
      <c r="J200" s="152" t="s">
        <v>878</v>
      </c>
      <c r="K200" s="197"/>
      <c r="L200" s="140" t="str">
        <f t="shared" si="5"/>
        <v>-</v>
      </c>
      <c r="M200" s="141">
        <f t="shared" si="6"/>
        <v>0</v>
      </c>
      <c r="N200" s="141"/>
      <c r="O200" s="135" t="s">
        <v>408</v>
      </c>
      <c r="P200" s="135" t="s">
        <v>310</v>
      </c>
      <c r="Q200" s="142" t="s">
        <v>72</v>
      </c>
      <c r="R200" s="135" t="s">
        <v>122</v>
      </c>
      <c r="S200" s="135" t="s">
        <v>66</v>
      </c>
      <c r="T200" s="135" t="s">
        <v>59</v>
      </c>
      <c r="U200" s="135" t="s">
        <v>409</v>
      </c>
      <c r="V200" s="194" t="str">
        <f t="shared" si="7"/>
        <v/>
      </c>
      <c r="W200" s="147"/>
      <c r="X200" s="147"/>
      <c r="Y200" s="147"/>
      <c r="Z200" s="147"/>
      <c r="AA200" s="147"/>
      <c r="AB200" s="147"/>
    </row>
    <row r="201" spans="1:28" s="143" customFormat="1" ht="16.5" hidden="1" customHeight="1">
      <c r="A201" s="134"/>
      <c r="B201" s="150" t="s">
        <v>595</v>
      </c>
      <c r="C201" s="148" t="s">
        <v>49</v>
      </c>
      <c r="D201" s="135" t="s">
        <v>694</v>
      </c>
      <c r="E201" s="136" t="s">
        <v>51</v>
      </c>
      <c r="F201" s="136" t="s">
        <v>373</v>
      </c>
      <c r="G201" s="137" t="s">
        <v>211</v>
      </c>
      <c r="H201" s="138">
        <v>3.15</v>
      </c>
      <c r="I201" s="139">
        <v>10</v>
      </c>
      <c r="J201" s="152" t="s">
        <v>878</v>
      </c>
      <c r="K201" s="197"/>
      <c r="L201" s="140" t="str">
        <f t="shared" si="5"/>
        <v>-</v>
      </c>
      <c r="M201" s="141">
        <f t="shared" si="6"/>
        <v>0</v>
      </c>
      <c r="N201" s="141"/>
      <c r="O201" s="135" t="s">
        <v>242</v>
      </c>
      <c r="P201" s="135" t="s">
        <v>798</v>
      </c>
      <c r="Q201" s="142" t="s">
        <v>799</v>
      </c>
      <c r="R201" s="135" t="s">
        <v>57</v>
      </c>
      <c r="S201" s="135" t="s">
        <v>66</v>
      </c>
      <c r="T201" s="135" t="s">
        <v>98</v>
      </c>
      <c r="U201" s="135" t="s">
        <v>800</v>
      </c>
      <c r="V201" s="194" t="str">
        <f t="shared" si="7"/>
        <v/>
      </c>
      <c r="W201" s="147"/>
      <c r="X201" s="147"/>
      <c r="Y201" s="147"/>
      <c r="Z201" s="147"/>
      <c r="AA201" s="147"/>
      <c r="AB201" s="147"/>
    </row>
    <row r="202" spans="1:28" s="64" customFormat="1" ht="16.5" hidden="1" customHeight="1">
      <c r="A202" s="55"/>
      <c r="B202" s="150" t="s">
        <v>410</v>
      </c>
      <c r="C202" s="148" t="s">
        <v>49</v>
      </c>
      <c r="D202" s="135" t="s">
        <v>411</v>
      </c>
      <c r="E202" s="136" t="s">
        <v>51</v>
      </c>
      <c r="F202" s="136" t="s">
        <v>373</v>
      </c>
      <c r="G202" s="137" t="s">
        <v>211</v>
      </c>
      <c r="H202" s="138">
        <v>2.93</v>
      </c>
      <c r="I202" s="139">
        <v>10</v>
      </c>
      <c r="J202" s="152" t="s">
        <v>878</v>
      </c>
      <c r="K202" s="197"/>
      <c r="L202" s="140" t="str">
        <f t="shared" si="5"/>
        <v>-</v>
      </c>
      <c r="M202" s="141">
        <f t="shared" si="6"/>
        <v>0</v>
      </c>
      <c r="N202" s="141"/>
      <c r="O202" s="135" t="s">
        <v>412</v>
      </c>
      <c r="P202" s="135" t="s">
        <v>413</v>
      </c>
      <c r="Q202" s="142" t="s">
        <v>267</v>
      </c>
      <c r="R202" s="135" t="s">
        <v>122</v>
      </c>
      <c r="S202" s="135" t="s">
        <v>66</v>
      </c>
      <c r="T202" s="135" t="s">
        <v>59</v>
      </c>
      <c r="U202" s="135" t="s">
        <v>171</v>
      </c>
      <c r="V202" s="194" t="str">
        <f t="shared" si="7"/>
        <v/>
      </c>
      <c r="W202" s="144"/>
      <c r="X202" s="144"/>
      <c r="Y202" s="144"/>
      <c r="Z202" s="144"/>
      <c r="AA202" s="144"/>
      <c r="AB202" s="144"/>
    </row>
    <row r="203" spans="1:28" s="143" customFormat="1" ht="16.5" hidden="1" customHeight="1">
      <c r="A203" s="134"/>
      <c r="B203" s="150" t="s">
        <v>596</v>
      </c>
      <c r="C203" s="148" t="s">
        <v>49</v>
      </c>
      <c r="D203" s="135" t="s">
        <v>695</v>
      </c>
      <c r="E203" s="136" t="s">
        <v>51</v>
      </c>
      <c r="F203" s="136" t="s">
        <v>373</v>
      </c>
      <c r="G203" s="137" t="s">
        <v>211</v>
      </c>
      <c r="H203" s="138">
        <v>3.15</v>
      </c>
      <c r="I203" s="139">
        <v>10</v>
      </c>
      <c r="J203" s="152" t="s">
        <v>878</v>
      </c>
      <c r="K203" s="197"/>
      <c r="L203" s="140" t="str">
        <f t="shared" si="5"/>
        <v>-</v>
      </c>
      <c r="M203" s="141">
        <f t="shared" si="6"/>
        <v>0</v>
      </c>
      <c r="N203" s="141"/>
      <c r="O203" s="135" t="s">
        <v>242</v>
      </c>
      <c r="P203" s="135" t="s">
        <v>801</v>
      </c>
      <c r="Q203" s="142" t="s">
        <v>72</v>
      </c>
      <c r="R203" s="135" t="s">
        <v>122</v>
      </c>
      <c r="S203" s="135" t="s">
        <v>66</v>
      </c>
      <c r="T203" s="135" t="s">
        <v>5</v>
      </c>
      <c r="U203" s="135" t="s">
        <v>350</v>
      </c>
      <c r="V203" s="194" t="str">
        <f t="shared" si="7"/>
        <v/>
      </c>
      <c r="W203" s="147"/>
      <c r="X203" s="147"/>
      <c r="Y203" s="147"/>
      <c r="Z203" s="147"/>
      <c r="AA203" s="147"/>
      <c r="AB203" s="147"/>
    </row>
    <row r="204" spans="1:28" s="143" customFormat="1" ht="16.5" customHeight="1">
      <c r="A204" s="134"/>
      <c r="B204" s="149" t="s">
        <v>414</v>
      </c>
      <c r="C204" s="154" t="s">
        <v>49</v>
      </c>
      <c r="D204" s="62" t="s">
        <v>415</v>
      </c>
      <c r="E204" s="56" t="s">
        <v>51</v>
      </c>
      <c r="F204" s="56" t="s">
        <v>373</v>
      </c>
      <c r="G204" s="57" t="s">
        <v>211</v>
      </c>
      <c r="H204" s="58">
        <v>2.69</v>
      </c>
      <c r="I204" s="59">
        <v>10</v>
      </c>
      <c r="J204" s="196" t="s">
        <v>880</v>
      </c>
      <c r="K204" s="195"/>
      <c r="L204" s="60" t="str">
        <f t="shared" si="5"/>
        <v>-</v>
      </c>
      <c r="M204" s="61">
        <f t="shared" si="6"/>
        <v>0</v>
      </c>
      <c r="N204" s="61"/>
      <c r="O204" s="62"/>
      <c r="P204" s="62" t="s">
        <v>416</v>
      </c>
      <c r="Q204" s="63" t="s">
        <v>388</v>
      </c>
      <c r="R204" s="62" t="s">
        <v>57</v>
      </c>
      <c r="S204" s="62" t="s">
        <v>66</v>
      </c>
      <c r="T204" s="62" t="s">
        <v>276</v>
      </c>
      <c r="U204" s="62" t="s">
        <v>286</v>
      </c>
      <c r="V204" s="194" t="str">
        <f t="shared" si="7"/>
        <v/>
      </c>
      <c r="W204" s="147"/>
      <c r="X204" s="147"/>
      <c r="Y204" s="147"/>
      <c r="Z204" s="147"/>
      <c r="AA204" s="147"/>
      <c r="AB204" s="147"/>
    </row>
    <row r="205" spans="1:28" s="64" customFormat="1" ht="16.5" customHeight="1">
      <c r="A205" s="55"/>
      <c r="B205" s="149" t="s">
        <v>597</v>
      </c>
      <c r="C205" s="145" t="s">
        <v>49</v>
      </c>
      <c r="D205" s="62" t="s">
        <v>696</v>
      </c>
      <c r="E205" s="56" t="s">
        <v>51</v>
      </c>
      <c r="F205" s="56" t="s">
        <v>373</v>
      </c>
      <c r="G205" s="57" t="s">
        <v>211</v>
      </c>
      <c r="H205" s="58">
        <v>4.1500000000000004</v>
      </c>
      <c r="I205" s="59">
        <v>10</v>
      </c>
      <c r="J205" s="196" t="s">
        <v>881</v>
      </c>
      <c r="K205" s="195"/>
      <c r="L205" s="60" t="str">
        <f t="shared" si="5"/>
        <v>-</v>
      </c>
      <c r="M205" s="61">
        <f t="shared" si="6"/>
        <v>0</v>
      </c>
      <c r="N205" s="61"/>
      <c r="O205" s="62" t="s">
        <v>254</v>
      </c>
      <c r="P205" s="62" t="s">
        <v>802</v>
      </c>
      <c r="Q205" s="63"/>
      <c r="R205" s="62"/>
      <c r="S205" s="62"/>
      <c r="T205" s="62"/>
      <c r="U205" s="62"/>
      <c r="V205" s="194" t="str">
        <f t="shared" si="7"/>
        <v/>
      </c>
      <c r="W205" s="144"/>
      <c r="X205" s="144"/>
      <c r="Y205" s="144"/>
      <c r="Z205" s="144"/>
      <c r="AA205" s="144"/>
      <c r="AB205" s="144"/>
    </row>
    <row r="206" spans="1:28" s="143" customFormat="1" ht="16.5" hidden="1" customHeight="1">
      <c r="A206" s="134"/>
      <c r="B206" s="150" t="s">
        <v>417</v>
      </c>
      <c r="C206" s="148" t="s">
        <v>49</v>
      </c>
      <c r="D206" s="135" t="s">
        <v>418</v>
      </c>
      <c r="E206" s="136" t="s">
        <v>51</v>
      </c>
      <c r="F206" s="136" t="s">
        <v>373</v>
      </c>
      <c r="G206" s="137" t="s">
        <v>211</v>
      </c>
      <c r="H206" s="138">
        <v>2.93</v>
      </c>
      <c r="I206" s="139">
        <v>10</v>
      </c>
      <c r="J206" s="152" t="s">
        <v>878</v>
      </c>
      <c r="K206" s="197"/>
      <c r="L206" s="140" t="str">
        <f t="shared" si="5"/>
        <v>-</v>
      </c>
      <c r="M206" s="141">
        <f t="shared" si="6"/>
        <v>0</v>
      </c>
      <c r="N206" s="141"/>
      <c r="O206" s="135" t="s">
        <v>419</v>
      </c>
      <c r="P206" s="135" t="s">
        <v>420</v>
      </c>
      <c r="Q206" s="142" t="s">
        <v>216</v>
      </c>
      <c r="R206" s="135" t="s">
        <v>57</v>
      </c>
      <c r="S206" s="135" t="s">
        <v>66</v>
      </c>
      <c r="T206" s="135" t="s">
        <v>59</v>
      </c>
      <c r="U206" s="135" t="s">
        <v>123</v>
      </c>
      <c r="V206" s="194" t="str">
        <f t="shared" si="7"/>
        <v/>
      </c>
      <c r="W206" s="147"/>
      <c r="X206" s="147"/>
      <c r="Y206" s="147"/>
      <c r="Z206" s="147"/>
      <c r="AA206" s="147"/>
      <c r="AB206" s="147"/>
    </row>
    <row r="207" spans="1:28" s="143" customFormat="1" ht="16.5" hidden="1" customHeight="1">
      <c r="A207" s="134"/>
      <c r="B207" s="150" t="s">
        <v>598</v>
      </c>
      <c r="C207" s="148" t="s">
        <v>49</v>
      </c>
      <c r="D207" s="135" t="s">
        <v>697</v>
      </c>
      <c r="E207" s="136" t="s">
        <v>51</v>
      </c>
      <c r="F207" s="136" t="s">
        <v>373</v>
      </c>
      <c r="G207" s="137" t="s">
        <v>211</v>
      </c>
      <c r="H207" s="138">
        <v>3.15</v>
      </c>
      <c r="I207" s="139">
        <v>10</v>
      </c>
      <c r="J207" s="152" t="s">
        <v>878</v>
      </c>
      <c r="K207" s="197"/>
      <c r="L207" s="140" t="str">
        <f t="shared" si="5"/>
        <v>-</v>
      </c>
      <c r="M207" s="141">
        <f t="shared" si="6"/>
        <v>0</v>
      </c>
      <c r="N207" s="141"/>
      <c r="O207" s="135" t="s">
        <v>254</v>
      </c>
      <c r="P207" s="135" t="s">
        <v>803</v>
      </c>
      <c r="Q207" s="142" t="s">
        <v>804</v>
      </c>
      <c r="R207" s="135" t="s">
        <v>57</v>
      </c>
      <c r="S207" s="135" t="s">
        <v>66</v>
      </c>
      <c r="T207" s="135" t="s">
        <v>91</v>
      </c>
      <c r="U207" s="135" t="s">
        <v>805</v>
      </c>
      <c r="V207" s="194" t="str">
        <f t="shared" si="7"/>
        <v/>
      </c>
      <c r="W207" s="147"/>
      <c r="X207" s="147"/>
      <c r="Y207" s="147"/>
      <c r="Z207" s="147"/>
      <c r="AA207" s="147"/>
      <c r="AB207" s="147"/>
    </row>
    <row r="208" spans="1:28" s="64" customFormat="1" ht="16.5" customHeight="1">
      <c r="A208" s="55"/>
      <c r="B208" s="149" t="s">
        <v>599</v>
      </c>
      <c r="C208" s="145" t="s">
        <v>49</v>
      </c>
      <c r="D208" s="62" t="s">
        <v>698</v>
      </c>
      <c r="E208" s="56" t="s">
        <v>51</v>
      </c>
      <c r="F208" s="56" t="s">
        <v>373</v>
      </c>
      <c r="G208" s="57" t="s">
        <v>211</v>
      </c>
      <c r="H208" s="58">
        <v>3.15</v>
      </c>
      <c r="I208" s="59">
        <v>10</v>
      </c>
      <c r="J208" s="151" t="s">
        <v>882</v>
      </c>
      <c r="K208" s="195"/>
      <c r="L208" s="60" t="str">
        <f t="shared" si="5"/>
        <v>-</v>
      </c>
      <c r="M208" s="61">
        <f t="shared" si="6"/>
        <v>0</v>
      </c>
      <c r="N208" s="61"/>
      <c r="O208" s="62" t="s">
        <v>242</v>
      </c>
      <c r="P208" s="62" t="s">
        <v>90</v>
      </c>
      <c r="Q208" s="63" t="s">
        <v>806</v>
      </c>
      <c r="R208" s="62" t="s">
        <v>57</v>
      </c>
      <c r="S208" s="62" t="s">
        <v>218</v>
      </c>
      <c r="T208" s="62" t="s">
        <v>91</v>
      </c>
      <c r="U208" s="62" t="s">
        <v>363</v>
      </c>
      <c r="V208" s="194" t="str">
        <f t="shared" si="7"/>
        <v/>
      </c>
      <c r="W208" s="144"/>
      <c r="X208" s="144"/>
      <c r="Y208" s="144"/>
      <c r="Z208" s="144"/>
      <c r="AA208" s="144"/>
      <c r="AB208" s="144"/>
    </row>
    <row r="209" spans="1:28" s="143" customFormat="1" ht="16.5" hidden="1" customHeight="1">
      <c r="A209" s="134"/>
      <c r="B209" s="150" t="s">
        <v>421</v>
      </c>
      <c r="C209" s="148" t="s">
        <v>49</v>
      </c>
      <c r="D209" s="135" t="s">
        <v>422</v>
      </c>
      <c r="E209" s="136" t="s">
        <v>51</v>
      </c>
      <c r="F209" s="136" t="s">
        <v>373</v>
      </c>
      <c r="G209" s="137" t="s">
        <v>211</v>
      </c>
      <c r="H209" s="138">
        <v>3.41</v>
      </c>
      <c r="I209" s="139">
        <v>10</v>
      </c>
      <c r="J209" s="152" t="s">
        <v>878</v>
      </c>
      <c r="K209" s="197"/>
      <c r="L209" s="140" t="str">
        <f t="shared" si="5"/>
        <v>-</v>
      </c>
      <c r="M209" s="141">
        <f t="shared" si="6"/>
        <v>0</v>
      </c>
      <c r="N209" s="141"/>
      <c r="O209" s="135" t="s">
        <v>254</v>
      </c>
      <c r="P209" s="135" t="s">
        <v>127</v>
      </c>
      <c r="Q209" s="142" t="s">
        <v>388</v>
      </c>
      <c r="R209" s="135" t="s">
        <v>57</v>
      </c>
      <c r="S209" s="135" t="s">
        <v>66</v>
      </c>
      <c r="T209" s="135" t="s">
        <v>59</v>
      </c>
      <c r="U209" s="135" t="s">
        <v>123</v>
      </c>
      <c r="V209" s="194" t="str">
        <f t="shared" si="7"/>
        <v/>
      </c>
      <c r="W209" s="147"/>
      <c r="X209" s="147"/>
      <c r="Y209" s="147"/>
      <c r="Z209" s="147"/>
      <c r="AA209" s="147"/>
      <c r="AB209" s="147"/>
    </row>
    <row r="210" spans="1:28" s="143" customFormat="1" ht="16.5" customHeight="1">
      <c r="A210" s="134"/>
      <c r="B210" s="149" t="s">
        <v>423</v>
      </c>
      <c r="C210" s="154" t="s">
        <v>49</v>
      </c>
      <c r="D210" s="62" t="s">
        <v>424</v>
      </c>
      <c r="E210" s="56" t="s">
        <v>51</v>
      </c>
      <c r="F210" s="56" t="s">
        <v>373</v>
      </c>
      <c r="G210" s="57" t="s">
        <v>211</v>
      </c>
      <c r="H210" s="58">
        <v>2.81</v>
      </c>
      <c r="I210" s="59">
        <v>10</v>
      </c>
      <c r="J210" s="196" t="s">
        <v>880</v>
      </c>
      <c r="K210" s="195"/>
      <c r="L210" s="60" t="str">
        <f t="shared" si="5"/>
        <v>-</v>
      </c>
      <c r="M210" s="61">
        <f t="shared" si="6"/>
        <v>0</v>
      </c>
      <c r="N210" s="61"/>
      <c r="O210" s="62" t="s">
        <v>425</v>
      </c>
      <c r="P210" s="62" t="s">
        <v>55</v>
      </c>
      <c r="Q210" s="63" t="s">
        <v>379</v>
      </c>
      <c r="R210" s="62" t="s">
        <v>122</v>
      </c>
      <c r="S210" s="62" t="s">
        <v>66</v>
      </c>
      <c r="T210" s="62" t="s">
        <v>59</v>
      </c>
      <c r="U210" s="62" t="s">
        <v>426</v>
      </c>
      <c r="V210" s="194" t="str">
        <f t="shared" si="7"/>
        <v/>
      </c>
      <c r="W210" s="147"/>
      <c r="X210" s="147"/>
      <c r="Y210" s="147"/>
      <c r="Z210" s="147"/>
      <c r="AA210" s="147"/>
      <c r="AB210" s="147"/>
    </row>
    <row r="211" spans="1:28" s="64" customFormat="1" ht="16.5" customHeight="1">
      <c r="A211" s="55"/>
      <c r="B211" s="149" t="s">
        <v>427</v>
      </c>
      <c r="C211" s="145" t="s">
        <v>49</v>
      </c>
      <c r="D211" s="62" t="s">
        <v>428</v>
      </c>
      <c r="E211" s="56" t="s">
        <v>51</v>
      </c>
      <c r="F211" s="56" t="s">
        <v>373</v>
      </c>
      <c r="G211" s="57" t="s">
        <v>211</v>
      </c>
      <c r="H211" s="58">
        <v>2.81</v>
      </c>
      <c r="I211" s="59">
        <v>10</v>
      </c>
      <c r="J211" s="151" t="s">
        <v>882</v>
      </c>
      <c r="K211" s="195"/>
      <c r="L211" s="60" t="str">
        <f t="shared" si="5"/>
        <v>-</v>
      </c>
      <c r="M211" s="61">
        <f t="shared" si="6"/>
        <v>0</v>
      </c>
      <c r="N211" s="61"/>
      <c r="O211" s="62" t="s">
        <v>429</v>
      </c>
      <c r="P211" s="62" t="s">
        <v>430</v>
      </c>
      <c r="Q211" s="63" t="s">
        <v>56</v>
      </c>
      <c r="R211" s="62" t="s">
        <v>57</v>
      </c>
      <c r="S211" s="62" t="s">
        <v>66</v>
      </c>
      <c r="T211" s="62" t="s">
        <v>59</v>
      </c>
      <c r="U211" s="62" t="s">
        <v>431</v>
      </c>
      <c r="V211" s="194" t="str">
        <f t="shared" si="7"/>
        <v/>
      </c>
      <c r="W211" s="144"/>
      <c r="X211" s="144"/>
      <c r="Y211" s="144"/>
      <c r="Z211" s="144"/>
      <c r="AA211" s="144"/>
      <c r="AB211" s="144"/>
    </row>
    <row r="212" spans="1:28" s="143" customFormat="1" ht="16.5" hidden="1" customHeight="1">
      <c r="A212" s="134"/>
      <c r="B212" s="150" t="s">
        <v>600</v>
      </c>
      <c r="C212" s="148" t="s">
        <v>49</v>
      </c>
      <c r="D212" s="135" t="s">
        <v>699</v>
      </c>
      <c r="E212" s="136" t="s">
        <v>51</v>
      </c>
      <c r="F212" s="136" t="s">
        <v>373</v>
      </c>
      <c r="G212" s="137" t="s">
        <v>211</v>
      </c>
      <c r="H212" s="138">
        <v>3.15</v>
      </c>
      <c r="I212" s="139">
        <v>10</v>
      </c>
      <c r="J212" s="152" t="s">
        <v>878</v>
      </c>
      <c r="K212" s="197"/>
      <c r="L212" s="140" t="str">
        <f t="shared" si="5"/>
        <v>-</v>
      </c>
      <c r="M212" s="141">
        <f t="shared" si="6"/>
        <v>0</v>
      </c>
      <c r="N212" s="141"/>
      <c r="O212" s="135" t="s">
        <v>242</v>
      </c>
      <c r="P212" s="135" t="s">
        <v>84</v>
      </c>
      <c r="Q212" s="142" t="s">
        <v>780</v>
      </c>
      <c r="R212" s="135" t="s">
        <v>122</v>
      </c>
      <c r="S212" s="135" t="s">
        <v>218</v>
      </c>
      <c r="T212" s="135" t="s">
        <v>5</v>
      </c>
      <c r="U212" s="135" t="s">
        <v>104</v>
      </c>
      <c r="V212" s="194" t="str">
        <f t="shared" si="7"/>
        <v/>
      </c>
      <c r="W212" s="147"/>
      <c r="X212" s="147"/>
      <c r="Y212" s="147"/>
      <c r="Z212" s="147"/>
      <c r="AA212" s="147"/>
      <c r="AB212" s="147"/>
    </row>
    <row r="213" spans="1:28" s="143" customFormat="1" ht="16.5" hidden="1" customHeight="1">
      <c r="A213" s="134"/>
      <c r="B213" s="150" t="s">
        <v>432</v>
      </c>
      <c r="C213" s="148" t="s">
        <v>49</v>
      </c>
      <c r="D213" s="135" t="s">
        <v>433</v>
      </c>
      <c r="E213" s="136" t="s">
        <v>51</v>
      </c>
      <c r="F213" s="136" t="s">
        <v>373</v>
      </c>
      <c r="G213" s="137" t="s">
        <v>211</v>
      </c>
      <c r="H213" s="138">
        <v>2.81</v>
      </c>
      <c r="I213" s="139">
        <v>10</v>
      </c>
      <c r="J213" s="152" t="s">
        <v>878</v>
      </c>
      <c r="K213" s="197"/>
      <c r="L213" s="140" t="str">
        <f t="shared" si="5"/>
        <v>-</v>
      </c>
      <c r="M213" s="141">
        <f t="shared" si="6"/>
        <v>0</v>
      </c>
      <c r="N213" s="141"/>
      <c r="O213" s="135" t="s">
        <v>434</v>
      </c>
      <c r="P213" s="135" t="s">
        <v>435</v>
      </c>
      <c r="Q213" s="142" t="s">
        <v>388</v>
      </c>
      <c r="R213" s="135" t="s">
        <v>122</v>
      </c>
      <c r="S213" s="135" t="s">
        <v>66</v>
      </c>
      <c r="T213" s="135" t="s">
        <v>91</v>
      </c>
      <c r="U213" s="135" t="s">
        <v>224</v>
      </c>
      <c r="V213" s="194" t="str">
        <f t="shared" si="7"/>
        <v/>
      </c>
      <c r="W213" s="147"/>
      <c r="X213" s="147"/>
      <c r="Y213" s="147"/>
      <c r="Z213" s="147"/>
      <c r="AA213" s="147"/>
      <c r="AB213" s="147"/>
    </row>
    <row r="214" spans="1:28" s="143" customFormat="1" ht="16.5" hidden="1" customHeight="1">
      <c r="A214" s="134"/>
      <c r="B214" s="150" t="s">
        <v>601</v>
      </c>
      <c r="C214" s="148" t="s">
        <v>49</v>
      </c>
      <c r="D214" s="135" t="s">
        <v>700</v>
      </c>
      <c r="E214" s="136" t="s">
        <v>51</v>
      </c>
      <c r="F214" s="136" t="s">
        <v>373</v>
      </c>
      <c r="G214" s="137" t="s">
        <v>211</v>
      </c>
      <c r="H214" s="138">
        <v>3.15</v>
      </c>
      <c r="I214" s="139">
        <v>10</v>
      </c>
      <c r="J214" s="152" t="s">
        <v>878</v>
      </c>
      <c r="K214" s="197"/>
      <c r="L214" s="140" t="str">
        <f t="shared" si="5"/>
        <v>-</v>
      </c>
      <c r="M214" s="141">
        <f t="shared" si="6"/>
        <v>0</v>
      </c>
      <c r="N214" s="141"/>
      <c r="O214" s="135" t="s">
        <v>254</v>
      </c>
      <c r="P214" s="135" t="s">
        <v>807</v>
      </c>
      <c r="Q214" s="142"/>
      <c r="R214" s="135" t="s">
        <v>122</v>
      </c>
      <c r="S214" s="135" t="s">
        <v>66</v>
      </c>
      <c r="T214" s="135">
        <v>0</v>
      </c>
      <c r="U214" s="135" t="s">
        <v>808</v>
      </c>
      <c r="V214" s="194" t="str">
        <f t="shared" si="7"/>
        <v/>
      </c>
      <c r="W214" s="147"/>
      <c r="X214" s="147"/>
      <c r="Y214" s="147"/>
      <c r="Z214" s="147"/>
      <c r="AA214" s="147"/>
      <c r="AB214" s="147"/>
    </row>
    <row r="215" spans="1:28" s="143" customFormat="1" ht="16.5" customHeight="1">
      <c r="A215" s="134"/>
      <c r="B215" s="149" t="s">
        <v>436</v>
      </c>
      <c r="C215" s="154" t="s">
        <v>49</v>
      </c>
      <c r="D215" s="62" t="s">
        <v>437</v>
      </c>
      <c r="E215" s="56" t="s">
        <v>51</v>
      </c>
      <c r="F215" s="56" t="s">
        <v>373</v>
      </c>
      <c r="G215" s="57" t="s">
        <v>211</v>
      </c>
      <c r="H215" s="58">
        <v>3.41</v>
      </c>
      <c r="I215" s="59">
        <v>10</v>
      </c>
      <c r="J215" s="196" t="s">
        <v>880</v>
      </c>
      <c r="K215" s="195"/>
      <c r="L215" s="60" t="str">
        <f t="shared" si="5"/>
        <v>-</v>
      </c>
      <c r="M215" s="61">
        <f t="shared" si="6"/>
        <v>0</v>
      </c>
      <c r="N215" s="61"/>
      <c r="O215" s="62" t="s">
        <v>254</v>
      </c>
      <c r="P215" s="62" t="s">
        <v>55</v>
      </c>
      <c r="Q215" s="63" t="s">
        <v>216</v>
      </c>
      <c r="R215" s="62" t="s">
        <v>122</v>
      </c>
      <c r="S215" s="62" t="s">
        <v>66</v>
      </c>
      <c r="T215" s="62" t="s">
        <v>5</v>
      </c>
      <c r="U215" s="62" t="s">
        <v>307</v>
      </c>
      <c r="V215" s="194" t="str">
        <f t="shared" si="7"/>
        <v/>
      </c>
      <c r="W215" s="147"/>
      <c r="X215" s="147"/>
      <c r="Y215" s="147"/>
      <c r="Z215" s="147"/>
      <c r="AA215" s="147"/>
      <c r="AB215" s="147"/>
    </row>
    <row r="216" spans="1:28" s="64" customFormat="1" ht="16.5" customHeight="1">
      <c r="A216" s="55"/>
      <c r="B216" s="149" t="s">
        <v>602</v>
      </c>
      <c r="C216" s="145" t="s">
        <v>49</v>
      </c>
      <c r="D216" s="62" t="s">
        <v>701</v>
      </c>
      <c r="E216" s="56" t="s">
        <v>51</v>
      </c>
      <c r="F216" s="56" t="s">
        <v>373</v>
      </c>
      <c r="G216" s="57" t="s">
        <v>211</v>
      </c>
      <c r="H216" s="58">
        <v>2.93</v>
      </c>
      <c r="I216" s="59">
        <v>10</v>
      </c>
      <c r="J216" s="196" t="s">
        <v>880</v>
      </c>
      <c r="K216" s="195"/>
      <c r="L216" s="60" t="str">
        <f t="shared" si="5"/>
        <v>-</v>
      </c>
      <c r="M216" s="61">
        <f t="shared" si="6"/>
        <v>0</v>
      </c>
      <c r="N216" s="61"/>
      <c r="O216" s="62" t="s">
        <v>809</v>
      </c>
      <c r="P216" s="62" t="s">
        <v>255</v>
      </c>
      <c r="Q216" s="63" t="s">
        <v>748</v>
      </c>
      <c r="R216" s="62" t="s">
        <v>122</v>
      </c>
      <c r="S216" s="62" t="s">
        <v>218</v>
      </c>
      <c r="T216" s="62" t="s">
        <v>59</v>
      </c>
      <c r="U216" s="62" t="s">
        <v>431</v>
      </c>
      <c r="V216" s="194" t="str">
        <f t="shared" si="7"/>
        <v/>
      </c>
      <c r="W216" s="144"/>
      <c r="X216" s="144"/>
      <c r="Y216" s="144"/>
      <c r="Z216" s="144"/>
      <c r="AA216" s="144"/>
      <c r="AB216" s="144"/>
    </row>
    <row r="217" spans="1:28" s="143" customFormat="1" ht="16.5" hidden="1" customHeight="1">
      <c r="A217" s="134"/>
      <c r="B217" s="150" t="s">
        <v>603</v>
      </c>
      <c r="C217" s="148" t="s">
        <v>49</v>
      </c>
      <c r="D217" s="135" t="s">
        <v>702</v>
      </c>
      <c r="E217" s="136" t="s">
        <v>51</v>
      </c>
      <c r="F217" s="136" t="s">
        <v>373</v>
      </c>
      <c r="G217" s="137" t="s">
        <v>211</v>
      </c>
      <c r="H217" s="138">
        <v>4.1500000000000004</v>
      </c>
      <c r="I217" s="139">
        <v>10</v>
      </c>
      <c r="J217" s="152" t="s">
        <v>878</v>
      </c>
      <c r="K217" s="197"/>
      <c r="L217" s="140" t="str">
        <f t="shared" si="5"/>
        <v>-</v>
      </c>
      <c r="M217" s="141">
        <f t="shared" si="6"/>
        <v>0</v>
      </c>
      <c r="N217" s="141"/>
      <c r="O217" s="135" t="s">
        <v>254</v>
      </c>
      <c r="P217" s="135" t="s">
        <v>64</v>
      </c>
      <c r="Q217" s="142" t="s">
        <v>810</v>
      </c>
      <c r="R217" s="135" t="s">
        <v>57</v>
      </c>
      <c r="S217" s="135" t="s">
        <v>66</v>
      </c>
      <c r="T217" s="135" t="s">
        <v>91</v>
      </c>
      <c r="U217" s="135" t="s">
        <v>340</v>
      </c>
      <c r="V217" s="194" t="str">
        <f t="shared" si="7"/>
        <v/>
      </c>
      <c r="W217" s="147"/>
      <c r="X217" s="147"/>
      <c r="Y217" s="147"/>
      <c r="Z217" s="147"/>
      <c r="AA217" s="147"/>
      <c r="AB217" s="147"/>
    </row>
    <row r="218" spans="1:28" s="143" customFormat="1" ht="16.5" hidden="1" customHeight="1">
      <c r="A218" s="134"/>
      <c r="B218" s="150" t="s">
        <v>604</v>
      </c>
      <c r="C218" s="148"/>
      <c r="D218" s="135" t="s">
        <v>703</v>
      </c>
      <c r="E218" s="136" t="s">
        <v>51</v>
      </c>
      <c r="F218" s="136" t="s">
        <v>373</v>
      </c>
      <c r="G218" s="137" t="s">
        <v>53</v>
      </c>
      <c r="H218" s="138">
        <v>6.25</v>
      </c>
      <c r="I218" s="139">
        <v>10</v>
      </c>
      <c r="J218" s="152" t="s">
        <v>878</v>
      </c>
      <c r="K218" s="197"/>
      <c r="L218" s="140" t="str">
        <f t="shared" si="5"/>
        <v>-</v>
      </c>
      <c r="M218" s="141">
        <f t="shared" si="6"/>
        <v>0</v>
      </c>
      <c r="N218" s="141"/>
      <c r="O218" s="135"/>
      <c r="P218" s="135"/>
      <c r="Q218" s="142"/>
      <c r="R218" s="135"/>
      <c r="S218" s="135"/>
      <c r="T218" s="135"/>
      <c r="U218" s="135"/>
      <c r="V218" s="194" t="str">
        <f t="shared" si="7"/>
        <v/>
      </c>
      <c r="W218" s="147"/>
      <c r="X218" s="147"/>
      <c r="Y218" s="147"/>
      <c r="Z218" s="147"/>
      <c r="AA218" s="147"/>
      <c r="AB218" s="147"/>
    </row>
    <row r="219" spans="1:28" s="143" customFormat="1" ht="16.5" hidden="1" customHeight="1">
      <c r="A219" s="134"/>
      <c r="B219" s="150" t="s">
        <v>605</v>
      </c>
      <c r="C219" s="148"/>
      <c r="D219" s="135" t="s">
        <v>704</v>
      </c>
      <c r="E219" s="136" t="s">
        <v>51</v>
      </c>
      <c r="F219" s="136" t="s">
        <v>373</v>
      </c>
      <c r="G219" s="137" t="s">
        <v>211</v>
      </c>
      <c r="H219" s="138">
        <v>4.1500000000000004</v>
      </c>
      <c r="I219" s="139">
        <v>10</v>
      </c>
      <c r="J219" s="152" t="s">
        <v>878</v>
      </c>
      <c r="K219" s="197"/>
      <c r="L219" s="140" t="str">
        <f t="shared" si="5"/>
        <v>-</v>
      </c>
      <c r="M219" s="141">
        <f t="shared" si="6"/>
        <v>0</v>
      </c>
      <c r="N219" s="141"/>
      <c r="O219" s="135"/>
      <c r="P219" s="135"/>
      <c r="Q219" s="142"/>
      <c r="R219" s="135"/>
      <c r="S219" s="135"/>
      <c r="T219" s="135"/>
      <c r="U219" s="135"/>
      <c r="V219" s="194" t="str">
        <f t="shared" si="7"/>
        <v/>
      </c>
      <c r="W219" s="147"/>
      <c r="X219" s="147"/>
      <c r="Y219" s="147"/>
      <c r="Z219" s="147"/>
      <c r="AA219" s="147"/>
      <c r="AB219" s="147"/>
    </row>
    <row r="220" spans="1:28" s="143" customFormat="1" ht="16.5" hidden="1" customHeight="1">
      <c r="A220" s="134"/>
      <c r="B220" s="150" t="s">
        <v>606</v>
      </c>
      <c r="C220" s="148"/>
      <c r="D220" s="135" t="s">
        <v>705</v>
      </c>
      <c r="E220" s="136" t="s">
        <v>51</v>
      </c>
      <c r="F220" s="136" t="s">
        <v>440</v>
      </c>
      <c r="G220" s="137" t="s">
        <v>53</v>
      </c>
      <c r="H220" s="138">
        <v>6.41</v>
      </c>
      <c r="I220" s="139">
        <v>10</v>
      </c>
      <c r="J220" s="152" t="s">
        <v>878</v>
      </c>
      <c r="K220" s="197"/>
      <c r="L220" s="140" t="str">
        <f t="shared" si="5"/>
        <v>-</v>
      </c>
      <c r="M220" s="141">
        <f t="shared" si="6"/>
        <v>0</v>
      </c>
      <c r="N220" s="141"/>
      <c r="O220" s="135"/>
      <c r="P220" s="135"/>
      <c r="Q220" s="142"/>
      <c r="R220" s="135"/>
      <c r="S220" s="135"/>
      <c r="T220" s="135"/>
      <c r="U220" s="135"/>
      <c r="V220" s="194" t="str">
        <f t="shared" si="7"/>
        <v/>
      </c>
      <c r="W220" s="147"/>
      <c r="X220" s="147"/>
      <c r="Y220" s="147"/>
      <c r="Z220" s="147"/>
      <c r="AA220" s="147"/>
      <c r="AB220" s="147"/>
    </row>
    <row r="221" spans="1:28" s="143" customFormat="1" ht="16.5" hidden="1" customHeight="1">
      <c r="A221" s="134"/>
      <c r="B221" s="150" t="s">
        <v>438</v>
      </c>
      <c r="C221" s="148"/>
      <c r="D221" s="135" t="s">
        <v>439</v>
      </c>
      <c r="E221" s="136" t="s">
        <v>51</v>
      </c>
      <c r="F221" s="136" t="s">
        <v>440</v>
      </c>
      <c r="G221" s="137" t="s">
        <v>211</v>
      </c>
      <c r="H221" s="138">
        <v>4.1500000000000004</v>
      </c>
      <c r="I221" s="139">
        <v>10</v>
      </c>
      <c r="J221" s="152" t="s">
        <v>878</v>
      </c>
      <c r="K221" s="197"/>
      <c r="L221" s="140" t="str">
        <f t="shared" ref="L221:L222" si="10">IF(K221="","-",K221/250)</f>
        <v>-</v>
      </c>
      <c r="M221" s="141">
        <f t="shared" ref="M221:M222" si="11">H221*K221</f>
        <v>0</v>
      </c>
      <c r="N221" s="141"/>
      <c r="O221" s="135" t="s">
        <v>254</v>
      </c>
      <c r="P221" s="135" t="s">
        <v>90</v>
      </c>
      <c r="Q221" s="142" t="s">
        <v>72</v>
      </c>
      <c r="R221" s="135" t="s">
        <v>57</v>
      </c>
      <c r="S221" s="135" t="s">
        <v>218</v>
      </c>
      <c r="T221" s="135" t="s">
        <v>441</v>
      </c>
      <c r="U221" s="135" t="s">
        <v>442</v>
      </c>
      <c r="V221" s="194" t="str">
        <f t="shared" si="7"/>
        <v/>
      </c>
      <c r="W221" s="147"/>
      <c r="X221" s="147"/>
      <c r="Y221" s="147"/>
      <c r="Z221" s="147"/>
      <c r="AA221" s="147"/>
      <c r="AB221" s="147"/>
    </row>
    <row r="222" spans="1:28" s="143" customFormat="1" ht="16.5" hidden="1" customHeight="1">
      <c r="A222" s="134"/>
      <c r="B222" s="150" t="s">
        <v>607</v>
      </c>
      <c r="C222" s="148"/>
      <c r="D222" s="135" t="s">
        <v>706</v>
      </c>
      <c r="E222" s="136" t="s">
        <v>51</v>
      </c>
      <c r="F222" s="136" t="s">
        <v>440</v>
      </c>
      <c r="G222" s="137" t="s">
        <v>53</v>
      </c>
      <c r="H222" s="138">
        <v>6.25</v>
      </c>
      <c r="I222" s="139">
        <v>10</v>
      </c>
      <c r="J222" s="152" t="s">
        <v>878</v>
      </c>
      <c r="K222" s="197"/>
      <c r="L222" s="140" t="str">
        <f t="shared" si="10"/>
        <v>-</v>
      </c>
      <c r="M222" s="141">
        <f t="shared" si="11"/>
        <v>0</v>
      </c>
      <c r="N222" s="141"/>
      <c r="O222" s="135"/>
      <c r="P222" s="135"/>
      <c r="Q222" s="142"/>
      <c r="R222" s="135"/>
      <c r="S222" s="135"/>
      <c r="T222" s="135"/>
      <c r="U222" s="135"/>
      <c r="V222" s="194" t="str">
        <f t="shared" si="7"/>
        <v/>
      </c>
      <c r="W222" s="147"/>
      <c r="X222" s="147"/>
      <c r="Y222" s="147"/>
      <c r="Z222" s="147"/>
      <c r="AA222" s="147"/>
      <c r="AB222" s="147"/>
    </row>
    <row r="223" spans="1:28" s="64" customFormat="1" ht="16.5" customHeight="1">
      <c r="A223" s="55"/>
      <c r="B223" s="149" t="s">
        <v>815</v>
      </c>
      <c r="C223" s="145"/>
      <c r="D223" s="62" t="s">
        <v>679</v>
      </c>
      <c r="E223" s="56" t="s">
        <v>709</v>
      </c>
      <c r="F223" s="56" t="s">
        <v>373</v>
      </c>
      <c r="G223" s="57" t="s">
        <v>211</v>
      </c>
      <c r="H223" s="58">
        <v>18.29</v>
      </c>
      <c r="I223" s="59">
        <v>10</v>
      </c>
      <c r="J223" s="196" t="s">
        <v>880</v>
      </c>
      <c r="K223" s="195"/>
      <c r="L223" s="60" t="str">
        <f t="shared" ref="L223:L263" si="12">IF(K223="","-",K223/250)</f>
        <v>-</v>
      </c>
      <c r="M223" s="61">
        <f t="shared" ref="M223:M263" si="13">H223*K223</f>
        <v>0</v>
      </c>
      <c r="N223" s="61"/>
      <c r="O223" s="62"/>
      <c r="P223" s="62" t="s">
        <v>127</v>
      </c>
      <c r="Q223" s="63"/>
      <c r="R223" s="62"/>
      <c r="S223" s="62"/>
      <c r="T223" s="62"/>
      <c r="U223" s="62"/>
      <c r="V223" s="194" t="str">
        <f t="shared" si="7"/>
        <v/>
      </c>
      <c r="W223" s="144"/>
      <c r="X223" s="144"/>
      <c r="Y223" s="144"/>
      <c r="Z223" s="144"/>
      <c r="AA223" s="144"/>
      <c r="AB223" s="144"/>
    </row>
    <row r="224" spans="1:28" s="143" customFormat="1" ht="16.5" hidden="1" customHeight="1">
      <c r="A224" s="134"/>
      <c r="B224" s="150" t="s">
        <v>816</v>
      </c>
      <c r="C224" s="148"/>
      <c r="D224" s="135" t="s">
        <v>372</v>
      </c>
      <c r="E224" s="136" t="s">
        <v>709</v>
      </c>
      <c r="F224" s="136" t="s">
        <v>373</v>
      </c>
      <c r="G224" s="137" t="s">
        <v>211</v>
      </c>
      <c r="H224" s="138">
        <v>18.29</v>
      </c>
      <c r="I224" s="139">
        <v>10</v>
      </c>
      <c r="J224" s="152" t="s">
        <v>878</v>
      </c>
      <c r="K224" s="197"/>
      <c r="L224" s="140" t="str">
        <f t="shared" si="12"/>
        <v>-</v>
      </c>
      <c r="M224" s="141">
        <f t="shared" si="13"/>
        <v>0</v>
      </c>
      <c r="N224" s="141"/>
      <c r="O224" s="135"/>
      <c r="P224" s="135" t="s">
        <v>255</v>
      </c>
      <c r="Q224" s="142"/>
      <c r="R224" s="135"/>
      <c r="S224" s="135"/>
      <c r="T224" s="135"/>
      <c r="U224" s="135"/>
      <c r="V224" s="194" t="str">
        <f t="shared" si="7"/>
        <v/>
      </c>
      <c r="W224" s="147"/>
      <c r="X224" s="147"/>
      <c r="Y224" s="147"/>
      <c r="Z224" s="147"/>
      <c r="AA224" s="147"/>
      <c r="AB224" s="147"/>
    </row>
    <row r="225" spans="1:28" s="143" customFormat="1" ht="16.5" hidden="1" customHeight="1">
      <c r="A225" s="134"/>
      <c r="B225" s="150" t="s">
        <v>817</v>
      </c>
      <c r="C225" s="148"/>
      <c r="D225" s="135" t="s">
        <v>240</v>
      </c>
      <c r="E225" s="136" t="s">
        <v>709</v>
      </c>
      <c r="F225" s="136" t="s">
        <v>241</v>
      </c>
      <c r="G225" s="137" t="s">
        <v>211</v>
      </c>
      <c r="H225" s="138">
        <v>18.29</v>
      </c>
      <c r="I225" s="139">
        <v>10</v>
      </c>
      <c r="J225" s="152" t="s">
        <v>878</v>
      </c>
      <c r="K225" s="197"/>
      <c r="L225" s="140" t="str">
        <f t="shared" si="12"/>
        <v>-</v>
      </c>
      <c r="M225" s="141">
        <f t="shared" si="13"/>
        <v>0</v>
      </c>
      <c r="N225" s="141"/>
      <c r="O225" s="135"/>
      <c r="P225" s="135" t="s">
        <v>90</v>
      </c>
      <c r="Q225" s="142"/>
      <c r="R225" s="135"/>
      <c r="S225" s="135"/>
      <c r="T225" s="135"/>
      <c r="U225" s="135"/>
      <c r="V225" s="194" t="str">
        <f t="shared" si="7"/>
        <v/>
      </c>
      <c r="W225" s="147"/>
      <c r="X225" s="147"/>
      <c r="Y225" s="147"/>
      <c r="Z225" s="147"/>
      <c r="AA225" s="147"/>
      <c r="AB225" s="147"/>
    </row>
    <row r="226" spans="1:28" s="64" customFormat="1" ht="16.5" customHeight="1">
      <c r="A226" s="55"/>
      <c r="B226" s="149" t="s">
        <v>818</v>
      </c>
      <c r="C226" s="145"/>
      <c r="D226" s="62" t="s">
        <v>847</v>
      </c>
      <c r="E226" s="56" t="s">
        <v>709</v>
      </c>
      <c r="F226" s="56" t="s">
        <v>373</v>
      </c>
      <c r="G226" s="57" t="s">
        <v>211</v>
      </c>
      <c r="H226" s="58">
        <v>18.29</v>
      </c>
      <c r="I226" s="59">
        <v>10</v>
      </c>
      <c r="J226" s="196" t="s">
        <v>880</v>
      </c>
      <c r="K226" s="195"/>
      <c r="L226" s="60" t="str">
        <f t="shared" si="12"/>
        <v>-</v>
      </c>
      <c r="M226" s="61">
        <f t="shared" si="13"/>
        <v>0</v>
      </c>
      <c r="N226" s="61"/>
      <c r="O226" s="62"/>
      <c r="P226" s="62" t="s">
        <v>255</v>
      </c>
      <c r="Q226" s="63"/>
      <c r="R226" s="62"/>
      <c r="S226" s="62"/>
      <c r="T226" s="62"/>
      <c r="U226" s="62"/>
      <c r="V226" s="194" t="str">
        <f t="shared" si="7"/>
        <v/>
      </c>
      <c r="W226" s="144"/>
      <c r="X226" s="144"/>
      <c r="Y226" s="144"/>
      <c r="Z226" s="144"/>
      <c r="AA226" s="144"/>
      <c r="AB226" s="144"/>
    </row>
    <row r="227" spans="1:28" s="143" customFormat="1" ht="16.5" customHeight="1">
      <c r="A227" s="134"/>
      <c r="B227" s="149" t="s">
        <v>819</v>
      </c>
      <c r="C227" s="154"/>
      <c r="D227" s="62" t="s">
        <v>309</v>
      </c>
      <c r="E227" s="56" t="s">
        <v>709</v>
      </c>
      <c r="F227" s="56" t="s">
        <v>301</v>
      </c>
      <c r="G227" s="57" t="s">
        <v>211</v>
      </c>
      <c r="H227" s="58">
        <v>18.29</v>
      </c>
      <c r="I227" s="59">
        <v>10</v>
      </c>
      <c r="J227" s="196" t="s">
        <v>881</v>
      </c>
      <c r="K227" s="195"/>
      <c r="L227" s="60" t="str">
        <f t="shared" si="12"/>
        <v>-</v>
      </c>
      <c r="M227" s="61">
        <f t="shared" si="13"/>
        <v>0</v>
      </c>
      <c r="N227" s="61"/>
      <c r="O227" s="62"/>
      <c r="P227" s="62" t="s">
        <v>310</v>
      </c>
      <c r="Q227" s="63"/>
      <c r="R227" s="62"/>
      <c r="S227" s="62"/>
      <c r="T227" s="62"/>
      <c r="U227" s="62"/>
      <c r="V227" s="194" t="str">
        <f t="shared" si="7"/>
        <v/>
      </c>
      <c r="W227" s="147"/>
      <c r="X227" s="147"/>
      <c r="Y227" s="147"/>
      <c r="Z227" s="147"/>
      <c r="AA227" s="147"/>
      <c r="AB227" s="147"/>
    </row>
    <row r="228" spans="1:28" s="143" customFormat="1" ht="16.5" hidden="1" customHeight="1">
      <c r="A228" s="134"/>
      <c r="B228" s="150" t="s">
        <v>820</v>
      </c>
      <c r="C228" s="148"/>
      <c r="D228" s="135" t="s">
        <v>667</v>
      </c>
      <c r="E228" s="136" t="s">
        <v>709</v>
      </c>
      <c r="F228" s="136" t="s">
        <v>301</v>
      </c>
      <c r="G228" s="137" t="s">
        <v>211</v>
      </c>
      <c r="H228" s="138">
        <v>18.29</v>
      </c>
      <c r="I228" s="139">
        <v>10</v>
      </c>
      <c r="J228" s="152" t="s">
        <v>878</v>
      </c>
      <c r="K228" s="197"/>
      <c r="L228" s="140" t="str">
        <f t="shared" si="12"/>
        <v>-</v>
      </c>
      <c r="M228" s="141">
        <f t="shared" si="13"/>
        <v>0</v>
      </c>
      <c r="N228" s="141"/>
      <c r="O228" s="135"/>
      <c r="P228" s="135" t="s">
        <v>255</v>
      </c>
      <c r="Q228" s="142"/>
      <c r="R228" s="135"/>
      <c r="S228" s="135"/>
      <c r="T228" s="135"/>
      <c r="U228" s="135"/>
      <c r="V228" s="194" t="str">
        <f t="shared" ref="V228:V263" si="14">IF(MOD(K228,I228)&gt;0,"Неверная кратность заказа!","")</f>
        <v/>
      </c>
      <c r="W228" s="147"/>
      <c r="X228" s="147"/>
      <c r="Y228" s="147"/>
      <c r="Z228" s="147"/>
      <c r="AA228" s="147"/>
      <c r="AB228" s="147"/>
    </row>
    <row r="229" spans="1:28" s="64" customFormat="1" ht="16.5" customHeight="1">
      <c r="A229" s="55"/>
      <c r="B229" s="149" t="s">
        <v>821</v>
      </c>
      <c r="C229" s="145"/>
      <c r="D229" s="62" t="s">
        <v>848</v>
      </c>
      <c r="E229" s="56" t="s">
        <v>709</v>
      </c>
      <c r="F229" s="56" t="s">
        <v>301</v>
      </c>
      <c r="G229" s="57" t="s">
        <v>211</v>
      </c>
      <c r="H229" s="58">
        <v>18.29</v>
      </c>
      <c r="I229" s="59">
        <v>10</v>
      </c>
      <c r="J229" s="196" t="s">
        <v>880</v>
      </c>
      <c r="K229" s="195"/>
      <c r="L229" s="60" t="str">
        <f t="shared" si="12"/>
        <v>-</v>
      </c>
      <c r="M229" s="61">
        <f t="shared" si="13"/>
        <v>0</v>
      </c>
      <c r="N229" s="61"/>
      <c r="O229" s="62"/>
      <c r="P229" s="62" t="s">
        <v>90</v>
      </c>
      <c r="Q229" s="63"/>
      <c r="R229" s="62"/>
      <c r="S229" s="62"/>
      <c r="T229" s="62"/>
      <c r="U229" s="62"/>
      <c r="V229" s="194" t="str">
        <f t="shared" si="14"/>
        <v/>
      </c>
      <c r="W229" s="144"/>
      <c r="X229" s="144"/>
      <c r="Y229" s="144"/>
      <c r="Z229" s="144"/>
      <c r="AA229" s="144"/>
      <c r="AB229" s="144"/>
    </row>
    <row r="230" spans="1:28" s="143" customFormat="1" ht="16.5" hidden="1" customHeight="1">
      <c r="A230" s="134"/>
      <c r="B230" s="150" t="s">
        <v>822</v>
      </c>
      <c r="C230" s="148"/>
      <c r="D230" s="135" t="s">
        <v>684</v>
      </c>
      <c r="E230" s="136" t="s">
        <v>709</v>
      </c>
      <c r="F230" s="136" t="s">
        <v>373</v>
      </c>
      <c r="G230" s="137" t="s">
        <v>211</v>
      </c>
      <c r="H230" s="138">
        <v>18.29</v>
      </c>
      <c r="I230" s="139">
        <v>10</v>
      </c>
      <c r="J230" s="152" t="s">
        <v>878</v>
      </c>
      <c r="K230" s="197"/>
      <c r="L230" s="140" t="str">
        <f t="shared" si="12"/>
        <v>-</v>
      </c>
      <c r="M230" s="141">
        <f t="shared" si="13"/>
        <v>0</v>
      </c>
      <c r="N230" s="141"/>
      <c r="O230" s="135"/>
      <c r="P230" s="135" t="s">
        <v>84</v>
      </c>
      <c r="Q230" s="142"/>
      <c r="R230" s="135"/>
      <c r="S230" s="135"/>
      <c r="T230" s="135"/>
      <c r="U230" s="135"/>
      <c r="V230" s="194" t="str">
        <f t="shared" si="14"/>
        <v/>
      </c>
      <c r="W230" s="147"/>
      <c r="X230" s="147"/>
      <c r="Y230" s="147"/>
      <c r="Z230" s="147"/>
      <c r="AA230" s="147"/>
      <c r="AB230" s="147"/>
    </row>
    <row r="231" spans="1:28" s="143" customFormat="1" ht="16.5" hidden="1" customHeight="1">
      <c r="A231" s="134"/>
      <c r="B231" s="150" t="s">
        <v>823</v>
      </c>
      <c r="C231" s="148"/>
      <c r="D231" s="135" t="s">
        <v>849</v>
      </c>
      <c r="E231" s="136" t="s">
        <v>709</v>
      </c>
      <c r="F231" s="136" t="s">
        <v>210</v>
      </c>
      <c r="G231" s="137" t="s">
        <v>211</v>
      </c>
      <c r="H231" s="138">
        <v>18.29</v>
      </c>
      <c r="I231" s="139">
        <v>10</v>
      </c>
      <c r="J231" s="152" t="s">
        <v>878</v>
      </c>
      <c r="K231" s="197"/>
      <c r="L231" s="140" t="str">
        <f t="shared" si="12"/>
        <v>-</v>
      </c>
      <c r="M231" s="141">
        <f t="shared" si="13"/>
        <v>0</v>
      </c>
      <c r="N231" s="141"/>
      <c r="O231" s="135"/>
      <c r="P231" s="135" t="s">
        <v>868</v>
      </c>
      <c r="Q231" s="142"/>
      <c r="R231" s="135"/>
      <c r="S231" s="135"/>
      <c r="T231" s="135"/>
      <c r="U231" s="135"/>
      <c r="V231" s="194" t="str">
        <f t="shared" si="14"/>
        <v/>
      </c>
      <c r="W231" s="147"/>
      <c r="X231" s="147"/>
      <c r="Y231" s="147"/>
      <c r="Z231" s="147"/>
      <c r="AA231" s="147"/>
      <c r="AB231" s="147"/>
    </row>
    <row r="232" spans="1:28" s="143" customFormat="1" ht="16.5" hidden="1" customHeight="1">
      <c r="A232" s="134"/>
      <c r="B232" s="150" t="s">
        <v>824</v>
      </c>
      <c r="C232" s="148"/>
      <c r="D232" s="135" t="s">
        <v>850</v>
      </c>
      <c r="E232" s="136" t="s">
        <v>709</v>
      </c>
      <c r="F232" s="136" t="s">
        <v>301</v>
      </c>
      <c r="G232" s="137" t="s">
        <v>211</v>
      </c>
      <c r="H232" s="138">
        <v>18.29</v>
      </c>
      <c r="I232" s="139">
        <v>10</v>
      </c>
      <c r="J232" s="152" t="s">
        <v>878</v>
      </c>
      <c r="K232" s="197"/>
      <c r="L232" s="140" t="str">
        <f t="shared" si="12"/>
        <v>-</v>
      </c>
      <c r="M232" s="141">
        <f t="shared" si="13"/>
        <v>0</v>
      </c>
      <c r="N232" s="141"/>
      <c r="O232" s="135"/>
      <c r="P232" s="135" t="s">
        <v>310</v>
      </c>
      <c r="Q232" s="142"/>
      <c r="R232" s="135"/>
      <c r="S232" s="135"/>
      <c r="T232" s="135"/>
      <c r="U232" s="135"/>
      <c r="V232" s="194" t="str">
        <f t="shared" si="14"/>
        <v/>
      </c>
      <c r="W232" s="147"/>
      <c r="X232" s="147"/>
      <c r="Y232" s="147"/>
      <c r="Z232" s="147"/>
      <c r="AA232" s="147"/>
      <c r="AB232" s="147"/>
    </row>
    <row r="233" spans="1:28" s="143" customFormat="1" ht="16.5" hidden="1" customHeight="1">
      <c r="A233" s="134"/>
      <c r="B233" s="150" t="s">
        <v>608</v>
      </c>
      <c r="C233" s="148" t="s">
        <v>49</v>
      </c>
      <c r="D233" s="135" t="s">
        <v>397</v>
      </c>
      <c r="E233" s="136" t="s">
        <v>709</v>
      </c>
      <c r="F233" s="136" t="s">
        <v>373</v>
      </c>
      <c r="G233" s="137" t="s">
        <v>211</v>
      </c>
      <c r="H233" s="138">
        <v>18.29</v>
      </c>
      <c r="I233" s="139">
        <v>10</v>
      </c>
      <c r="J233" s="152" t="s">
        <v>878</v>
      </c>
      <c r="K233" s="197"/>
      <c r="L233" s="140" t="str">
        <f t="shared" si="12"/>
        <v>-</v>
      </c>
      <c r="M233" s="141">
        <f t="shared" si="13"/>
        <v>0</v>
      </c>
      <c r="N233" s="141"/>
      <c r="O233" s="135" t="s">
        <v>398</v>
      </c>
      <c r="P233" s="135" t="s">
        <v>399</v>
      </c>
      <c r="Q233" s="142" t="s">
        <v>72</v>
      </c>
      <c r="R233" s="135" t="s">
        <v>57</v>
      </c>
      <c r="S233" s="135" t="s">
        <v>66</v>
      </c>
      <c r="T233" s="135" t="s">
        <v>91</v>
      </c>
      <c r="U233" s="135" t="s">
        <v>400</v>
      </c>
      <c r="V233" s="194" t="str">
        <f t="shared" si="14"/>
        <v/>
      </c>
      <c r="W233" s="147"/>
      <c r="X233" s="147"/>
      <c r="Y233" s="147"/>
      <c r="Z233" s="147"/>
      <c r="AA233" s="147"/>
      <c r="AB233" s="147"/>
    </row>
    <row r="234" spans="1:28" s="64" customFormat="1" ht="16.5" hidden="1" customHeight="1">
      <c r="A234" s="55"/>
      <c r="B234" s="150" t="s">
        <v>825</v>
      </c>
      <c r="C234" s="148"/>
      <c r="D234" s="135" t="s">
        <v>688</v>
      </c>
      <c r="E234" s="136" t="s">
        <v>709</v>
      </c>
      <c r="F234" s="136" t="s">
        <v>373</v>
      </c>
      <c r="G234" s="137" t="s">
        <v>211</v>
      </c>
      <c r="H234" s="138">
        <v>18.29</v>
      </c>
      <c r="I234" s="139">
        <v>10</v>
      </c>
      <c r="J234" s="152" t="s">
        <v>878</v>
      </c>
      <c r="K234" s="197"/>
      <c r="L234" s="140" t="str">
        <f t="shared" si="12"/>
        <v>-</v>
      </c>
      <c r="M234" s="141">
        <f t="shared" si="13"/>
        <v>0</v>
      </c>
      <c r="N234" s="141"/>
      <c r="O234" s="135"/>
      <c r="P234" s="135" t="s">
        <v>55</v>
      </c>
      <c r="Q234" s="142"/>
      <c r="R234" s="135"/>
      <c r="S234" s="135"/>
      <c r="T234" s="135"/>
      <c r="U234" s="135"/>
      <c r="V234" s="194" t="str">
        <f t="shared" si="14"/>
        <v/>
      </c>
      <c r="W234" s="144"/>
      <c r="X234" s="144"/>
      <c r="Y234" s="144"/>
      <c r="Z234" s="144"/>
      <c r="AA234" s="144"/>
      <c r="AB234" s="144"/>
    </row>
    <row r="235" spans="1:28" s="64" customFormat="1" ht="16.5" customHeight="1">
      <c r="A235" s="55"/>
      <c r="B235" s="149" t="s">
        <v>826</v>
      </c>
      <c r="C235" s="145"/>
      <c r="D235" s="62" t="s">
        <v>851</v>
      </c>
      <c r="E235" s="56" t="s">
        <v>709</v>
      </c>
      <c r="F235" s="56" t="s">
        <v>867</v>
      </c>
      <c r="G235" s="57" t="s">
        <v>211</v>
      </c>
      <c r="H235" s="58">
        <v>18.29</v>
      </c>
      <c r="I235" s="59">
        <v>10</v>
      </c>
      <c r="J235" s="196" t="s">
        <v>880</v>
      </c>
      <c r="K235" s="195"/>
      <c r="L235" s="60" t="str">
        <f t="shared" si="12"/>
        <v>-</v>
      </c>
      <c r="M235" s="61">
        <f t="shared" si="13"/>
        <v>0</v>
      </c>
      <c r="N235" s="61"/>
      <c r="O235" s="62"/>
      <c r="P235" s="62" t="s">
        <v>310</v>
      </c>
      <c r="Q235" s="63"/>
      <c r="R235" s="62"/>
      <c r="S235" s="62"/>
      <c r="T235" s="62"/>
      <c r="U235" s="62"/>
      <c r="V235" s="194" t="str">
        <f t="shared" si="14"/>
        <v/>
      </c>
      <c r="W235" s="144"/>
      <c r="X235" s="144"/>
      <c r="Y235" s="144"/>
      <c r="Z235" s="144"/>
      <c r="AA235" s="144"/>
      <c r="AB235" s="144"/>
    </row>
    <row r="236" spans="1:28" s="143" customFormat="1" ht="16.5" hidden="1" customHeight="1">
      <c r="A236" s="134"/>
      <c r="B236" s="150" t="s">
        <v>609</v>
      </c>
      <c r="C236" s="148" t="s">
        <v>49</v>
      </c>
      <c r="D236" s="135" t="s">
        <v>707</v>
      </c>
      <c r="E236" s="136" t="s">
        <v>709</v>
      </c>
      <c r="F236" s="136" t="s">
        <v>373</v>
      </c>
      <c r="G236" s="137" t="s">
        <v>211</v>
      </c>
      <c r="H236" s="138">
        <v>18.29</v>
      </c>
      <c r="I236" s="139">
        <v>10</v>
      </c>
      <c r="J236" s="152" t="s">
        <v>878</v>
      </c>
      <c r="K236" s="197"/>
      <c r="L236" s="140" t="str">
        <f t="shared" si="12"/>
        <v>-</v>
      </c>
      <c r="M236" s="141">
        <f t="shared" si="13"/>
        <v>0</v>
      </c>
      <c r="N236" s="141"/>
      <c r="O236" s="135" t="s">
        <v>811</v>
      </c>
      <c r="P236" s="135" t="s">
        <v>310</v>
      </c>
      <c r="Q236" s="142" t="s">
        <v>72</v>
      </c>
      <c r="R236" s="135" t="s">
        <v>57</v>
      </c>
      <c r="S236" s="135" t="s">
        <v>66</v>
      </c>
      <c r="T236" s="135" t="s">
        <v>98</v>
      </c>
      <c r="U236" s="135" t="s">
        <v>770</v>
      </c>
      <c r="V236" s="194" t="str">
        <f t="shared" si="14"/>
        <v/>
      </c>
      <c r="W236" s="147"/>
      <c r="X236" s="147"/>
      <c r="Y236" s="147"/>
      <c r="Z236" s="147"/>
      <c r="AA236" s="147"/>
      <c r="AB236" s="147"/>
    </row>
    <row r="237" spans="1:28" s="143" customFormat="1" ht="16.5" customHeight="1">
      <c r="A237" s="134"/>
      <c r="B237" s="149" t="s">
        <v>827</v>
      </c>
      <c r="C237" s="154"/>
      <c r="D237" s="62" t="s">
        <v>852</v>
      </c>
      <c r="E237" s="56" t="s">
        <v>709</v>
      </c>
      <c r="F237" s="56" t="s">
        <v>293</v>
      </c>
      <c r="G237" s="57" t="s">
        <v>211</v>
      </c>
      <c r="H237" s="58">
        <v>18.29</v>
      </c>
      <c r="I237" s="59">
        <v>10</v>
      </c>
      <c r="J237" s="151" t="s">
        <v>882</v>
      </c>
      <c r="K237" s="195"/>
      <c r="L237" s="60" t="str">
        <f t="shared" si="12"/>
        <v>-</v>
      </c>
      <c r="M237" s="61">
        <f t="shared" si="13"/>
        <v>0</v>
      </c>
      <c r="N237" s="61"/>
      <c r="O237" s="62"/>
      <c r="P237" s="62" t="s">
        <v>55</v>
      </c>
      <c r="Q237" s="63"/>
      <c r="R237" s="62"/>
      <c r="S237" s="62"/>
      <c r="T237" s="62"/>
      <c r="U237" s="62"/>
      <c r="V237" s="194" t="str">
        <f t="shared" si="14"/>
        <v/>
      </c>
      <c r="W237" s="147"/>
      <c r="X237" s="147"/>
      <c r="Y237" s="147"/>
      <c r="Z237" s="147"/>
      <c r="AA237" s="147"/>
      <c r="AB237" s="147"/>
    </row>
    <row r="238" spans="1:28" s="64" customFormat="1" ht="16.5" hidden="1" customHeight="1">
      <c r="A238" s="55"/>
      <c r="B238" s="150" t="s">
        <v>610</v>
      </c>
      <c r="C238" s="148" t="s">
        <v>49</v>
      </c>
      <c r="D238" s="135" t="s">
        <v>693</v>
      </c>
      <c r="E238" s="136" t="s">
        <v>709</v>
      </c>
      <c r="F238" s="136" t="s">
        <v>373</v>
      </c>
      <c r="G238" s="137" t="s">
        <v>211</v>
      </c>
      <c r="H238" s="138">
        <v>18.29</v>
      </c>
      <c r="I238" s="139">
        <v>10</v>
      </c>
      <c r="J238" s="152" t="s">
        <v>878</v>
      </c>
      <c r="K238" s="197"/>
      <c r="L238" s="140" t="str">
        <f t="shared" si="12"/>
        <v>-</v>
      </c>
      <c r="M238" s="141">
        <f t="shared" si="13"/>
        <v>0</v>
      </c>
      <c r="N238" s="141"/>
      <c r="O238" s="135" t="s">
        <v>314</v>
      </c>
      <c r="P238" s="135" t="s">
        <v>84</v>
      </c>
      <c r="Q238" s="142" t="s">
        <v>267</v>
      </c>
      <c r="R238" s="135" t="s">
        <v>57</v>
      </c>
      <c r="S238" s="135" t="s">
        <v>66</v>
      </c>
      <c r="T238" s="135" t="s">
        <v>98</v>
      </c>
      <c r="U238" s="135" t="s">
        <v>797</v>
      </c>
      <c r="V238" s="194" t="str">
        <f t="shared" si="14"/>
        <v/>
      </c>
      <c r="W238" s="144"/>
      <c r="X238" s="144"/>
      <c r="Y238" s="144"/>
      <c r="Z238" s="144"/>
      <c r="AA238" s="144"/>
      <c r="AB238" s="144"/>
    </row>
    <row r="239" spans="1:28" s="64" customFormat="1" ht="16.5" customHeight="1">
      <c r="A239" s="55"/>
      <c r="B239" s="149" t="s">
        <v>828</v>
      </c>
      <c r="C239" s="145"/>
      <c r="D239" s="62" t="s">
        <v>853</v>
      </c>
      <c r="E239" s="56" t="s">
        <v>709</v>
      </c>
      <c r="F239" s="56" t="s">
        <v>373</v>
      </c>
      <c r="G239" s="57" t="s">
        <v>211</v>
      </c>
      <c r="H239" s="58">
        <v>19.97</v>
      </c>
      <c r="I239" s="59">
        <v>10</v>
      </c>
      <c r="J239" s="196" t="s">
        <v>881</v>
      </c>
      <c r="K239" s="195"/>
      <c r="L239" s="60" t="str">
        <f t="shared" si="12"/>
        <v>-</v>
      </c>
      <c r="M239" s="61">
        <f t="shared" si="13"/>
        <v>0</v>
      </c>
      <c r="N239" s="61"/>
      <c r="O239" s="62"/>
      <c r="P239" s="62" t="s">
        <v>873</v>
      </c>
      <c r="Q239" s="63"/>
      <c r="R239" s="62"/>
      <c r="S239" s="62"/>
      <c r="T239" s="62"/>
      <c r="U239" s="62"/>
      <c r="V239" s="194" t="str">
        <f t="shared" si="14"/>
        <v/>
      </c>
      <c r="W239" s="144"/>
      <c r="X239" s="144"/>
      <c r="Y239" s="144"/>
      <c r="Z239" s="144"/>
      <c r="AA239" s="144"/>
      <c r="AB239" s="144"/>
    </row>
    <row r="240" spans="1:28" s="64" customFormat="1" ht="16.5" hidden="1" customHeight="1">
      <c r="A240" s="55"/>
      <c r="B240" s="150" t="s">
        <v>829</v>
      </c>
      <c r="C240" s="148"/>
      <c r="D240" s="135" t="s">
        <v>694</v>
      </c>
      <c r="E240" s="136" t="s">
        <v>709</v>
      </c>
      <c r="F240" s="136" t="s">
        <v>373</v>
      </c>
      <c r="G240" s="137" t="s">
        <v>211</v>
      </c>
      <c r="H240" s="138">
        <v>18.29</v>
      </c>
      <c r="I240" s="139">
        <v>10</v>
      </c>
      <c r="J240" s="152" t="s">
        <v>878</v>
      </c>
      <c r="K240" s="197"/>
      <c r="L240" s="140" t="str">
        <f t="shared" si="12"/>
        <v>-</v>
      </c>
      <c r="M240" s="141">
        <f t="shared" si="13"/>
        <v>0</v>
      </c>
      <c r="N240" s="141"/>
      <c r="O240" s="135"/>
      <c r="P240" s="135" t="s">
        <v>869</v>
      </c>
      <c r="Q240" s="142"/>
      <c r="R240" s="135"/>
      <c r="S240" s="135"/>
      <c r="T240" s="135"/>
      <c r="U240" s="135"/>
      <c r="V240" s="194" t="str">
        <f t="shared" si="14"/>
        <v/>
      </c>
      <c r="W240" s="144"/>
      <c r="X240" s="144"/>
      <c r="Y240" s="144"/>
      <c r="Z240" s="144"/>
      <c r="AA240" s="144"/>
      <c r="AB240" s="144"/>
    </row>
    <row r="241" spans="1:28" s="64" customFormat="1" ht="16.5" customHeight="1">
      <c r="A241" s="55"/>
      <c r="B241" s="149" t="s">
        <v>830</v>
      </c>
      <c r="C241" s="145"/>
      <c r="D241" s="62" t="s">
        <v>854</v>
      </c>
      <c r="E241" s="56" t="s">
        <v>709</v>
      </c>
      <c r="F241" s="56" t="s">
        <v>373</v>
      </c>
      <c r="G241" s="57" t="s">
        <v>211</v>
      </c>
      <c r="H241" s="58">
        <v>18.29</v>
      </c>
      <c r="I241" s="59">
        <v>10</v>
      </c>
      <c r="J241" s="196" t="s">
        <v>880</v>
      </c>
      <c r="K241" s="195"/>
      <c r="L241" s="60" t="str">
        <f t="shared" si="12"/>
        <v>-</v>
      </c>
      <c r="M241" s="61">
        <f t="shared" si="13"/>
        <v>0</v>
      </c>
      <c r="N241" s="61"/>
      <c r="O241" s="62"/>
      <c r="P241" s="62" t="s">
        <v>870</v>
      </c>
      <c r="Q241" s="63"/>
      <c r="R241" s="62"/>
      <c r="S241" s="62"/>
      <c r="T241" s="62"/>
      <c r="U241" s="62"/>
      <c r="V241" s="194" t="str">
        <f t="shared" si="14"/>
        <v/>
      </c>
      <c r="W241" s="144"/>
      <c r="X241" s="144"/>
      <c r="Y241" s="144"/>
      <c r="Z241" s="144"/>
      <c r="AA241" s="144"/>
      <c r="AB241" s="144"/>
    </row>
    <row r="242" spans="1:28" s="143" customFormat="1" ht="16.5" hidden="1" customHeight="1">
      <c r="A242" s="134"/>
      <c r="B242" s="150" t="s">
        <v>831</v>
      </c>
      <c r="C242" s="148"/>
      <c r="D242" s="135" t="s">
        <v>855</v>
      </c>
      <c r="E242" s="136" t="s">
        <v>709</v>
      </c>
      <c r="F242" s="136" t="s">
        <v>373</v>
      </c>
      <c r="G242" s="137" t="s">
        <v>211</v>
      </c>
      <c r="H242" s="138">
        <v>18.29</v>
      </c>
      <c r="I242" s="139">
        <v>10</v>
      </c>
      <c r="J242" s="152" t="s">
        <v>878</v>
      </c>
      <c r="K242" s="197"/>
      <c r="L242" s="140" t="str">
        <f t="shared" si="12"/>
        <v>-</v>
      </c>
      <c r="M242" s="141">
        <f t="shared" si="13"/>
        <v>0</v>
      </c>
      <c r="N242" s="141"/>
      <c r="O242" s="135"/>
      <c r="P242" s="135" t="s">
        <v>315</v>
      </c>
      <c r="Q242" s="142"/>
      <c r="R242" s="135"/>
      <c r="S242" s="135"/>
      <c r="T242" s="135"/>
      <c r="U242" s="135"/>
      <c r="V242" s="194" t="str">
        <f t="shared" si="14"/>
        <v/>
      </c>
      <c r="W242" s="147"/>
      <c r="X242" s="147"/>
      <c r="Y242" s="147"/>
      <c r="Z242" s="147"/>
      <c r="AA242" s="147"/>
      <c r="AB242" s="147"/>
    </row>
    <row r="243" spans="1:28" s="64" customFormat="1" ht="16.5" hidden="1" customHeight="1">
      <c r="A243" s="55"/>
      <c r="B243" s="150" t="s">
        <v>611</v>
      </c>
      <c r="C243" s="148" t="s">
        <v>49</v>
      </c>
      <c r="D243" s="135" t="s">
        <v>336</v>
      </c>
      <c r="E243" s="136" t="s">
        <v>709</v>
      </c>
      <c r="F243" s="136" t="s">
        <v>301</v>
      </c>
      <c r="G243" s="137" t="s">
        <v>211</v>
      </c>
      <c r="H243" s="138">
        <v>18.29</v>
      </c>
      <c r="I243" s="139">
        <v>10</v>
      </c>
      <c r="J243" s="152" t="s">
        <v>878</v>
      </c>
      <c r="K243" s="197"/>
      <c r="L243" s="140" t="str">
        <f t="shared" si="12"/>
        <v>-</v>
      </c>
      <c r="M243" s="141">
        <f t="shared" si="13"/>
        <v>0</v>
      </c>
      <c r="N243" s="141"/>
      <c r="O243" s="135" t="s">
        <v>242</v>
      </c>
      <c r="P243" s="135" t="s">
        <v>55</v>
      </c>
      <c r="Q243" s="142" t="s">
        <v>103</v>
      </c>
      <c r="R243" s="135" t="s">
        <v>337</v>
      </c>
      <c r="S243" s="135" t="s">
        <v>66</v>
      </c>
      <c r="T243" s="135" t="s">
        <v>59</v>
      </c>
      <c r="U243" s="135" t="s">
        <v>175</v>
      </c>
      <c r="V243" s="194" t="str">
        <f t="shared" si="14"/>
        <v/>
      </c>
      <c r="W243" s="144"/>
      <c r="X243" s="144"/>
      <c r="Y243" s="144"/>
      <c r="Z243" s="144"/>
      <c r="AA243" s="144"/>
      <c r="AB243" s="144"/>
    </row>
    <row r="244" spans="1:28" s="64" customFormat="1" ht="16.5" customHeight="1">
      <c r="A244" s="55"/>
      <c r="B244" s="149" t="s">
        <v>832</v>
      </c>
      <c r="C244" s="145"/>
      <c r="D244" s="62" t="s">
        <v>856</v>
      </c>
      <c r="E244" s="56" t="s">
        <v>709</v>
      </c>
      <c r="F244" s="56" t="s">
        <v>866</v>
      </c>
      <c r="G244" s="57" t="s">
        <v>211</v>
      </c>
      <c r="H244" s="58">
        <v>19.97</v>
      </c>
      <c r="I244" s="59">
        <v>10</v>
      </c>
      <c r="J244" s="151" t="s">
        <v>882</v>
      </c>
      <c r="K244" s="195"/>
      <c r="L244" s="60" t="str">
        <f t="shared" si="12"/>
        <v>-</v>
      </c>
      <c r="M244" s="61">
        <f t="shared" si="13"/>
        <v>0</v>
      </c>
      <c r="N244" s="61"/>
      <c r="O244" s="62"/>
      <c r="P244" s="62" t="s">
        <v>872</v>
      </c>
      <c r="Q244" s="63"/>
      <c r="R244" s="62"/>
      <c r="S244" s="62"/>
      <c r="T244" s="62"/>
      <c r="U244" s="62"/>
      <c r="V244" s="194" t="str">
        <f t="shared" si="14"/>
        <v/>
      </c>
      <c r="W244" s="144"/>
      <c r="X244" s="144"/>
      <c r="Y244" s="144"/>
      <c r="Z244" s="144"/>
      <c r="AA244" s="144"/>
      <c r="AB244" s="144"/>
    </row>
    <row r="245" spans="1:28" s="64" customFormat="1" ht="16.5" customHeight="1">
      <c r="A245" s="55"/>
      <c r="B245" s="149" t="s">
        <v>833</v>
      </c>
      <c r="C245" s="145"/>
      <c r="D245" s="62" t="s">
        <v>342</v>
      </c>
      <c r="E245" s="56" t="s">
        <v>709</v>
      </c>
      <c r="F245" s="56" t="s">
        <v>301</v>
      </c>
      <c r="G245" s="57" t="s">
        <v>211</v>
      </c>
      <c r="H245" s="58">
        <v>18.29</v>
      </c>
      <c r="I245" s="59">
        <v>10</v>
      </c>
      <c r="J245" s="196" t="s">
        <v>881</v>
      </c>
      <c r="K245" s="195"/>
      <c r="L245" s="60" t="str">
        <f t="shared" si="12"/>
        <v>-</v>
      </c>
      <c r="M245" s="61">
        <f t="shared" si="13"/>
        <v>0</v>
      </c>
      <c r="N245" s="61"/>
      <c r="O245" s="62"/>
      <c r="P245" s="62" t="s">
        <v>871</v>
      </c>
      <c r="Q245" s="63"/>
      <c r="R245" s="62"/>
      <c r="S245" s="62"/>
      <c r="T245" s="62"/>
      <c r="U245" s="62"/>
      <c r="V245" s="194" t="str">
        <f t="shared" si="14"/>
        <v/>
      </c>
      <c r="W245" s="144"/>
      <c r="X245" s="144"/>
      <c r="Y245" s="144"/>
      <c r="Z245" s="144"/>
      <c r="AA245" s="144"/>
      <c r="AB245" s="144"/>
    </row>
    <row r="246" spans="1:28" s="143" customFormat="1" ht="16.5" hidden="1" customHeight="1">
      <c r="A246" s="134"/>
      <c r="B246" s="150" t="s">
        <v>834</v>
      </c>
      <c r="C246" s="148"/>
      <c r="D246" s="135" t="s">
        <v>857</v>
      </c>
      <c r="E246" s="136" t="s">
        <v>709</v>
      </c>
      <c r="F246" s="136" t="s">
        <v>373</v>
      </c>
      <c r="G246" s="137" t="s">
        <v>211</v>
      </c>
      <c r="H246" s="138">
        <v>18.29</v>
      </c>
      <c r="I246" s="139">
        <v>10</v>
      </c>
      <c r="J246" s="152" t="s">
        <v>878</v>
      </c>
      <c r="K246" s="197"/>
      <c r="L246" s="140" t="str">
        <f t="shared" si="12"/>
        <v>-</v>
      </c>
      <c r="M246" s="141">
        <f t="shared" si="13"/>
        <v>0</v>
      </c>
      <c r="N246" s="141"/>
      <c r="O246" s="135"/>
      <c r="P246" s="135" t="s">
        <v>874</v>
      </c>
      <c r="Q246" s="142"/>
      <c r="R246" s="135"/>
      <c r="S246" s="135"/>
      <c r="T246" s="135"/>
      <c r="U246" s="135"/>
      <c r="V246" s="194" t="str">
        <f t="shared" si="14"/>
        <v/>
      </c>
      <c r="W246" s="147"/>
      <c r="X246" s="147"/>
      <c r="Y246" s="147"/>
      <c r="Z246" s="147"/>
      <c r="AA246" s="147"/>
      <c r="AB246" s="147"/>
    </row>
    <row r="247" spans="1:28" s="143" customFormat="1" ht="16.5" hidden="1" customHeight="1">
      <c r="A247" s="134"/>
      <c r="B247" s="150" t="s">
        <v>612</v>
      </c>
      <c r="C247" s="148" t="s">
        <v>49</v>
      </c>
      <c r="D247" s="135" t="s">
        <v>349</v>
      </c>
      <c r="E247" s="136" t="s">
        <v>709</v>
      </c>
      <c r="F247" s="136" t="s">
        <v>301</v>
      </c>
      <c r="G247" s="137" t="s">
        <v>211</v>
      </c>
      <c r="H247" s="138">
        <v>18.29</v>
      </c>
      <c r="I247" s="139">
        <v>10</v>
      </c>
      <c r="J247" s="152" t="s">
        <v>878</v>
      </c>
      <c r="K247" s="197"/>
      <c r="L247" s="140" t="str">
        <f t="shared" si="12"/>
        <v>-</v>
      </c>
      <c r="M247" s="141">
        <f t="shared" si="13"/>
        <v>0</v>
      </c>
      <c r="N247" s="141"/>
      <c r="O247" s="135" t="s">
        <v>254</v>
      </c>
      <c r="P247" s="135" t="s">
        <v>84</v>
      </c>
      <c r="Q247" s="142" t="s">
        <v>72</v>
      </c>
      <c r="R247" s="135" t="s">
        <v>217</v>
      </c>
      <c r="S247" s="135" t="s">
        <v>218</v>
      </c>
      <c r="T247" s="135" t="s">
        <v>5</v>
      </c>
      <c r="U247" s="135" t="s">
        <v>350</v>
      </c>
      <c r="V247" s="194" t="str">
        <f t="shared" si="14"/>
        <v/>
      </c>
      <c r="W247" s="147"/>
      <c r="X247" s="147"/>
      <c r="Y247" s="147"/>
      <c r="Z247" s="147"/>
      <c r="AA247" s="147"/>
      <c r="AB247" s="147"/>
    </row>
    <row r="248" spans="1:28" s="143" customFormat="1" ht="16.5" hidden="1" customHeight="1">
      <c r="A248" s="134"/>
      <c r="B248" s="150" t="s">
        <v>613</v>
      </c>
      <c r="C248" s="148" t="s">
        <v>49</v>
      </c>
      <c r="D248" s="135" t="s">
        <v>673</v>
      </c>
      <c r="E248" s="136" t="s">
        <v>709</v>
      </c>
      <c r="F248" s="136" t="s">
        <v>301</v>
      </c>
      <c r="G248" s="137" t="s">
        <v>211</v>
      </c>
      <c r="H248" s="138">
        <v>18.29</v>
      </c>
      <c r="I248" s="139">
        <v>10</v>
      </c>
      <c r="J248" s="152" t="s">
        <v>878</v>
      </c>
      <c r="K248" s="197"/>
      <c r="L248" s="140" t="str">
        <f t="shared" si="12"/>
        <v>-</v>
      </c>
      <c r="M248" s="141">
        <f t="shared" si="13"/>
        <v>0</v>
      </c>
      <c r="N248" s="141"/>
      <c r="O248" s="135" t="s">
        <v>254</v>
      </c>
      <c r="P248" s="135" t="s">
        <v>55</v>
      </c>
      <c r="Q248" s="142" t="s">
        <v>72</v>
      </c>
      <c r="R248" s="135" t="s">
        <v>122</v>
      </c>
      <c r="S248" s="135" t="s">
        <v>66</v>
      </c>
      <c r="T248" s="135" t="s">
        <v>98</v>
      </c>
      <c r="U248" s="135" t="s">
        <v>767</v>
      </c>
      <c r="V248" s="194" t="str">
        <f t="shared" si="14"/>
        <v/>
      </c>
      <c r="W248" s="147"/>
      <c r="X248" s="147"/>
      <c r="Y248" s="147"/>
      <c r="Z248" s="147"/>
      <c r="AA248" s="147"/>
      <c r="AB248" s="147"/>
    </row>
    <row r="249" spans="1:28" s="143" customFormat="1" ht="16.5" hidden="1" customHeight="1">
      <c r="A249" s="134"/>
      <c r="B249" s="150" t="s">
        <v>835</v>
      </c>
      <c r="C249" s="148"/>
      <c r="D249" s="135" t="s">
        <v>858</v>
      </c>
      <c r="E249" s="136" t="s">
        <v>709</v>
      </c>
      <c r="F249" s="136" t="s">
        <v>301</v>
      </c>
      <c r="G249" s="137" t="s">
        <v>211</v>
      </c>
      <c r="H249" s="138">
        <v>18.29</v>
      </c>
      <c r="I249" s="139">
        <v>10</v>
      </c>
      <c r="J249" s="152" t="s">
        <v>878</v>
      </c>
      <c r="K249" s="197"/>
      <c r="L249" s="140" t="str">
        <f t="shared" si="12"/>
        <v>-</v>
      </c>
      <c r="M249" s="141">
        <f t="shared" si="13"/>
        <v>0</v>
      </c>
      <c r="N249" s="141"/>
      <c r="O249" s="135"/>
      <c r="P249" s="135" t="s">
        <v>55</v>
      </c>
      <c r="Q249" s="142"/>
      <c r="R249" s="135"/>
      <c r="S249" s="135"/>
      <c r="T249" s="135"/>
      <c r="U249" s="135"/>
      <c r="V249" s="194" t="str">
        <f t="shared" si="14"/>
        <v/>
      </c>
      <c r="W249" s="147"/>
      <c r="X249" s="147"/>
      <c r="Y249" s="147"/>
      <c r="Z249" s="147"/>
      <c r="AA249" s="147"/>
      <c r="AB249" s="147"/>
    </row>
    <row r="250" spans="1:28" s="143" customFormat="1" ht="16.5" hidden="1" customHeight="1">
      <c r="A250" s="134"/>
      <c r="B250" s="150" t="s">
        <v>836</v>
      </c>
      <c r="C250" s="148"/>
      <c r="D250" s="135" t="s">
        <v>859</v>
      </c>
      <c r="E250" s="136" t="s">
        <v>709</v>
      </c>
      <c r="F250" s="136" t="s">
        <v>866</v>
      </c>
      <c r="G250" s="137" t="s">
        <v>211</v>
      </c>
      <c r="H250" s="138">
        <v>19.97</v>
      </c>
      <c r="I250" s="139">
        <v>10</v>
      </c>
      <c r="J250" s="152" t="s">
        <v>878</v>
      </c>
      <c r="K250" s="197"/>
      <c r="L250" s="140" t="str">
        <f t="shared" si="12"/>
        <v>-</v>
      </c>
      <c r="M250" s="141">
        <f t="shared" si="13"/>
        <v>0</v>
      </c>
      <c r="N250" s="141"/>
      <c r="O250" s="135"/>
      <c r="P250" s="135" t="s">
        <v>875</v>
      </c>
      <c r="Q250" s="142"/>
      <c r="R250" s="135"/>
      <c r="S250" s="135"/>
      <c r="T250" s="135"/>
      <c r="U250" s="135"/>
      <c r="V250" s="194" t="str">
        <f t="shared" si="14"/>
        <v/>
      </c>
      <c r="W250" s="147"/>
      <c r="X250" s="147"/>
      <c r="Y250" s="147"/>
      <c r="Z250" s="147"/>
      <c r="AA250" s="147"/>
      <c r="AB250" s="147"/>
    </row>
    <row r="251" spans="1:28" s="143" customFormat="1" ht="16.5" hidden="1" customHeight="1">
      <c r="A251" s="134"/>
      <c r="B251" s="150" t="s">
        <v>837</v>
      </c>
      <c r="C251" s="148"/>
      <c r="D251" s="135" t="s">
        <v>860</v>
      </c>
      <c r="E251" s="136" t="s">
        <v>709</v>
      </c>
      <c r="F251" s="136" t="s">
        <v>866</v>
      </c>
      <c r="G251" s="137" t="s">
        <v>211</v>
      </c>
      <c r="H251" s="138">
        <v>18.29</v>
      </c>
      <c r="I251" s="139">
        <v>10</v>
      </c>
      <c r="J251" s="152" t="s">
        <v>878</v>
      </c>
      <c r="K251" s="197"/>
      <c r="L251" s="140" t="str">
        <f t="shared" si="12"/>
        <v>-</v>
      </c>
      <c r="M251" s="141">
        <f t="shared" si="13"/>
        <v>0</v>
      </c>
      <c r="N251" s="141"/>
      <c r="O251" s="135"/>
      <c r="P251" s="135" t="s">
        <v>876</v>
      </c>
      <c r="Q251" s="142"/>
      <c r="R251" s="135"/>
      <c r="S251" s="135"/>
      <c r="T251" s="135"/>
      <c r="U251" s="135"/>
      <c r="V251" s="194" t="str">
        <f t="shared" si="14"/>
        <v/>
      </c>
      <c r="W251" s="147"/>
      <c r="X251" s="147"/>
      <c r="Y251" s="147"/>
      <c r="Z251" s="147"/>
      <c r="AA251" s="147"/>
      <c r="AB251" s="147"/>
    </row>
    <row r="252" spans="1:28" s="143" customFormat="1" ht="16.5" hidden="1" customHeight="1">
      <c r="A252" s="134"/>
      <c r="B252" s="150" t="s">
        <v>838</v>
      </c>
      <c r="C252" s="148"/>
      <c r="D252" s="135" t="s">
        <v>861</v>
      </c>
      <c r="E252" s="136" t="s">
        <v>709</v>
      </c>
      <c r="F252" s="136" t="s">
        <v>373</v>
      </c>
      <c r="G252" s="137" t="s">
        <v>211</v>
      </c>
      <c r="H252" s="138">
        <v>18.29</v>
      </c>
      <c r="I252" s="139">
        <v>10</v>
      </c>
      <c r="J252" s="152" t="s">
        <v>878</v>
      </c>
      <c r="K252" s="197"/>
      <c r="L252" s="140" t="str">
        <f t="shared" si="12"/>
        <v>-</v>
      </c>
      <c r="M252" s="141">
        <f t="shared" si="13"/>
        <v>0</v>
      </c>
      <c r="N252" s="141"/>
      <c r="O252" s="135"/>
      <c r="P252" s="135" t="s">
        <v>873</v>
      </c>
      <c r="Q252" s="142"/>
      <c r="R252" s="135"/>
      <c r="S252" s="135"/>
      <c r="T252" s="135"/>
      <c r="U252" s="135"/>
      <c r="V252" s="194" t="str">
        <f t="shared" si="14"/>
        <v/>
      </c>
      <c r="W252" s="147"/>
      <c r="X252" s="147"/>
      <c r="Y252" s="147"/>
      <c r="Z252" s="147"/>
      <c r="AA252" s="147"/>
      <c r="AB252" s="147"/>
    </row>
    <row r="253" spans="1:28" s="143" customFormat="1" ht="16.5" hidden="1" customHeight="1">
      <c r="A253" s="134"/>
      <c r="B253" s="150" t="s">
        <v>614</v>
      </c>
      <c r="C253" s="148" t="s">
        <v>49</v>
      </c>
      <c r="D253" s="135" t="s">
        <v>708</v>
      </c>
      <c r="E253" s="136" t="s">
        <v>709</v>
      </c>
      <c r="F253" s="136" t="s">
        <v>440</v>
      </c>
      <c r="G253" s="137" t="s">
        <v>211</v>
      </c>
      <c r="H253" s="138">
        <v>18.29</v>
      </c>
      <c r="I253" s="139">
        <v>10</v>
      </c>
      <c r="J253" s="152" t="s">
        <v>878</v>
      </c>
      <c r="K253" s="197"/>
      <c r="L253" s="140" t="str">
        <f t="shared" si="12"/>
        <v>-</v>
      </c>
      <c r="M253" s="141">
        <f t="shared" si="13"/>
        <v>0</v>
      </c>
      <c r="N253" s="141"/>
      <c r="O253" s="135" t="s">
        <v>242</v>
      </c>
      <c r="P253" s="135" t="s">
        <v>90</v>
      </c>
      <c r="Q253" s="142" t="s">
        <v>114</v>
      </c>
      <c r="R253" s="135" t="s">
        <v>122</v>
      </c>
      <c r="S253" s="135" t="s">
        <v>66</v>
      </c>
      <c r="T253" s="135" t="s">
        <v>812</v>
      </c>
      <c r="U253" s="135" t="s">
        <v>813</v>
      </c>
      <c r="V253" s="194" t="str">
        <f t="shared" si="14"/>
        <v/>
      </c>
      <c r="W253" s="147"/>
      <c r="X253" s="147"/>
      <c r="Y253" s="147"/>
      <c r="Z253" s="147"/>
      <c r="AA253" s="147"/>
      <c r="AB253" s="147"/>
    </row>
    <row r="254" spans="1:28" s="143" customFormat="1" ht="16.5" hidden="1" customHeight="1">
      <c r="A254" s="134"/>
      <c r="B254" s="150" t="s">
        <v>839</v>
      </c>
      <c r="C254" s="148"/>
      <c r="D254" s="135" t="s">
        <v>678</v>
      </c>
      <c r="E254" s="136" t="s">
        <v>709</v>
      </c>
      <c r="F254" s="136" t="s">
        <v>301</v>
      </c>
      <c r="G254" s="137" t="s">
        <v>211</v>
      </c>
      <c r="H254" s="138">
        <v>18.29</v>
      </c>
      <c r="I254" s="139">
        <v>10</v>
      </c>
      <c r="J254" s="152" t="s">
        <v>878</v>
      </c>
      <c r="K254" s="197"/>
      <c r="L254" s="140" t="str">
        <f t="shared" si="12"/>
        <v>-</v>
      </c>
      <c r="M254" s="141">
        <f t="shared" si="13"/>
        <v>0</v>
      </c>
      <c r="N254" s="141"/>
      <c r="O254" s="135"/>
      <c r="P254" s="135" t="s">
        <v>310</v>
      </c>
      <c r="Q254" s="142"/>
      <c r="R254" s="135"/>
      <c r="S254" s="135"/>
      <c r="T254" s="135"/>
      <c r="U254" s="135"/>
      <c r="V254" s="194" t="str">
        <f t="shared" si="14"/>
        <v/>
      </c>
      <c r="W254" s="147"/>
      <c r="X254" s="147"/>
      <c r="Y254" s="147"/>
      <c r="Z254" s="147"/>
      <c r="AA254" s="147"/>
      <c r="AB254" s="147"/>
    </row>
    <row r="255" spans="1:28" s="143" customFormat="1" ht="16.5" hidden="1" customHeight="1">
      <c r="A255" s="134"/>
      <c r="B255" s="150" t="s">
        <v>840</v>
      </c>
      <c r="C255" s="148"/>
      <c r="D255" s="135" t="s">
        <v>862</v>
      </c>
      <c r="E255" s="136" t="s">
        <v>709</v>
      </c>
      <c r="F255" s="136" t="s">
        <v>301</v>
      </c>
      <c r="G255" s="137" t="s">
        <v>211</v>
      </c>
      <c r="H255" s="138">
        <v>18.29</v>
      </c>
      <c r="I255" s="139">
        <v>10</v>
      </c>
      <c r="J255" s="152" t="s">
        <v>878</v>
      </c>
      <c r="K255" s="197"/>
      <c r="L255" s="140" t="str">
        <f t="shared" si="12"/>
        <v>-</v>
      </c>
      <c r="M255" s="141">
        <f t="shared" si="13"/>
        <v>0</v>
      </c>
      <c r="N255" s="141"/>
      <c r="O255" s="135"/>
      <c r="P255" s="135" t="s">
        <v>55</v>
      </c>
      <c r="Q255" s="142"/>
      <c r="R255" s="135"/>
      <c r="S255" s="135"/>
      <c r="T255" s="135"/>
      <c r="U255" s="135"/>
      <c r="V255" s="194" t="str">
        <f t="shared" si="14"/>
        <v/>
      </c>
      <c r="W255" s="147"/>
      <c r="X255" s="147"/>
      <c r="Y255" s="147"/>
      <c r="Z255" s="147"/>
      <c r="AA255" s="147"/>
      <c r="AB255" s="147"/>
    </row>
    <row r="256" spans="1:28" s="143" customFormat="1" ht="16.5" hidden="1" customHeight="1">
      <c r="A256" s="134"/>
      <c r="B256" s="150" t="s">
        <v>841</v>
      </c>
      <c r="C256" s="148"/>
      <c r="D256" s="135" t="s">
        <v>863</v>
      </c>
      <c r="E256" s="136" t="s">
        <v>709</v>
      </c>
      <c r="F256" s="136" t="s">
        <v>867</v>
      </c>
      <c r="G256" s="137" t="s">
        <v>211</v>
      </c>
      <c r="H256" s="138">
        <v>19.97</v>
      </c>
      <c r="I256" s="139">
        <v>10</v>
      </c>
      <c r="J256" s="152" t="s">
        <v>878</v>
      </c>
      <c r="K256" s="197"/>
      <c r="L256" s="140" t="str">
        <f t="shared" si="12"/>
        <v>-</v>
      </c>
      <c r="M256" s="141">
        <f t="shared" si="13"/>
        <v>0</v>
      </c>
      <c r="N256" s="141"/>
      <c r="O256" s="135"/>
      <c r="P256" s="135" t="s">
        <v>872</v>
      </c>
      <c r="Q256" s="142"/>
      <c r="R256" s="135"/>
      <c r="S256" s="135"/>
      <c r="T256" s="135"/>
      <c r="U256" s="135"/>
      <c r="V256" s="194" t="str">
        <f t="shared" si="14"/>
        <v/>
      </c>
      <c r="W256" s="147"/>
      <c r="X256" s="147"/>
      <c r="Y256" s="147"/>
      <c r="Z256" s="147"/>
      <c r="AA256" s="147"/>
      <c r="AB256" s="147"/>
    </row>
    <row r="257" spans="1:1018" s="143" customFormat="1" ht="16.5" hidden="1" customHeight="1">
      <c r="A257" s="134"/>
      <c r="B257" s="150" t="s">
        <v>615</v>
      </c>
      <c r="C257" s="148" t="s">
        <v>49</v>
      </c>
      <c r="D257" s="135" t="s">
        <v>663</v>
      </c>
      <c r="E257" s="136" t="s">
        <v>709</v>
      </c>
      <c r="F257" s="136" t="s">
        <v>293</v>
      </c>
      <c r="G257" s="137" t="s">
        <v>211</v>
      </c>
      <c r="H257" s="138">
        <v>18.29</v>
      </c>
      <c r="I257" s="139">
        <v>10</v>
      </c>
      <c r="J257" s="152" t="s">
        <v>878</v>
      </c>
      <c r="K257" s="197"/>
      <c r="L257" s="140" t="str">
        <f t="shared" si="12"/>
        <v>-</v>
      </c>
      <c r="M257" s="141">
        <f t="shared" si="13"/>
        <v>0</v>
      </c>
      <c r="N257" s="141"/>
      <c r="O257" s="135" t="s">
        <v>254</v>
      </c>
      <c r="P257" s="135" t="s">
        <v>55</v>
      </c>
      <c r="Q257" s="142" t="s">
        <v>755</v>
      </c>
      <c r="R257" s="135" t="s">
        <v>122</v>
      </c>
      <c r="S257" s="135" t="s">
        <v>66</v>
      </c>
      <c r="T257" s="135" t="s">
        <v>59</v>
      </c>
      <c r="U257" s="135" t="s">
        <v>295</v>
      </c>
      <c r="V257" s="194" t="str">
        <f t="shared" si="14"/>
        <v/>
      </c>
      <c r="W257" s="147"/>
      <c r="X257" s="147"/>
      <c r="Y257" s="147"/>
      <c r="Z257" s="147"/>
      <c r="AA257" s="147"/>
      <c r="AB257" s="147"/>
    </row>
    <row r="258" spans="1:1018" s="64" customFormat="1" ht="16.5" hidden="1" customHeight="1">
      <c r="A258" s="55"/>
      <c r="B258" s="150" t="s">
        <v>842</v>
      </c>
      <c r="C258" s="148"/>
      <c r="D258" s="135" t="s">
        <v>864</v>
      </c>
      <c r="E258" s="136" t="s">
        <v>709</v>
      </c>
      <c r="F258" s="136" t="s">
        <v>253</v>
      </c>
      <c r="G258" s="137" t="s">
        <v>211</v>
      </c>
      <c r="H258" s="138">
        <v>18.29</v>
      </c>
      <c r="I258" s="139">
        <v>10</v>
      </c>
      <c r="J258" s="152" t="s">
        <v>878</v>
      </c>
      <c r="K258" s="197"/>
      <c r="L258" s="140" t="str">
        <f t="shared" si="12"/>
        <v>-</v>
      </c>
      <c r="M258" s="141">
        <f t="shared" si="13"/>
        <v>0</v>
      </c>
      <c r="N258" s="141"/>
      <c r="O258" s="135"/>
      <c r="P258" s="135" t="s">
        <v>255</v>
      </c>
      <c r="Q258" s="142"/>
      <c r="R258" s="135"/>
      <c r="S258" s="135"/>
      <c r="T258" s="135"/>
      <c r="U258" s="135"/>
      <c r="V258" s="194" t="str">
        <f t="shared" si="14"/>
        <v/>
      </c>
      <c r="W258" s="144"/>
      <c r="X258" s="144"/>
      <c r="Y258" s="144"/>
      <c r="Z258" s="144"/>
      <c r="AA258" s="144"/>
      <c r="AB258" s="144"/>
    </row>
    <row r="259" spans="1:1018" s="64" customFormat="1" ht="16.5" customHeight="1">
      <c r="A259" s="55"/>
      <c r="B259" s="149" t="s">
        <v>843</v>
      </c>
      <c r="C259" s="145"/>
      <c r="D259" s="62" t="s">
        <v>865</v>
      </c>
      <c r="E259" s="56" t="s">
        <v>709</v>
      </c>
      <c r="F259" s="56" t="s">
        <v>293</v>
      </c>
      <c r="G259" s="57" t="s">
        <v>211</v>
      </c>
      <c r="H259" s="58">
        <v>18.29</v>
      </c>
      <c r="I259" s="59">
        <v>10</v>
      </c>
      <c r="J259" s="196" t="s">
        <v>881</v>
      </c>
      <c r="K259" s="195"/>
      <c r="L259" s="60" t="str">
        <f t="shared" si="12"/>
        <v>-</v>
      </c>
      <c r="M259" s="61">
        <f t="shared" si="13"/>
        <v>0</v>
      </c>
      <c r="N259" s="61"/>
      <c r="O259" s="62"/>
      <c r="P259" s="62" t="s">
        <v>55</v>
      </c>
      <c r="Q259" s="63"/>
      <c r="R259" s="62"/>
      <c r="S259" s="62"/>
      <c r="T259" s="62"/>
      <c r="U259" s="62"/>
      <c r="V259" s="194" t="str">
        <f t="shared" si="14"/>
        <v/>
      </c>
      <c r="W259" s="144"/>
      <c r="X259" s="144"/>
      <c r="Y259" s="144"/>
      <c r="Z259" s="144"/>
      <c r="AA259" s="144"/>
      <c r="AB259" s="144"/>
    </row>
    <row r="260" spans="1:1018" s="143" customFormat="1" ht="16.5" hidden="1" customHeight="1">
      <c r="A260" s="134"/>
      <c r="B260" s="150" t="s">
        <v>844</v>
      </c>
      <c r="C260" s="148"/>
      <c r="D260" s="135" t="s">
        <v>361</v>
      </c>
      <c r="E260" s="136" t="s">
        <v>709</v>
      </c>
      <c r="F260" s="136" t="s">
        <v>301</v>
      </c>
      <c r="G260" s="137" t="s">
        <v>211</v>
      </c>
      <c r="H260" s="138">
        <v>18.29</v>
      </c>
      <c r="I260" s="139">
        <v>10</v>
      </c>
      <c r="J260" s="152" t="s">
        <v>878</v>
      </c>
      <c r="K260" s="197"/>
      <c r="L260" s="140" t="str">
        <f t="shared" si="12"/>
        <v>-</v>
      </c>
      <c r="M260" s="141">
        <f t="shared" si="13"/>
        <v>0</v>
      </c>
      <c r="N260" s="141"/>
      <c r="O260" s="135"/>
      <c r="P260" s="135" t="s">
        <v>315</v>
      </c>
      <c r="Q260" s="142"/>
      <c r="R260" s="135"/>
      <c r="S260" s="135"/>
      <c r="T260" s="135"/>
      <c r="U260" s="135"/>
      <c r="V260" s="194" t="str">
        <f t="shared" si="14"/>
        <v/>
      </c>
      <c r="W260" s="147"/>
      <c r="X260" s="147"/>
      <c r="Y260" s="147"/>
      <c r="Z260" s="147"/>
      <c r="AA260" s="147"/>
      <c r="AB260" s="147"/>
    </row>
    <row r="261" spans="1:1018" s="143" customFormat="1" ht="16.5" hidden="1" customHeight="1">
      <c r="A261" s="134"/>
      <c r="B261" s="150" t="s">
        <v>616</v>
      </c>
      <c r="C261" s="148" t="s">
        <v>49</v>
      </c>
      <c r="D261" s="135" t="s">
        <v>664</v>
      </c>
      <c r="E261" s="136" t="s">
        <v>709</v>
      </c>
      <c r="F261" s="136" t="s">
        <v>293</v>
      </c>
      <c r="G261" s="137" t="s">
        <v>211</v>
      </c>
      <c r="H261" s="138">
        <v>18.29</v>
      </c>
      <c r="I261" s="139">
        <v>10</v>
      </c>
      <c r="J261" s="152" t="s">
        <v>878</v>
      </c>
      <c r="K261" s="197"/>
      <c r="L261" s="140" t="str">
        <f t="shared" si="12"/>
        <v>-</v>
      </c>
      <c r="M261" s="141">
        <f t="shared" si="13"/>
        <v>0</v>
      </c>
      <c r="N261" s="141"/>
      <c r="O261" s="135" t="s">
        <v>254</v>
      </c>
      <c r="P261" s="135" t="s">
        <v>255</v>
      </c>
      <c r="Q261" s="142" t="s">
        <v>78</v>
      </c>
      <c r="R261" s="135" t="s">
        <v>79</v>
      </c>
      <c r="S261" s="135" t="s">
        <v>66</v>
      </c>
      <c r="T261" s="135" t="s">
        <v>59</v>
      </c>
      <c r="U261" s="135" t="s">
        <v>756</v>
      </c>
      <c r="V261" s="194" t="str">
        <f t="shared" si="14"/>
        <v/>
      </c>
      <c r="W261" s="147"/>
      <c r="X261" s="147"/>
      <c r="Y261" s="147"/>
      <c r="Z261" s="147"/>
      <c r="AA261" s="147"/>
      <c r="AB261" s="147"/>
    </row>
    <row r="262" spans="1:1018" s="143" customFormat="1" ht="16.5" hidden="1" customHeight="1">
      <c r="A262" s="134"/>
      <c r="B262" s="150" t="s">
        <v>845</v>
      </c>
      <c r="C262" s="148"/>
      <c r="D262" s="135" t="s">
        <v>700</v>
      </c>
      <c r="E262" s="136" t="s">
        <v>709</v>
      </c>
      <c r="F262" s="136" t="s">
        <v>373</v>
      </c>
      <c r="G262" s="137" t="s">
        <v>211</v>
      </c>
      <c r="H262" s="138">
        <v>18.29</v>
      </c>
      <c r="I262" s="139">
        <v>10</v>
      </c>
      <c r="J262" s="152" t="s">
        <v>878</v>
      </c>
      <c r="K262" s="197"/>
      <c r="L262" s="140" t="str">
        <f t="shared" si="12"/>
        <v>-</v>
      </c>
      <c r="M262" s="141">
        <f t="shared" si="13"/>
        <v>0</v>
      </c>
      <c r="N262" s="141"/>
      <c r="O262" s="135"/>
      <c r="P262" s="135" t="s">
        <v>877</v>
      </c>
      <c r="Q262" s="142"/>
      <c r="R262" s="135"/>
      <c r="S262" s="135"/>
      <c r="T262" s="135"/>
      <c r="U262" s="135"/>
      <c r="V262" s="194" t="str">
        <f t="shared" si="14"/>
        <v/>
      </c>
      <c r="W262" s="147"/>
      <c r="X262" s="147"/>
      <c r="Y262" s="147"/>
      <c r="Z262" s="147"/>
      <c r="AA262" s="147"/>
      <c r="AB262" s="147"/>
    </row>
    <row r="263" spans="1:1018" s="143" customFormat="1" ht="16.5" hidden="1" customHeight="1">
      <c r="A263" s="134"/>
      <c r="B263" s="150" t="s">
        <v>846</v>
      </c>
      <c r="C263" s="148"/>
      <c r="D263" s="135" t="s">
        <v>665</v>
      </c>
      <c r="E263" s="136" t="s">
        <v>709</v>
      </c>
      <c r="F263" s="136" t="s">
        <v>293</v>
      </c>
      <c r="G263" s="137" t="s">
        <v>211</v>
      </c>
      <c r="H263" s="138">
        <v>18.29</v>
      </c>
      <c r="I263" s="139">
        <v>10</v>
      </c>
      <c r="J263" s="152" t="s">
        <v>878</v>
      </c>
      <c r="K263" s="197"/>
      <c r="L263" s="140" t="str">
        <f t="shared" si="12"/>
        <v>-</v>
      </c>
      <c r="M263" s="141">
        <f t="shared" si="13"/>
        <v>0</v>
      </c>
      <c r="N263" s="141"/>
      <c r="O263" s="135"/>
      <c r="P263" s="135" t="s">
        <v>55</v>
      </c>
      <c r="Q263" s="142"/>
      <c r="R263" s="135"/>
      <c r="S263" s="135"/>
      <c r="T263" s="135"/>
      <c r="U263" s="135"/>
      <c r="V263" s="194" t="str">
        <f t="shared" si="14"/>
        <v/>
      </c>
      <c r="W263" s="147"/>
      <c r="X263" s="147"/>
      <c r="Y263" s="147"/>
      <c r="Z263" s="147"/>
      <c r="AA263" s="147"/>
      <c r="AB263" s="147"/>
    </row>
    <row r="264" spans="1:1018" s="73" customFormat="1" ht="14.6">
      <c r="A264" s="65"/>
      <c r="B264" s="66" t="s">
        <v>443</v>
      </c>
      <c r="C264" s="67"/>
      <c r="D264" s="68" t="s">
        <v>516</v>
      </c>
      <c r="E264" s="68"/>
      <c r="F264" s="69"/>
      <c r="G264" s="70"/>
      <c r="H264" s="70"/>
      <c r="I264" s="71"/>
      <c r="J264" s="71"/>
      <c r="K264" s="72">
        <f>ROUNDUP(L13,0)</f>
        <v>0</v>
      </c>
      <c r="L264" s="71"/>
      <c r="M264" s="72"/>
      <c r="N264" s="72"/>
      <c r="O264" s="72"/>
      <c r="P264" s="72"/>
      <c r="Q264" s="72"/>
      <c r="R264" s="72"/>
      <c r="S264" s="72"/>
      <c r="T264" s="72"/>
      <c r="U264" s="72"/>
    </row>
    <row r="265" spans="1:1018" s="73" customFormat="1" ht="14.6">
      <c r="A265" s="65"/>
      <c r="B265" s="66" t="s">
        <v>514</v>
      </c>
      <c r="C265" s="67"/>
      <c r="D265" s="68" t="s">
        <v>515</v>
      </c>
      <c r="E265" s="68"/>
      <c r="F265" s="69"/>
      <c r="G265" s="70"/>
      <c r="H265" s="70"/>
      <c r="I265" s="71"/>
      <c r="J265" s="71"/>
      <c r="K265" s="72">
        <f>ROUNDUP(IF((K264)&gt;=3,(K264)/6,0),0)</f>
        <v>0</v>
      </c>
      <c r="L265" s="71"/>
      <c r="M265" s="72"/>
      <c r="N265" s="72"/>
      <c r="O265" s="72"/>
      <c r="P265" s="72"/>
      <c r="Q265" s="72"/>
      <c r="R265" s="72"/>
      <c r="S265" s="72"/>
      <c r="T265" s="72"/>
      <c r="U265" s="72"/>
    </row>
    <row r="266" spans="1:1018" s="73" customFormat="1" ht="14.6">
      <c r="A266" s="65"/>
      <c r="B266" s="66" t="s">
        <v>444</v>
      </c>
      <c r="C266" s="67"/>
      <c r="D266" s="68" t="s">
        <v>445</v>
      </c>
      <c r="E266" s="68"/>
      <c r="F266" s="69"/>
      <c r="G266" s="70"/>
      <c r="H266" s="71">
        <v>0.8</v>
      </c>
      <c r="I266" s="71"/>
      <c r="J266" s="71"/>
      <c r="K266" s="72">
        <f>IF(M266&gt;0,L12,0)</f>
        <v>0</v>
      </c>
      <c r="L266" s="71"/>
      <c r="M266" s="74">
        <f>L15</f>
        <v>0</v>
      </c>
      <c r="N266" s="74"/>
      <c r="O266" s="72"/>
      <c r="P266" s="72"/>
      <c r="Q266" s="72"/>
      <c r="R266" s="72"/>
      <c r="S266" s="72"/>
      <c r="T266" s="72"/>
      <c r="U266" s="72"/>
    </row>
    <row r="268" spans="1:1018">
      <c r="A268" s="75"/>
      <c r="D268" s="77" t="s">
        <v>446</v>
      </c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  <c r="BD268" s="81"/>
      <c r="BE268" s="81"/>
      <c r="BF268" s="81"/>
      <c r="BG268" s="81"/>
      <c r="BH268" s="81"/>
      <c r="BI268" s="81"/>
      <c r="BJ268" s="81"/>
      <c r="BK268" s="81"/>
      <c r="BL268" s="81"/>
      <c r="BM268" s="81"/>
      <c r="BN268" s="81"/>
      <c r="BO268" s="81"/>
      <c r="BP268" s="81"/>
      <c r="BQ268" s="81"/>
      <c r="BR268" s="81"/>
      <c r="BS268" s="81"/>
      <c r="BT268" s="81"/>
      <c r="BU268" s="81"/>
      <c r="BV268" s="81"/>
      <c r="BW268" s="81"/>
      <c r="BX268" s="81"/>
      <c r="BY268" s="81"/>
      <c r="BZ268" s="81"/>
      <c r="CA268" s="81"/>
      <c r="CB268" s="81"/>
      <c r="CC268" s="81"/>
      <c r="CD268" s="81"/>
      <c r="CE268" s="81"/>
      <c r="CF268" s="81"/>
      <c r="CG268" s="81"/>
      <c r="CH268" s="81"/>
      <c r="CI268" s="81"/>
      <c r="CJ268" s="81"/>
      <c r="CK268" s="81"/>
      <c r="CL268" s="81"/>
      <c r="CM268" s="81"/>
      <c r="CN268" s="81"/>
      <c r="CO268" s="81"/>
      <c r="CP268" s="81"/>
      <c r="CQ268" s="81"/>
      <c r="CR268" s="81"/>
      <c r="CS268" s="81"/>
      <c r="CT268" s="81"/>
      <c r="CU268" s="81"/>
      <c r="CV268" s="81"/>
      <c r="CW268" s="81"/>
      <c r="CX268" s="81"/>
      <c r="CY268" s="81"/>
      <c r="CZ268" s="81"/>
      <c r="DA268" s="81"/>
      <c r="DB268" s="81"/>
      <c r="DC268" s="81"/>
      <c r="DD268" s="81"/>
      <c r="DE268" s="81"/>
      <c r="DF268" s="81"/>
      <c r="DG268" s="81"/>
      <c r="DH268" s="81"/>
      <c r="DI268" s="81"/>
      <c r="DJ268" s="81"/>
      <c r="DK268" s="81"/>
      <c r="DL268" s="81"/>
      <c r="DM268" s="81"/>
      <c r="DN268" s="81"/>
      <c r="DO268" s="81"/>
      <c r="DP268" s="81"/>
      <c r="DQ268" s="81"/>
      <c r="DR268" s="81"/>
      <c r="DS268" s="81"/>
      <c r="DT268" s="81"/>
      <c r="DU268" s="81"/>
      <c r="DV268" s="81"/>
      <c r="DW268" s="81"/>
      <c r="DX268" s="81"/>
      <c r="DY268" s="81"/>
      <c r="DZ268" s="81"/>
      <c r="EA268" s="81"/>
      <c r="EB268" s="81"/>
      <c r="EC268" s="81"/>
      <c r="ED268" s="81"/>
      <c r="EE268" s="81"/>
      <c r="EF268" s="81"/>
      <c r="EG268" s="81"/>
      <c r="EH268" s="81"/>
      <c r="EI268" s="81"/>
      <c r="EJ268" s="81"/>
      <c r="EK268" s="81"/>
      <c r="EL268" s="81"/>
      <c r="EM268" s="81"/>
      <c r="EN268" s="81"/>
      <c r="EO268" s="81"/>
      <c r="EP268" s="81"/>
      <c r="EQ268" s="81"/>
      <c r="ER268" s="81"/>
      <c r="ES268" s="81"/>
      <c r="ET268" s="81"/>
      <c r="EU268" s="81"/>
      <c r="EV268" s="81"/>
      <c r="EW268" s="81"/>
      <c r="EX268" s="81"/>
      <c r="EY268" s="81"/>
      <c r="EZ268" s="81"/>
      <c r="FA268" s="81"/>
      <c r="FB268" s="81"/>
      <c r="FC268" s="81"/>
      <c r="FD268" s="81"/>
      <c r="FE268" s="81"/>
      <c r="FF268" s="81"/>
      <c r="FG268" s="81"/>
      <c r="FH268" s="81"/>
      <c r="FI268" s="81"/>
      <c r="FJ268" s="81"/>
      <c r="FK268" s="81"/>
      <c r="FL268" s="81"/>
      <c r="FM268" s="81"/>
      <c r="FN268" s="81"/>
      <c r="FO268" s="81"/>
      <c r="FP268" s="81"/>
      <c r="FQ268" s="81"/>
      <c r="FR268" s="81"/>
      <c r="FS268" s="81"/>
      <c r="FT268" s="81"/>
      <c r="FU268" s="81"/>
      <c r="FV268" s="81"/>
      <c r="FW268" s="81"/>
      <c r="FX268" s="81"/>
      <c r="FY268" s="81"/>
      <c r="FZ268" s="81"/>
      <c r="GA268" s="81"/>
      <c r="GB268" s="81"/>
      <c r="GC268" s="81"/>
      <c r="GD268" s="81"/>
      <c r="GE268" s="81"/>
      <c r="GF268" s="81"/>
      <c r="GG268" s="81"/>
      <c r="GH268" s="81"/>
      <c r="GI268" s="81"/>
      <c r="GJ268" s="81"/>
      <c r="GK268" s="81"/>
      <c r="GL268" s="81"/>
      <c r="GM268" s="81"/>
      <c r="GN268" s="81"/>
      <c r="GO268" s="81"/>
      <c r="GP268" s="81"/>
      <c r="GQ268" s="81"/>
      <c r="GR268" s="81"/>
      <c r="GS268" s="81"/>
      <c r="GT268" s="81"/>
      <c r="GU268" s="81"/>
      <c r="GV268" s="81"/>
      <c r="GW268" s="81"/>
      <c r="GX268" s="81"/>
      <c r="GY268" s="81"/>
      <c r="GZ268" s="81"/>
      <c r="HA268" s="81"/>
      <c r="HB268" s="81"/>
      <c r="HC268" s="81"/>
      <c r="HD268" s="81"/>
      <c r="HE268" s="81"/>
      <c r="HF268" s="81"/>
      <c r="HG268" s="81"/>
      <c r="HH268" s="81"/>
      <c r="HI268" s="81"/>
      <c r="HJ268" s="81"/>
      <c r="HK268" s="81"/>
      <c r="HL268" s="81"/>
      <c r="HM268" s="81"/>
      <c r="HN268" s="81"/>
      <c r="HO268" s="81"/>
      <c r="HP268" s="81"/>
      <c r="HQ268" s="81"/>
      <c r="HR268" s="81"/>
      <c r="HS268" s="81"/>
      <c r="HT268" s="81"/>
      <c r="HU268" s="81"/>
      <c r="HV268" s="81"/>
      <c r="HW268" s="81"/>
      <c r="HX268" s="81"/>
      <c r="HY268" s="81"/>
      <c r="HZ268" s="81"/>
      <c r="IA268" s="81"/>
      <c r="IB268" s="81"/>
      <c r="IC268" s="81"/>
      <c r="ID268" s="81"/>
      <c r="IE268" s="81"/>
      <c r="IF268" s="81"/>
      <c r="IG268" s="81"/>
      <c r="IH268" s="81"/>
      <c r="II268" s="81"/>
      <c r="IJ268" s="81"/>
      <c r="IK268" s="81"/>
      <c r="IL268" s="81"/>
      <c r="IM268" s="81"/>
      <c r="IN268" s="81"/>
      <c r="IO268" s="81"/>
      <c r="IP268" s="81"/>
      <c r="IQ268" s="81"/>
      <c r="IR268" s="81"/>
      <c r="IS268" s="81"/>
      <c r="IT268" s="81"/>
      <c r="IU268" s="81"/>
      <c r="IV268" s="81"/>
      <c r="IW268" s="81"/>
      <c r="IX268" s="81"/>
      <c r="IY268" s="81"/>
      <c r="IZ268" s="81"/>
      <c r="JA268" s="81"/>
      <c r="JB268" s="81"/>
      <c r="JC268" s="81"/>
      <c r="JD268" s="81"/>
      <c r="JE268" s="81"/>
      <c r="JF268" s="81"/>
      <c r="JG268" s="81"/>
      <c r="JH268" s="81"/>
      <c r="JI268" s="81"/>
      <c r="JJ268" s="81"/>
      <c r="JK268" s="81"/>
      <c r="JL268" s="81"/>
      <c r="JM268" s="81"/>
      <c r="JN268" s="81"/>
      <c r="JO268" s="81"/>
      <c r="JP268" s="81"/>
      <c r="JQ268" s="81"/>
      <c r="JR268" s="81"/>
      <c r="JS268" s="81"/>
      <c r="JT268" s="81"/>
      <c r="JU268" s="81"/>
      <c r="JV268" s="81"/>
      <c r="JW268" s="81"/>
      <c r="JX268" s="81"/>
      <c r="JY268" s="81"/>
      <c r="JZ268" s="81"/>
      <c r="KA268" s="81"/>
      <c r="KB268" s="81"/>
      <c r="KC268" s="81"/>
      <c r="KD268" s="81"/>
      <c r="KE268" s="81"/>
      <c r="KF268" s="81"/>
      <c r="KG268" s="81"/>
      <c r="KH268" s="81"/>
      <c r="KI268" s="81"/>
      <c r="KJ268" s="81"/>
      <c r="KK268" s="81"/>
      <c r="KL268" s="81"/>
      <c r="KM268" s="81"/>
      <c r="KN268" s="81"/>
      <c r="KO268" s="81"/>
      <c r="KP268" s="81"/>
      <c r="KQ268" s="81"/>
      <c r="KR268" s="81"/>
      <c r="KS268" s="81"/>
      <c r="KT268" s="81"/>
      <c r="KU268" s="81"/>
      <c r="KV268" s="81"/>
      <c r="KW268" s="81"/>
      <c r="KX268" s="81"/>
      <c r="KY268" s="81"/>
      <c r="KZ268" s="81"/>
      <c r="LA268" s="81"/>
      <c r="LB268" s="81"/>
      <c r="LC268" s="81"/>
      <c r="LD268" s="81"/>
      <c r="LE268" s="81"/>
      <c r="LF268" s="81"/>
      <c r="LG268" s="81"/>
      <c r="LH268" s="81"/>
      <c r="LI268" s="81"/>
      <c r="LJ268" s="81"/>
      <c r="LK268" s="81"/>
      <c r="LL268" s="81"/>
      <c r="LM268" s="81"/>
      <c r="LN268" s="81"/>
      <c r="LO268" s="81"/>
      <c r="LP268" s="81"/>
      <c r="LQ268" s="81"/>
      <c r="LR268" s="81"/>
      <c r="LS268" s="81"/>
      <c r="LT268" s="81"/>
      <c r="LU268" s="81"/>
      <c r="LV268" s="81"/>
      <c r="LW268" s="81"/>
      <c r="LX268" s="81"/>
      <c r="LY268" s="81"/>
      <c r="LZ268" s="81"/>
      <c r="MA268" s="81"/>
      <c r="MB268" s="81"/>
      <c r="MC268" s="81"/>
      <c r="MD268" s="81"/>
      <c r="ME268" s="81"/>
      <c r="MF268" s="81"/>
      <c r="MG268" s="81"/>
      <c r="MH268" s="81"/>
      <c r="MI268" s="81"/>
      <c r="MJ268" s="81"/>
      <c r="MK268" s="81"/>
      <c r="ML268" s="81"/>
      <c r="MM268" s="81"/>
      <c r="MN268" s="81"/>
      <c r="MO268" s="81"/>
      <c r="MP268" s="81"/>
      <c r="MQ268" s="81"/>
      <c r="MR268" s="81"/>
      <c r="MS268" s="81"/>
      <c r="MT268" s="81"/>
      <c r="MU268" s="81"/>
      <c r="MV268" s="81"/>
      <c r="MW268" s="81"/>
      <c r="MX268" s="81"/>
      <c r="MY268" s="81"/>
      <c r="MZ268" s="81"/>
      <c r="NA268" s="81"/>
      <c r="NB268" s="81"/>
      <c r="NC268" s="81"/>
      <c r="ND268" s="81"/>
      <c r="NE268" s="81"/>
      <c r="NF268" s="81"/>
      <c r="NG268" s="81"/>
      <c r="NH268" s="81"/>
      <c r="NI268" s="81"/>
      <c r="NJ268" s="81"/>
      <c r="NK268" s="81"/>
      <c r="NL268" s="81"/>
      <c r="NM268" s="81"/>
      <c r="NN268" s="81"/>
      <c r="NO268" s="81"/>
      <c r="NP268" s="81"/>
      <c r="NQ268" s="81"/>
      <c r="NR268" s="81"/>
      <c r="NS268" s="81"/>
      <c r="NT268" s="81"/>
      <c r="NU268" s="81"/>
      <c r="NV268" s="81"/>
      <c r="NW268" s="81"/>
      <c r="NX268" s="81"/>
      <c r="NY268" s="81"/>
      <c r="NZ268" s="81"/>
      <c r="OA268" s="81"/>
      <c r="OB268" s="81"/>
      <c r="OC268" s="81"/>
      <c r="OD268" s="81"/>
      <c r="OE268" s="81"/>
      <c r="OF268" s="81"/>
      <c r="OG268" s="81"/>
      <c r="OH268" s="81"/>
      <c r="OI268" s="81"/>
      <c r="OJ268" s="81"/>
      <c r="OK268" s="81"/>
      <c r="OL268" s="81"/>
      <c r="OM268" s="81"/>
      <c r="ON268" s="81"/>
      <c r="OO268" s="81"/>
      <c r="OP268" s="81"/>
      <c r="OQ268" s="81"/>
      <c r="OR268" s="81"/>
      <c r="OS268" s="81"/>
      <c r="OT268" s="81"/>
      <c r="OU268" s="81"/>
      <c r="OV268" s="81"/>
      <c r="OW268" s="81"/>
      <c r="OX268" s="81"/>
      <c r="OY268" s="81"/>
      <c r="OZ268" s="81"/>
      <c r="PA268" s="81"/>
      <c r="PB268" s="81"/>
      <c r="PC268" s="81"/>
      <c r="PD268" s="81"/>
      <c r="PE268" s="81"/>
      <c r="PF268" s="81"/>
      <c r="PG268" s="81"/>
      <c r="PH268" s="81"/>
      <c r="PI268" s="81"/>
      <c r="PJ268" s="81"/>
      <c r="PK268" s="81"/>
      <c r="PL268" s="81"/>
      <c r="PM268" s="81"/>
      <c r="PN268" s="81"/>
      <c r="PO268" s="81"/>
      <c r="PP268" s="81"/>
      <c r="PQ268" s="81"/>
      <c r="PR268" s="81"/>
      <c r="PS268" s="81"/>
      <c r="PT268" s="81"/>
      <c r="PU268" s="81"/>
      <c r="PV268" s="81"/>
      <c r="PW268" s="81"/>
      <c r="PX268" s="81"/>
      <c r="PY268" s="81"/>
      <c r="PZ268" s="81"/>
      <c r="QA268" s="81"/>
      <c r="QB268" s="81"/>
      <c r="QC268" s="81"/>
      <c r="QD268" s="81"/>
      <c r="QE268" s="81"/>
      <c r="QF268" s="81"/>
      <c r="QG268" s="81"/>
      <c r="QH268" s="81"/>
      <c r="QI268" s="81"/>
      <c r="QJ268" s="81"/>
      <c r="QK268" s="81"/>
      <c r="QL268" s="81"/>
      <c r="QM268" s="81"/>
      <c r="QN268" s="81"/>
      <c r="QO268" s="81"/>
      <c r="QP268" s="81"/>
      <c r="QQ268" s="81"/>
      <c r="QR268" s="81"/>
      <c r="QS268" s="81"/>
      <c r="QT268" s="81"/>
      <c r="QU268" s="81"/>
      <c r="QV268" s="81"/>
      <c r="QW268" s="81"/>
      <c r="QX268" s="81"/>
      <c r="QY268" s="81"/>
      <c r="QZ268" s="81"/>
      <c r="RA268" s="81"/>
      <c r="RB268" s="81"/>
      <c r="RC268" s="81"/>
      <c r="RD268" s="81"/>
      <c r="RE268" s="81"/>
      <c r="RF268" s="81"/>
      <c r="RG268" s="81"/>
      <c r="RH268" s="81"/>
      <c r="RI268" s="81"/>
      <c r="RJ268" s="81"/>
      <c r="RK268" s="81"/>
      <c r="RL268" s="81"/>
      <c r="RM268" s="81"/>
      <c r="RN268" s="81"/>
      <c r="RO268" s="81"/>
      <c r="RP268" s="81"/>
      <c r="RQ268" s="81"/>
      <c r="RR268" s="81"/>
      <c r="RS268" s="81"/>
      <c r="RT268" s="81"/>
      <c r="RU268" s="81"/>
      <c r="RV268" s="81"/>
      <c r="RW268" s="81"/>
      <c r="RX268" s="81"/>
      <c r="RY268" s="81"/>
      <c r="RZ268" s="81"/>
      <c r="SA268" s="81"/>
      <c r="SB268" s="81"/>
      <c r="SC268" s="81"/>
      <c r="SD268" s="81"/>
      <c r="SE268" s="81"/>
      <c r="SF268" s="81"/>
      <c r="SG268" s="81"/>
      <c r="SH268" s="81"/>
      <c r="SI268" s="81"/>
      <c r="SJ268" s="81"/>
      <c r="SK268" s="81"/>
      <c r="SL268" s="81"/>
      <c r="SM268" s="81"/>
      <c r="SN268" s="81"/>
      <c r="SO268" s="81"/>
      <c r="SP268" s="81"/>
      <c r="SQ268" s="81"/>
      <c r="SR268" s="81"/>
      <c r="SS268" s="81"/>
      <c r="ST268" s="81"/>
      <c r="SU268" s="81"/>
      <c r="SV268" s="81"/>
      <c r="SW268" s="81"/>
      <c r="SX268" s="81"/>
      <c r="SY268" s="81"/>
      <c r="SZ268" s="81"/>
      <c r="TA268" s="81"/>
      <c r="TB268" s="81"/>
      <c r="TC268" s="81"/>
      <c r="TD268" s="81"/>
      <c r="TE268" s="81"/>
      <c r="TF268" s="81"/>
      <c r="TG268" s="81"/>
      <c r="TH268" s="81"/>
      <c r="TI268" s="81"/>
      <c r="TJ268" s="81"/>
      <c r="TK268" s="81"/>
      <c r="TL268" s="81"/>
      <c r="TM268" s="81"/>
      <c r="TN268" s="81"/>
      <c r="TO268" s="81"/>
      <c r="TP268" s="81"/>
      <c r="TQ268" s="81"/>
      <c r="TR268" s="81"/>
      <c r="TS268" s="81"/>
      <c r="TT268" s="81"/>
      <c r="TU268" s="81"/>
      <c r="TV268" s="81"/>
      <c r="TW268" s="81"/>
      <c r="TX268" s="81"/>
      <c r="TY268" s="81"/>
      <c r="TZ268" s="81"/>
      <c r="UA268" s="81"/>
      <c r="UB268" s="81"/>
      <c r="UC268" s="81"/>
      <c r="UD268" s="81"/>
      <c r="UE268" s="81"/>
      <c r="UF268" s="81"/>
      <c r="UG268" s="81"/>
      <c r="UH268" s="81"/>
      <c r="UI268" s="81"/>
      <c r="UJ268" s="81"/>
      <c r="UK268" s="81"/>
      <c r="UL268" s="81"/>
      <c r="UM268" s="81"/>
      <c r="UN268" s="81"/>
      <c r="UO268" s="81"/>
      <c r="UP268" s="81"/>
      <c r="UQ268" s="81"/>
      <c r="UR268" s="81"/>
      <c r="US268" s="81"/>
      <c r="UT268" s="81"/>
      <c r="UU268" s="81"/>
      <c r="UV268" s="81"/>
      <c r="UW268" s="81"/>
      <c r="UX268" s="81"/>
      <c r="UY268" s="81"/>
      <c r="UZ268" s="81"/>
      <c r="VA268" s="81"/>
      <c r="VB268" s="81"/>
      <c r="VC268" s="81"/>
      <c r="VD268" s="81"/>
      <c r="VE268" s="81"/>
      <c r="VF268" s="81"/>
      <c r="VG268" s="81"/>
      <c r="VH268" s="81"/>
      <c r="VI268" s="81"/>
      <c r="VJ268" s="81"/>
      <c r="VK268" s="81"/>
      <c r="VL268" s="81"/>
      <c r="VM268" s="81"/>
      <c r="VN268" s="81"/>
      <c r="VO268" s="81"/>
      <c r="VP268" s="81"/>
      <c r="VQ268" s="81"/>
      <c r="VR268" s="81"/>
      <c r="VS268" s="81"/>
      <c r="VT268" s="81"/>
      <c r="VU268" s="81"/>
      <c r="VV268" s="81"/>
      <c r="VW268" s="81"/>
      <c r="VX268" s="81"/>
      <c r="VY268" s="81"/>
      <c r="VZ268" s="81"/>
      <c r="WA268" s="81"/>
      <c r="WB268" s="81"/>
      <c r="WC268" s="81"/>
      <c r="WD268" s="81"/>
      <c r="WE268" s="81"/>
      <c r="WF268" s="81"/>
      <c r="WG268" s="81"/>
      <c r="WH268" s="81"/>
      <c r="WI268" s="81"/>
      <c r="WJ268" s="81"/>
      <c r="WK268" s="81"/>
      <c r="WL268" s="81"/>
      <c r="WM268" s="81"/>
      <c r="WN268" s="81"/>
      <c r="WO268" s="81"/>
      <c r="WP268" s="81"/>
      <c r="WQ268" s="81"/>
      <c r="WR268" s="81"/>
      <c r="WS268" s="81"/>
      <c r="WT268" s="81"/>
      <c r="WU268" s="81"/>
      <c r="WV268" s="81"/>
      <c r="WW268" s="81"/>
      <c r="WX268" s="81"/>
      <c r="WY268" s="81"/>
      <c r="WZ268" s="81"/>
      <c r="XA268" s="81"/>
      <c r="XB268" s="81"/>
      <c r="XC268" s="81"/>
      <c r="XD268" s="81"/>
      <c r="XE268" s="81"/>
      <c r="XF268" s="81"/>
      <c r="XG268" s="81"/>
      <c r="XH268" s="81"/>
      <c r="XI268" s="81"/>
      <c r="XJ268" s="81"/>
      <c r="XK268" s="81"/>
      <c r="XL268" s="81"/>
      <c r="XM268" s="81"/>
      <c r="XN268" s="81"/>
      <c r="XO268" s="81"/>
      <c r="XP268" s="81"/>
      <c r="XQ268" s="81"/>
      <c r="XR268" s="81"/>
      <c r="XS268" s="81"/>
      <c r="XT268" s="81"/>
      <c r="XU268" s="81"/>
      <c r="XV268" s="81"/>
      <c r="XW268" s="81"/>
      <c r="XX268" s="81"/>
      <c r="XY268" s="81"/>
      <c r="XZ268" s="81"/>
      <c r="YA268" s="81"/>
      <c r="YB268" s="81"/>
      <c r="YC268" s="81"/>
      <c r="YD268" s="81"/>
      <c r="YE268" s="81"/>
      <c r="YF268" s="81"/>
      <c r="YG268" s="81"/>
      <c r="YH268" s="81"/>
      <c r="YI268" s="81"/>
      <c r="YJ268" s="81"/>
      <c r="YK268" s="81"/>
      <c r="YL268" s="81"/>
      <c r="YM268" s="81"/>
      <c r="YN268" s="81"/>
      <c r="YO268" s="81"/>
      <c r="YP268" s="81"/>
      <c r="YQ268" s="81"/>
      <c r="YR268" s="81"/>
      <c r="YS268" s="81"/>
      <c r="YT268" s="81"/>
      <c r="YU268" s="81"/>
      <c r="YV268" s="81"/>
      <c r="YW268" s="81"/>
      <c r="YX268" s="81"/>
      <c r="YY268" s="81"/>
      <c r="YZ268" s="81"/>
      <c r="ZA268" s="81"/>
      <c r="ZB268" s="81"/>
      <c r="ZC268" s="81"/>
      <c r="ZD268" s="81"/>
      <c r="ZE268" s="81"/>
      <c r="ZF268" s="81"/>
      <c r="ZG268" s="81"/>
      <c r="ZH268" s="81"/>
      <c r="ZI268" s="81"/>
      <c r="ZJ268" s="81"/>
      <c r="ZK268" s="81"/>
      <c r="ZL268" s="81"/>
      <c r="ZM268" s="81"/>
      <c r="ZN268" s="81"/>
      <c r="ZO268" s="81"/>
      <c r="ZP268" s="81"/>
      <c r="ZQ268" s="81"/>
      <c r="ZR268" s="81"/>
      <c r="ZS268" s="81"/>
      <c r="ZT268" s="81"/>
      <c r="ZU268" s="81"/>
      <c r="ZV268" s="81"/>
      <c r="ZW268" s="81"/>
      <c r="ZX268" s="81"/>
      <c r="ZY268" s="81"/>
      <c r="ZZ268" s="81"/>
      <c r="AAA268" s="81"/>
      <c r="AAB268" s="81"/>
      <c r="AAC268" s="81"/>
      <c r="AAD268" s="81"/>
      <c r="AAE268" s="81"/>
      <c r="AAF268" s="81"/>
      <c r="AAG268" s="81"/>
      <c r="AAH268" s="81"/>
      <c r="AAI268" s="81"/>
      <c r="AAJ268" s="81"/>
      <c r="AAK268" s="81"/>
      <c r="AAL268" s="81"/>
      <c r="AAM268" s="81"/>
      <c r="AAN268" s="81"/>
      <c r="AAO268" s="81"/>
      <c r="AAP268" s="81"/>
      <c r="AAQ268" s="81"/>
      <c r="AAR268" s="81"/>
      <c r="AAS268" s="81"/>
      <c r="AAT268" s="81"/>
      <c r="AAU268" s="81"/>
      <c r="AAV268" s="81"/>
      <c r="AAW268" s="81"/>
      <c r="AAX268" s="81"/>
      <c r="AAY268" s="81"/>
      <c r="AAZ268" s="81"/>
      <c r="ABA268" s="81"/>
      <c r="ABB268" s="81"/>
      <c r="ABC268" s="81"/>
      <c r="ABD268" s="81"/>
      <c r="ABE268" s="81"/>
      <c r="ABF268" s="81"/>
      <c r="ABG268" s="81"/>
      <c r="ABH268" s="81"/>
      <c r="ABI268" s="81"/>
      <c r="ABJ268" s="81"/>
      <c r="ABK268" s="81"/>
      <c r="ABL268" s="81"/>
      <c r="ABM268" s="81"/>
      <c r="ABN268" s="81"/>
      <c r="ABO268" s="81"/>
      <c r="ABP268" s="81"/>
      <c r="ABQ268" s="81"/>
      <c r="ABR268" s="81"/>
      <c r="ABS268" s="81"/>
      <c r="ABT268" s="81"/>
      <c r="ABU268" s="81"/>
      <c r="ABV268" s="81"/>
      <c r="ABW268" s="81"/>
      <c r="ABX268" s="81"/>
      <c r="ABY268" s="81"/>
      <c r="ABZ268" s="81"/>
      <c r="ACA268" s="81"/>
      <c r="ACB268" s="81"/>
      <c r="ACC268" s="81"/>
      <c r="ACD268" s="81"/>
      <c r="ACE268" s="81"/>
      <c r="ACF268" s="81"/>
      <c r="ACG268" s="81"/>
      <c r="ACH268" s="81"/>
      <c r="ACI268" s="81"/>
      <c r="ACJ268" s="81"/>
      <c r="ACK268" s="81"/>
      <c r="ACL268" s="81"/>
      <c r="ACM268" s="81"/>
      <c r="ACN268" s="81"/>
      <c r="ACO268" s="81"/>
      <c r="ACP268" s="81"/>
      <c r="ACQ268" s="81"/>
      <c r="ACR268" s="81"/>
      <c r="ACS268" s="81"/>
      <c r="ACT268" s="81"/>
      <c r="ACU268" s="81"/>
      <c r="ACV268" s="81"/>
      <c r="ACW268" s="81"/>
      <c r="ACX268" s="81"/>
      <c r="ACY268" s="81"/>
      <c r="ACZ268" s="81"/>
      <c r="ADA268" s="81"/>
      <c r="ADB268" s="81"/>
      <c r="ADC268" s="81"/>
      <c r="ADD268" s="81"/>
      <c r="ADE268" s="81"/>
      <c r="ADF268" s="81"/>
      <c r="ADG268" s="81"/>
      <c r="ADH268" s="81"/>
      <c r="ADI268" s="81"/>
      <c r="ADJ268" s="81"/>
      <c r="ADK268" s="81"/>
      <c r="ADL268" s="81"/>
      <c r="ADM268" s="81"/>
      <c r="ADN268" s="81"/>
      <c r="ADO268" s="81"/>
      <c r="ADP268" s="81"/>
      <c r="ADQ268" s="81"/>
      <c r="ADR268" s="81"/>
      <c r="ADS268" s="81"/>
      <c r="ADT268" s="81"/>
      <c r="ADU268" s="81"/>
      <c r="ADV268" s="81"/>
      <c r="ADW268" s="81"/>
      <c r="ADX268" s="81"/>
      <c r="ADY268" s="81"/>
      <c r="ADZ268" s="81"/>
      <c r="AEA268" s="81"/>
      <c r="AEB268" s="81"/>
      <c r="AEC268" s="81"/>
      <c r="AED268" s="81"/>
      <c r="AEE268" s="81"/>
      <c r="AEF268" s="81"/>
      <c r="AEG268" s="81"/>
      <c r="AEH268" s="81"/>
      <c r="AEI268" s="81"/>
      <c r="AEJ268" s="81"/>
      <c r="AEK268" s="81"/>
      <c r="AEL268" s="81"/>
      <c r="AEM268" s="81"/>
      <c r="AEN268" s="81"/>
      <c r="AEO268" s="81"/>
      <c r="AEP268" s="81"/>
      <c r="AEQ268" s="81"/>
      <c r="AER268" s="81"/>
      <c r="AES268" s="81"/>
      <c r="AET268" s="81"/>
      <c r="AEU268" s="81"/>
      <c r="AEV268" s="81"/>
      <c r="AEW268" s="81"/>
      <c r="AEX268" s="81"/>
      <c r="AEY268" s="81"/>
      <c r="AEZ268" s="81"/>
      <c r="AFA268" s="81"/>
      <c r="AFB268" s="81"/>
      <c r="AFC268" s="81"/>
      <c r="AFD268" s="81"/>
      <c r="AFE268" s="81"/>
      <c r="AFF268" s="81"/>
      <c r="AFG268" s="81"/>
      <c r="AFH268" s="81"/>
      <c r="AFI268" s="81"/>
      <c r="AFJ268" s="81"/>
      <c r="AFK268" s="81"/>
      <c r="AFL268" s="81"/>
      <c r="AFM268" s="81"/>
      <c r="AFN268" s="81"/>
      <c r="AFO268" s="81"/>
      <c r="AFP268" s="81"/>
      <c r="AFQ268" s="81"/>
      <c r="AFR268" s="81"/>
      <c r="AFS268" s="81"/>
      <c r="AFT268" s="81"/>
      <c r="AFU268" s="81"/>
      <c r="AFV268" s="81"/>
      <c r="AFW268" s="81"/>
      <c r="AFX268" s="81"/>
      <c r="AFY268" s="81"/>
      <c r="AFZ268" s="81"/>
      <c r="AGA268" s="81"/>
      <c r="AGB268" s="81"/>
      <c r="AGC268" s="81"/>
      <c r="AGD268" s="81"/>
      <c r="AGE268" s="81"/>
      <c r="AGF268" s="81"/>
      <c r="AGG268" s="81"/>
      <c r="AGH268" s="81"/>
      <c r="AGI268" s="81"/>
      <c r="AGJ268" s="81"/>
      <c r="AGK268" s="81"/>
      <c r="AGL268" s="81"/>
      <c r="AGM268" s="81"/>
      <c r="AGN268" s="81"/>
      <c r="AGO268" s="81"/>
      <c r="AGP268" s="81"/>
      <c r="AGQ268" s="81"/>
      <c r="AGR268" s="81"/>
      <c r="AGS268" s="81"/>
      <c r="AGT268" s="81"/>
      <c r="AGU268" s="81"/>
      <c r="AGV268" s="81"/>
      <c r="AGW268" s="81"/>
      <c r="AGX268" s="81"/>
      <c r="AGY268" s="81"/>
      <c r="AGZ268" s="81"/>
      <c r="AHA268" s="81"/>
      <c r="AHB268" s="81"/>
      <c r="AHC268" s="81"/>
      <c r="AHD268" s="81"/>
      <c r="AHE268" s="81"/>
      <c r="AHF268" s="81"/>
      <c r="AHG268" s="81"/>
      <c r="AHH268" s="81"/>
      <c r="AHI268" s="81"/>
      <c r="AHJ268" s="81"/>
      <c r="AHK268" s="81"/>
      <c r="AHL268" s="81"/>
      <c r="AHM268" s="81"/>
      <c r="AHN268" s="81"/>
      <c r="AHO268" s="81"/>
      <c r="AHP268" s="81"/>
      <c r="AHQ268" s="81"/>
      <c r="AHR268" s="81"/>
      <c r="AHS268" s="81"/>
      <c r="AHT268" s="81"/>
      <c r="AHU268" s="81"/>
      <c r="AHV268" s="81"/>
      <c r="AHW268" s="81"/>
      <c r="AHX268" s="81"/>
      <c r="AHY268" s="81"/>
      <c r="AHZ268" s="81"/>
      <c r="AIA268" s="81"/>
      <c r="AIB268" s="81"/>
      <c r="AIC268" s="81"/>
      <c r="AID268" s="81"/>
      <c r="AIE268" s="81"/>
      <c r="AIF268" s="81"/>
      <c r="AIG268" s="81"/>
      <c r="AIH268" s="81"/>
      <c r="AII268" s="81"/>
      <c r="AIJ268" s="81"/>
      <c r="AIK268" s="81"/>
      <c r="AIL268" s="81"/>
      <c r="AIM268" s="81"/>
      <c r="AIN268" s="81"/>
      <c r="AIO268" s="81"/>
      <c r="AIP268" s="81"/>
      <c r="AIQ268" s="81"/>
      <c r="AIR268" s="81"/>
      <c r="AIS268" s="81"/>
      <c r="AIT268" s="81"/>
      <c r="AIU268" s="81"/>
      <c r="AIV268" s="81"/>
      <c r="AIW268" s="81"/>
      <c r="AIX268" s="81"/>
      <c r="AIY268" s="81"/>
      <c r="AIZ268" s="81"/>
      <c r="AJA268" s="81"/>
      <c r="AJB268" s="81"/>
      <c r="AJC268" s="81"/>
      <c r="AJD268" s="81"/>
      <c r="AJE268" s="81"/>
      <c r="AJF268" s="81"/>
      <c r="AJG268" s="81"/>
      <c r="AJH268" s="81"/>
      <c r="AJI268" s="81"/>
      <c r="AJJ268" s="81"/>
      <c r="AJK268" s="81"/>
      <c r="AJL268" s="81"/>
      <c r="AJM268" s="81"/>
      <c r="AJN268" s="81"/>
      <c r="AJO268" s="81"/>
      <c r="AJP268" s="81"/>
      <c r="AJQ268" s="81"/>
      <c r="AJR268" s="81"/>
      <c r="AJS268" s="81"/>
      <c r="AJT268" s="81"/>
      <c r="AJU268" s="81"/>
      <c r="AJV268" s="81"/>
      <c r="AJW268" s="81"/>
      <c r="AJX268" s="81"/>
      <c r="AJY268" s="81"/>
      <c r="AJZ268" s="81"/>
      <c r="AKA268" s="81"/>
      <c r="AKB268" s="81"/>
      <c r="AKC268" s="81"/>
      <c r="AKD268" s="81"/>
      <c r="AKE268" s="81"/>
      <c r="AKF268" s="81"/>
      <c r="AKG268" s="81"/>
      <c r="AKH268" s="81"/>
      <c r="AKI268" s="81"/>
      <c r="AKJ268" s="81"/>
      <c r="AKK268" s="81"/>
      <c r="AKL268" s="81"/>
      <c r="AKM268" s="81"/>
      <c r="AKN268" s="81"/>
      <c r="AKO268" s="81"/>
      <c r="AKP268" s="81"/>
      <c r="AKQ268" s="81"/>
      <c r="AKR268" s="81"/>
      <c r="AKS268" s="81"/>
      <c r="AKT268" s="81"/>
      <c r="AKU268" s="81"/>
      <c r="AKV268" s="81"/>
      <c r="AKW268" s="81"/>
      <c r="AKX268" s="81"/>
      <c r="AKY268" s="81"/>
      <c r="AKZ268" s="81"/>
      <c r="ALA268" s="81"/>
      <c r="ALB268" s="81"/>
      <c r="ALC268" s="81"/>
      <c r="ALD268" s="81"/>
      <c r="ALE268" s="81"/>
      <c r="ALF268" s="81"/>
      <c r="ALG268" s="81"/>
      <c r="ALH268" s="81"/>
      <c r="ALI268" s="81"/>
      <c r="ALJ268" s="81"/>
      <c r="ALK268" s="81"/>
      <c r="ALL268" s="81"/>
      <c r="ALM268" s="81"/>
      <c r="ALN268" s="81"/>
      <c r="ALO268" s="81"/>
      <c r="ALP268" s="81"/>
      <c r="ALQ268" s="81"/>
      <c r="ALR268" s="81"/>
      <c r="ALS268" s="81"/>
      <c r="ALT268" s="81"/>
      <c r="ALU268" s="81"/>
      <c r="ALV268" s="81"/>
      <c r="ALW268" s="81"/>
      <c r="ALX268" s="81"/>
      <c r="ALY268" s="81"/>
      <c r="ALZ268" s="81"/>
      <c r="AMA268" s="81"/>
      <c r="AMB268" s="81"/>
      <c r="AMC268" s="81"/>
      <c r="AMD268" s="81"/>
    </row>
    <row r="269" spans="1:1018">
      <c r="A269" s="75"/>
      <c r="D269" s="77" t="s">
        <v>447</v>
      </c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  <c r="BE269" s="81"/>
      <c r="BF269" s="81"/>
      <c r="BG269" s="81"/>
      <c r="BH269" s="81"/>
      <c r="BI269" s="81"/>
      <c r="BJ269" s="81"/>
      <c r="BK269" s="81"/>
      <c r="BL269" s="81"/>
      <c r="BM269" s="81"/>
      <c r="BN269" s="81"/>
      <c r="BO269" s="81"/>
      <c r="BP269" s="81"/>
      <c r="BQ269" s="81"/>
      <c r="BR269" s="81"/>
      <c r="BS269" s="81"/>
      <c r="BT269" s="81"/>
      <c r="BU269" s="81"/>
      <c r="BV269" s="81"/>
      <c r="BW269" s="81"/>
      <c r="BX269" s="81"/>
      <c r="BY269" s="81"/>
      <c r="BZ269" s="81"/>
      <c r="CA269" s="81"/>
      <c r="CB269" s="81"/>
      <c r="CC269" s="81"/>
      <c r="CD269" s="81"/>
      <c r="CE269" s="81"/>
      <c r="CF269" s="81"/>
      <c r="CG269" s="81"/>
      <c r="CH269" s="81"/>
      <c r="CI269" s="81"/>
      <c r="CJ269" s="81"/>
      <c r="CK269" s="81"/>
      <c r="CL269" s="81"/>
      <c r="CM269" s="81"/>
      <c r="CN269" s="81"/>
      <c r="CO269" s="81"/>
      <c r="CP269" s="81"/>
      <c r="CQ269" s="81"/>
      <c r="CR269" s="81"/>
      <c r="CS269" s="81"/>
      <c r="CT269" s="81"/>
      <c r="CU269" s="81"/>
      <c r="CV269" s="81"/>
      <c r="CW269" s="81"/>
      <c r="CX269" s="81"/>
      <c r="CY269" s="81"/>
      <c r="CZ269" s="81"/>
      <c r="DA269" s="81"/>
      <c r="DB269" s="81"/>
      <c r="DC269" s="81"/>
      <c r="DD269" s="81"/>
      <c r="DE269" s="81"/>
      <c r="DF269" s="81"/>
      <c r="DG269" s="81"/>
      <c r="DH269" s="81"/>
      <c r="DI269" s="81"/>
      <c r="DJ269" s="81"/>
      <c r="DK269" s="81"/>
      <c r="DL269" s="81"/>
      <c r="DM269" s="81"/>
      <c r="DN269" s="81"/>
      <c r="DO269" s="81"/>
      <c r="DP269" s="81"/>
      <c r="DQ269" s="81"/>
      <c r="DR269" s="81"/>
      <c r="DS269" s="81"/>
      <c r="DT269" s="81"/>
      <c r="DU269" s="81"/>
      <c r="DV269" s="81"/>
      <c r="DW269" s="81"/>
      <c r="DX269" s="81"/>
      <c r="DY269" s="81"/>
      <c r="DZ269" s="81"/>
      <c r="EA269" s="81"/>
      <c r="EB269" s="81"/>
      <c r="EC269" s="81"/>
      <c r="ED269" s="81"/>
      <c r="EE269" s="81"/>
      <c r="EF269" s="81"/>
      <c r="EG269" s="81"/>
      <c r="EH269" s="81"/>
      <c r="EI269" s="81"/>
      <c r="EJ269" s="81"/>
      <c r="EK269" s="81"/>
      <c r="EL269" s="81"/>
      <c r="EM269" s="81"/>
      <c r="EN269" s="81"/>
      <c r="EO269" s="81"/>
      <c r="EP269" s="81"/>
      <c r="EQ269" s="81"/>
      <c r="ER269" s="81"/>
      <c r="ES269" s="81"/>
      <c r="ET269" s="81"/>
      <c r="EU269" s="81"/>
      <c r="EV269" s="81"/>
      <c r="EW269" s="81"/>
      <c r="EX269" s="81"/>
      <c r="EY269" s="81"/>
      <c r="EZ269" s="81"/>
      <c r="FA269" s="81"/>
      <c r="FB269" s="81"/>
      <c r="FC269" s="81"/>
      <c r="FD269" s="81"/>
      <c r="FE269" s="81"/>
      <c r="FF269" s="81"/>
      <c r="FG269" s="81"/>
      <c r="FH269" s="81"/>
      <c r="FI269" s="81"/>
      <c r="FJ269" s="81"/>
      <c r="FK269" s="81"/>
      <c r="FL269" s="81"/>
      <c r="FM269" s="81"/>
      <c r="FN269" s="81"/>
      <c r="FO269" s="81"/>
      <c r="FP269" s="81"/>
      <c r="FQ269" s="81"/>
      <c r="FR269" s="81"/>
      <c r="FS269" s="81"/>
      <c r="FT269" s="81"/>
      <c r="FU269" s="81"/>
      <c r="FV269" s="81"/>
      <c r="FW269" s="81"/>
      <c r="FX269" s="81"/>
      <c r="FY269" s="81"/>
      <c r="FZ269" s="81"/>
      <c r="GA269" s="81"/>
      <c r="GB269" s="81"/>
      <c r="GC269" s="81"/>
      <c r="GD269" s="81"/>
      <c r="GE269" s="81"/>
      <c r="GF269" s="81"/>
      <c r="GG269" s="81"/>
      <c r="GH269" s="81"/>
      <c r="GI269" s="81"/>
      <c r="GJ269" s="81"/>
      <c r="GK269" s="81"/>
      <c r="GL269" s="81"/>
      <c r="GM269" s="81"/>
      <c r="GN269" s="81"/>
      <c r="GO269" s="81"/>
      <c r="GP269" s="81"/>
      <c r="GQ269" s="81"/>
      <c r="GR269" s="81"/>
      <c r="GS269" s="81"/>
      <c r="GT269" s="81"/>
      <c r="GU269" s="81"/>
      <c r="GV269" s="81"/>
      <c r="GW269" s="81"/>
      <c r="GX269" s="81"/>
      <c r="GY269" s="81"/>
      <c r="GZ269" s="81"/>
      <c r="HA269" s="81"/>
      <c r="HB269" s="81"/>
      <c r="HC269" s="81"/>
      <c r="HD269" s="81"/>
      <c r="HE269" s="81"/>
      <c r="HF269" s="81"/>
      <c r="HG269" s="81"/>
      <c r="HH269" s="81"/>
      <c r="HI269" s="81"/>
      <c r="HJ269" s="81"/>
      <c r="HK269" s="81"/>
      <c r="HL269" s="81"/>
      <c r="HM269" s="81"/>
      <c r="HN269" s="81"/>
      <c r="HO269" s="81"/>
      <c r="HP269" s="81"/>
      <c r="HQ269" s="81"/>
      <c r="HR269" s="81"/>
      <c r="HS269" s="81"/>
      <c r="HT269" s="81"/>
      <c r="HU269" s="81"/>
      <c r="HV269" s="81"/>
      <c r="HW269" s="81"/>
      <c r="HX269" s="81"/>
      <c r="HY269" s="81"/>
      <c r="HZ269" s="81"/>
      <c r="IA269" s="81"/>
      <c r="IB269" s="81"/>
      <c r="IC269" s="81"/>
      <c r="ID269" s="81"/>
      <c r="IE269" s="81"/>
      <c r="IF269" s="81"/>
      <c r="IG269" s="81"/>
      <c r="IH269" s="81"/>
      <c r="II269" s="81"/>
      <c r="IJ269" s="81"/>
      <c r="IK269" s="81"/>
      <c r="IL269" s="81"/>
      <c r="IM269" s="81"/>
      <c r="IN269" s="81"/>
      <c r="IO269" s="81"/>
      <c r="IP269" s="81"/>
      <c r="IQ269" s="81"/>
      <c r="IR269" s="81"/>
      <c r="IS269" s="81"/>
      <c r="IT269" s="81"/>
      <c r="IU269" s="81"/>
      <c r="IV269" s="81"/>
      <c r="IW269" s="81"/>
      <c r="IX269" s="81"/>
      <c r="IY269" s="81"/>
      <c r="IZ269" s="81"/>
      <c r="JA269" s="81"/>
      <c r="JB269" s="81"/>
      <c r="JC269" s="81"/>
      <c r="JD269" s="81"/>
      <c r="JE269" s="81"/>
      <c r="JF269" s="81"/>
      <c r="JG269" s="81"/>
      <c r="JH269" s="81"/>
      <c r="JI269" s="81"/>
      <c r="JJ269" s="81"/>
      <c r="JK269" s="81"/>
      <c r="JL269" s="81"/>
      <c r="JM269" s="81"/>
      <c r="JN269" s="81"/>
      <c r="JO269" s="81"/>
      <c r="JP269" s="81"/>
      <c r="JQ269" s="81"/>
      <c r="JR269" s="81"/>
      <c r="JS269" s="81"/>
      <c r="JT269" s="81"/>
      <c r="JU269" s="81"/>
      <c r="JV269" s="81"/>
      <c r="JW269" s="81"/>
      <c r="JX269" s="81"/>
      <c r="JY269" s="81"/>
      <c r="JZ269" s="81"/>
      <c r="KA269" s="81"/>
      <c r="KB269" s="81"/>
      <c r="KC269" s="81"/>
      <c r="KD269" s="81"/>
      <c r="KE269" s="81"/>
      <c r="KF269" s="81"/>
      <c r="KG269" s="81"/>
      <c r="KH269" s="81"/>
      <c r="KI269" s="81"/>
      <c r="KJ269" s="81"/>
      <c r="KK269" s="81"/>
      <c r="KL269" s="81"/>
      <c r="KM269" s="81"/>
      <c r="KN269" s="81"/>
      <c r="KO269" s="81"/>
      <c r="KP269" s="81"/>
      <c r="KQ269" s="81"/>
      <c r="KR269" s="81"/>
      <c r="KS269" s="81"/>
      <c r="KT269" s="81"/>
      <c r="KU269" s="81"/>
      <c r="KV269" s="81"/>
      <c r="KW269" s="81"/>
      <c r="KX269" s="81"/>
      <c r="KY269" s="81"/>
      <c r="KZ269" s="81"/>
      <c r="LA269" s="81"/>
      <c r="LB269" s="81"/>
      <c r="LC269" s="81"/>
      <c r="LD269" s="81"/>
      <c r="LE269" s="81"/>
      <c r="LF269" s="81"/>
      <c r="LG269" s="81"/>
      <c r="LH269" s="81"/>
      <c r="LI269" s="81"/>
      <c r="LJ269" s="81"/>
      <c r="LK269" s="81"/>
      <c r="LL269" s="81"/>
      <c r="LM269" s="81"/>
      <c r="LN269" s="81"/>
      <c r="LO269" s="81"/>
      <c r="LP269" s="81"/>
      <c r="LQ269" s="81"/>
      <c r="LR269" s="81"/>
      <c r="LS269" s="81"/>
      <c r="LT269" s="81"/>
      <c r="LU269" s="81"/>
      <c r="LV269" s="81"/>
      <c r="LW269" s="81"/>
      <c r="LX269" s="81"/>
      <c r="LY269" s="81"/>
      <c r="LZ269" s="81"/>
      <c r="MA269" s="81"/>
      <c r="MB269" s="81"/>
      <c r="MC269" s="81"/>
      <c r="MD269" s="81"/>
      <c r="ME269" s="81"/>
      <c r="MF269" s="81"/>
      <c r="MG269" s="81"/>
      <c r="MH269" s="81"/>
      <c r="MI269" s="81"/>
      <c r="MJ269" s="81"/>
      <c r="MK269" s="81"/>
      <c r="ML269" s="81"/>
      <c r="MM269" s="81"/>
      <c r="MN269" s="81"/>
      <c r="MO269" s="81"/>
      <c r="MP269" s="81"/>
      <c r="MQ269" s="81"/>
      <c r="MR269" s="81"/>
      <c r="MS269" s="81"/>
      <c r="MT269" s="81"/>
      <c r="MU269" s="81"/>
      <c r="MV269" s="81"/>
      <c r="MW269" s="81"/>
      <c r="MX269" s="81"/>
      <c r="MY269" s="81"/>
      <c r="MZ269" s="81"/>
      <c r="NA269" s="81"/>
      <c r="NB269" s="81"/>
      <c r="NC269" s="81"/>
      <c r="ND269" s="81"/>
      <c r="NE269" s="81"/>
      <c r="NF269" s="81"/>
      <c r="NG269" s="81"/>
      <c r="NH269" s="81"/>
      <c r="NI269" s="81"/>
      <c r="NJ269" s="81"/>
      <c r="NK269" s="81"/>
      <c r="NL269" s="81"/>
      <c r="NM269" s="81"/>
      <c r="NN269" s="81"/>
      <c r="NO269" s="81"/>
      <c r="NP269" s="81"/>
      <c r="NQ269" s="81"/>
      <c r="NR269" s="81"/>
      <c r="NS269" s="81"/>
      <c r="NT269" s="81"/>
      <c r="NU269" s="81"/>
      <c r="NV269" s="81"/>
      <c r="NW269" s="81"/>
      <c r="NX269" s="81"/>
      <c r="NY269" s="81"/>
      <c r="NZ269" s="81"/>
      <c r="OA269" s="81"/>
      <c r="OB269" s="81"/>
      <c r="OC269" s="81"/>
      <c r="OD269" s="81"/>
      <c r="OE269" s="81"/>
      <c r="OF269" s="81"/>
      <c r="OG269" s="81"/>
      <c r="OH269" s="81"/>
      <c r="OI269" s="81"/>
      <c r="OJ269" s="81"/>
      <c r="OK269" s="81"/>
      <c r="OL269" s="81"/>
      <c r="OM269" s="81"/>
      <c r="ON269" s="81"/>
      <c r="OO269" s="81"/>
      <c r="OP269" s="81"/>
      <c r="OQ269" s="81"/>
      <c r="OR269" s="81"/>
      <c r="OS269" s="81"/>
      <c r="OT269" s="81"/>
      <c r="OU269" s="81"/>
      <c r="OV269" s="81"/>
      <c r="OW269" s="81"/>
      <c r="OX269" s="81"/>
      <c r="OY269" s="81"/>
      <c r="OZ269" s="81"/>
      <c r="PA269" s="81"/>
      <c r="PB269" s="81"/>
      <c r="PC269" s="81"/>
      <c r="PD269" s="81"/>
      <c r="PE269" s="81"/>
      <c r="PF269" s="81"/>
      <c r="PG269" s="81"/>
      <c r="PH269" s="81"/>
      <c r="PI269" s="81"/>
      <c r="PJ269" s="81"/>
      <c r="PK269" s="81"/>
      <c r="PL269" s="81"/>
      <c r="PM269" s="81"/>
      <c r="PN269" s="81"/>
      <c r="PO269" s="81"/>
      <c r="PP269" s="81"/>
      <c r="PQ269" s="81"/>
      <c r="PR269" s="81"/>
      <c r="PS269" s="81"/>
      <c r="PT269" s="81"/>
      <c r="PU269" s="81"/>
      <c r="PV269" s="81"/>
      <c r="PW269" s="81"/>
      <c r="PX269" s="81"/>
      <c r="PY269" s="81"/>
      <c r="PZ269" s="81"/>
      <c r="QA269" s="81"/>
      <c r="QB269" s="81"/>
      <c r="QC269" s="81"/>
      <c r="QD269" s="81"/>
      <c r="QE269" s="81"/>
      <c r="QF269" s="81"/>
      <c r="QG269" s="81"/>
      <c r="QH269" s="81"/>
      <c r="QI269" s="81"/>
      <c r="QJ269" s="81"/>
      <c r="QK269" s="81"/>
      <c r="QL269" s="81"/>
      <c r="QM269" s="81"/>
      <c r="QN269" s="81"/>
      <c r="QO269" s="81"/>
      <c r="QP269" s="81"/>
      <c r="QQ269" s="81"/>
      <c r="QR269" s="81"/>
      <c r="QS269" s="81"/>
      <c r="QT269" s="81"/>
      <c r="QU269" s="81"/>
      <c r="QV269" s="81"/>
      <c r="QW269" s="81"/>
      <c r="QX269" s="81"/>
      <c r="QY269" s="81"/>
      <c r="QZ269" s="81"/>
      <c r="RA269" s="81"/>
      <c r="RB269" s="81"/>
      <c r="RC269" s="81"/>
      <c r="RD269" s="81"/>
      <c r="RE269" s="81"/>
      <c r="RF269" s="81"/>
      <c r="RG269" s="81"/>
      <c r="RH269" s="81"/>
      <c r="RI269" s="81"/>
      <c r="RJ269" s="81"/>
      <c r="RK269" s="81"/>
      <c r="RL269" s="81"/>
      <c r="RM269" s="81"/>
      <c r="RN269" s="81"/>
      <c r="RO269" s="81"/>
      <c r="RP269" s="81"/>
      <c r="RQ269" s="81"/>
      <c r="RR269" s="81"/>
      <c r="RS269" s="81"/>
      <c r="RT269" s="81"/>
      <c r="RU269" s="81"/>
      <c r="RV269" s="81"/>
      <c r="RW269" s="81"/>
      <c r="RX269" s="81"/>
      <c r="RY269" s="81"/>
      <c r="RZ269" s="81"/>
      <c r="SA269" s="81"/>
      <c r="SB269" s="81"/>
      <c r="SC269" s="81"/>
      <c r="SD269" s="81"/>
      <c r="SE269" s="81"/>
      <c r="SF269" s="81"/>
      <c r="SG269" s="81"/>
      <c r="SH269" s="81"/>
      <c r="SI269" s="81"/>
      <c r="SJ269" s="81"/>
      <c r="SK269" s="81"/>
      <c r="SL269" s="81"/>
      <c r="SM269" s="81"/>
      <c r="SN269" s="81"/>
      <c r="SO269" s="81"/>
      <c r="SP269" s="81"/>
      <c r="SQ269" s="81"/>
      <c r="SR269" s="81"/>
      <c r="SS269" s="81"/>
      <c r="ST269" s="81"/>
      <c r="SU269" s="81"/>
      <c r="SV269" s="81"/>
      <c r="SW269" s="81"/>
      <c r="SX269" s="81"/>
      <c r="SY269" s="81"/>
      <c r="SZ269" s="81"/>
      <c r="TA269" s="81"/>
      <c r="TB269" s="81"/>
      <c r="TC269" s="81"/>
      <c r="TD269" s="81"/>
      <c r="TE269" s="81"/>
      <c r="TF269" s="81"/>
      <c r="TG269" s="81"/>
      <c r="TH269" s="81"/>
      <c r="TI269" s="81"/>
      <c r="TJ269" s="81"/>
      <c r="TK269" s="81"/>
      <c r="TL269" s="81"/>
      <c r="TM269" s="81"/>
      <c r="TN269" s="81"/>
      <c r="TO269" s="81"/>
      <c r="TP269" s="81"/>
      <c r="TQ269" s="81"/>
      <c r="TR269" s="81"/>
      <c r="TS269" s="81"/>
      <c r="TT269" s="81"/>
      <c r="TU269" s="81"/>
      <c r="TV269" s="81"/>
      <c r="TW269" s="81"/>
      <c r="TX269" s="81"/>
      <c r="TY269" s="81"/>
      <c r="TZ269" s="81"/>
      <c r="UA269" s="81"/>
      <c r="UB269" s="81"/>
      <c r="UC269" s="81"/>
      <c r="UD269" s="81"/>
      <c r="UE269" s="81"/>
      <c r="UF269" s="81"/>
      <c r="UG269" s="81"/>
      <c r="UH269" s="81"/>
      <c r="UI269" s="81"/>
      <c r="UJ269" s="81"/>
      <c r="UK269" s="81"/>
      <c r="UL269" s="81"/>
      <c r="UM269" s="81"/>
      <c r="UN269" s="81"/>
      <c r="UO269" s="81"/>
      <c r="UP269" s="81"/>
      <c r="UQ269" s="81"/>
      <c r="UR269" s="81"/>
      <c r="US269" s="81"/>
      <c r="UT269" s="81"/>
      <c r="UU269" s="81"/>
      <c r="UV269" s="81"/>
      <c r="UW269" s="81"/>
      <c r="UX269" s="81"/>
      <c r="UY269" s="81"/>
      <c r="UZ269" s="81"/>
      <c r="VA269" s="81"/>
      <c r="VB269" s="81"/>
      <c r="VC269" s="81"/>
      <c r="VD269" s="81"/>
      <c r="VE269" s="81"/>
      <c r="VF269" s="81"/>
      <c r="VG269" s="81"/>
      <c r="VH269" s="81"/>
      <c r="VI269" s="81"/>
      <c r="VJ269" s="81"/>
      <c r="VK269" s="81"/>
      <c r="VL269" s="81"/>
      <c r="VM269" s="81"/>
      <c r="VN269" s="81"/>
      <c r="VO269" s="81"/>
      <c r="VP269" s="81"/>
      <c r="VQ269" s="81"/>
      <c r="VR269" s="81"/>
      <c r="VS269" s="81"/>
      <c r="VT269" s="81"/>
      <c r="VU269" s="81"/>
      <c r="VV269" s="81"/>
      <c r="VW269" s="81"/>
      <c r="VX269" s="81"/>
      <c r="VY269" s="81"/>
      <c r="VZ269" s="81"/>
      <c r="WA269" s="81"/>
      <c r="WB269" s="81"/>
      <c r="WC269" s="81"/>
      <c r="WD269" s="81"/>
      <c r="WE269" s="81"/>
      <c r="WF269" s="81"/>
      <c r="WG269" s="81"/>
      <c r="WH269" s="81"/>
      <c r="WI269" s="81"/>
      <c r="WJ269" s="81"/>
      <c r="WK269" s="81"/>
      <c r="WL269" s="81"/>
      <c r="WM269" s="81"/>
      <c r="WN269" s="81"/>
      <c r="WO269" s="81"/>
      <c r="WP269" s="81"/>
      <c r="WQ269" s="81"/>
      <c r="WR269" s="81"/>
      <c r="WS269" s="81"/>
      <c r="WT269" s="81"/>
      <c r="WU269" s="81"/>
      <c r="WV269" s="81"/>
      <c r="WW269" s="81"/>
      <c r="WX269" s="81"/>
      <c r="WY269" s="81"/>
      <c r="WZ269" s="81"/>
      <c r="XA269" s="81"/>
      <c r="XB269" s="81"/>
      <c r="XC269" s="81"/>
      <c r="XD269" s="81"/>
      <c r="XE269" s="81"/>
      <c r="XF269" s="81"/>
      <c r="XG269" s="81"/>
      <c r="XH269" s="81"/>
      <c r="XI269" s="81"/>
      <c r="XJ269" s="81"/>
      <c r="XK269" s="81"/>
      <c r="XL269" s="81"/>
      <c r="XM269" s="81"/>
      <c r="XN269" s="81"/>
      <c r="XO269" s="81"/>
      <c r="XP269" s="81"/>
      <c r="XQ269" s="81"/>
      <c r="XR269" s="81"/>
      <c r="XS269" s="81"/>
      <c r="XT269" s="81"/>
      <c r="XU269" s="81"/>
      <c r="XV269" s="81"/>
      <c r="XW269" s="81"/>
      <c r="XX269" s="81"/>
      <c r="XY269" s="81"/>
      <c r="XZ269" s="81"/>
      <c r="YA269" s="81"/>
      <c r="YB269" s="81"/>
      <c r="YC269" s="81"/>
      <c r="YD269" s="81"/>
      <c r="YE269" s="81"/>
      <c r="YF269" s="81"/>
      <c r="YG269" s="81"/>
      <c r="YH269" s="81"/>
      <c r="YI269" s="81"/>
      <c r="YJ269" s="81"/>
      <c r="YK269" s="81"/>
      <c r="YL269" s="81"/>
      <c r="YM269" s="81"/>
      <c r="YN269" s="81"/>
      <c r="YO269" s="81"/>
      <c r="YP269" s="81"/>
      <c r="YQ269" s="81"/>
      <c r="YR269" s="81"/>
      <c r="YS269" s="81"/>
      <c r="YT269" s="81"/>
      <c r="YU269" s="81"/>
      <c r="YV269" s="81"/>
      <c r="YW269" s="81"/>
      <c r="YX269" s="81"/>
      <c r="YY269" s="81"/>
      <c r="YZ269" s="81"/>
      <c r="ZA269" s="81"/>
      <c r="ZB269" s="81"/>
      <c r="ZC269" s="81"/>
      <c r="ZD269" s="81"/>
      <c r="ZE269" s="81"/>
      <c r="ZF269" s="81"/>
      <c r="ZG269" s="81"/>
      <c r="ZH269" s="81"/>
      <c r="ZI269" s="81"/>
      <c r="ZJ269" s="81"/>
      <c r="ZK269" s="81"/>
      <c r="ZL269" s="81"/>
      <c r="ZM269" s="81"/>
      <c r="ZN269" s="81"/>
      <c r="ZO269" s="81"/>
      <c r="ZP269" s="81"/>
      <c r="ZQ269" s="81"/>
      <c r="ZR269" s="81"/>
      <c r="ZS269" s="81"/>
      <c r="ZT269" s="81"/>
      <c r="ZU269" s="81"/>
      <c r="ZV269" s="81"/>
      <c r="ZW269" s="81"/>
      <c r="ZX269" s="81"/>
      <c r="ZY269" s="81"/>
      <c r="ZZ269" s="81"/>
      <c r="AAA269" s="81"/>
      <c r="AAB269" s="81"/>
      <c r="AAC269" s="81"/>
      <c r="AAD269" s="81"/>
      <c r="AAE269" s="81"/>
      <c r="AAF269" s="81"/>
      <c r="AAG269" s="81"/>
      <c r="AAH269" s="81"/>
      <c r="AAI269" s="81"/>
      <c r="AAJ269" s="81"/>
      <c r="AAK269" s="81"/>
      <c r="AAL269" s="81"/>
      <c r="AAM269" s="81"/>
      <c r="AAN269" s="81"/>
      <c r="AAO269" s="81"/>
      <c r="AAP269" s="81"/>
      <c r="AAQ269" s="81"/>
      <c r="AAR269" s="81"/>
      <c r="AAS269" s="81"/>
      <c r="AAT269" s="81"/>
      <c r="AAU269" s="81"/>
      <c r="AAV269" s="81"/>
      <c r="AAW269" s="81"/>
      <c r="AAX269" s="81"/>
      <c r="AAY269" s="81"/>
      <c r="AAZ269" s="81"/>
      <c r="ABA269" s="81"/>
      <c r="ABB269" s="81"/>
      <c r="ABC269" s="81"/>
      <c r="ABD269" s="81"/>
      <c r="ABE269" s="81"/>
      <c r="ABF269" s="81"/>
      <c r="ABG269" s="81"/>
      <c r="ABH269" s="81"/>
      <c r="ABI269" s="81"/>
      <c r="ABJ269" s="81"/>
      <c r="ABK269" s="81"/>
      <c r="ABL269" s="81"/>
      <c r="ABM269" s="81"/>
      <c r="ABN269" s="81"/>
      <c r="ABO269" s="81"/>
      <c r="ABP269" s="81"/>
      <c r="ABQ269" s="81"/>
      <c r="ABR269" s="81"/>
      <c r="ABS269" s="81"/>
      <c r="ABT269" s="81"/>
      <c r="ABU269" s="81"/>
      <c r="ABV269" s="81"/>
      <c r="ABW269" s="81"/>
      <c r="ABX269" s="81"/>
      <c r="ABY269" s="81"/>
      <c r="ABZ269" s="81"/>
      <c r="ACA269" s="81"/>
      <c r="ACB269" s="81"/>
      <c r="ACC269" s="81"/>
      <c r="ACD269" s="81"/>
      <c r="ACE269" s="81"/>
      <c r="ACF269" s="81"/>
      <c r="ACG269" s="81"/>
      <c r="ACH269" s="81"/>
      <c r="ACI269" s="81"/>
      <c r="ACJ269" s="81"/>
      <c r="ACK269" s="81"/>
      <c r="ACL269" s="81"/>
      <c r="ACM269" s="81"/>
      <c r="ACN269" s="81"/>
      <c r="ACO269" s="81"/>
      <c r="ACP269" s="81"/>
      <c r="ACQ269" s="81"/>
      <c r="ACR269" s="81"/>
      <c r="ACS269" s="81"/>
      <c r="ACT269" s="81"/>
      <c r="ACU269" s="81"/>
      <c r="ACV269" s="81"/>
      <c r="ACW269" s="81"/>
      <c r="ACX269" s="81"/>
      <c r="ACY269" s="81"/>
      <c r="ACZ269" s="81"/>
      <c r="ADA269" s="81"/>
      <c r="ADB269" s="81"/>
      <c r="ADC269" s="81"/>
      <c r="ADD269" s="81"/>
      <c r="ADE269" s="81"/>
      <c r="ADF269" s="81"/>
      <c r="ADG269" s="81"/>
      <c r="ADH269" s="81"/>
      <c r="ADI269" s="81"/>
      <c r="ADJ269" s="81"/>
      <c r="ADK269" s="81"/>
      <c r="ADL269" s="81"/>
      <c r="ADM269" s="81"/>
      <c r="ADN269" s="81"/>
      <c r="ADO269" s="81"/>
      <c r="ADP269" s="81"/>
      <c r="ADQ269" s="81"/>
      <c r="ADR269" s="81"/>
      <c r="ADS269" s="81"/>
      <c r="ADT269" s="81"/>
      <c r="ADU269" s="81"/>
      <c r="ADV269" s="81"/>
      <c r="ADW269" s="81"/>
      <c r="ADX269" s="81"/>
      <c r="ADY269" s="81"/>
      <c r="ADZ269" s="81"/>
      <c r="AEA269" s="81"/>
      <c r="AEB269" s="81"/>
      <c r="AEC269" s="81"/>
      <c r="AED269" s="81"/>
      <c r="AEE269" s="81"/>
      <c r="AEF269" s="81"/>
      <c r="AEG269" s="81"/>
      <c r="AEH269" s="81"/>
      <c r="AEI269" s="81"/>
      <c r="AEJ269" s="81"/>
      <c r="AEK269" s="81"/>
      <c r="AEL269" s="81"/>
      <c r="AEM269" s="81"/>
      <c r="AEN269" s="81"/>
      <c r="AEO269" s="81"/>
      <c r="AEP269" s="81"/>
      <c r="AEQ269" s="81"/>
      <c r="AER269" s="81"/>
      <c r="AES269" s="81"/>
      <c r="AET269" s="81"/>
      <c r="AEU269" s="81"/>
      <c r="AEV269" s="81"/>
      <c r="AEW269" s="81"/>
      <c r="AEX269" s="81"/>
      <c r="AEY269" s="81"/>
      <c r="AEZ269" s="81"/>
      <c r="AFA269" s="81"/>
      <c r="AFB269" s="81"/>
      <c r="AFC269" s="81"/>
      <c r="AFD269" s="81"/>
      <c r="AFE269" s="81"/>
      <c r="AFF269" s="81"/>
      <c r="AFG269" s="81"/>
      <c r="AFH269" s="81"/>
      <c r="AFI269" s="81"/>
      <c r="AFJ269" s="81"/>
      <c r="AFK269" s="81"/>
      <c r="AFL269" s="81"/>
      <c r="AFM269" s="81"/>
      <c r="AFN269" s="81"/>
      <c r="AFO269" s="81"/>
      <c r="AFP269" s="81"/>
      <c r="AFQ269" s="81"/>
      <c r="AFR269" s="81"/>
      <c r="AFS269" s="81"/>
      <c r="AFT269" s="81"/>
      <c r="AFU269" s="81"/>
      <c r="AFV269" s="81"/>
      <c r="AFW269" s="81"/>
      <c r="AFX269" s="81"/>
      <c r="AFY269" s="81"/>
      <c r="AFZ269" s="81"/>
      <c r="AGA269" s="81"/>
      <c r="AGB269" s="81"/>
      <c r="AGC269" s="81"/>
      <c r="AGD269" s="81"/>
      <c r="AGE269" s="81"/>
      <c r="AGF269" s="81"/>
      <c r="AGG269" s="81"/>
      <c r="AGH269" s="81"/>
      <c r="AGI269" s="81"/>
      <c r="AGJ269" s="81"/>
      <c r="AGK269" s="81"/>
      <c r="AGL269" s="81"/>
      <c r="AGM269" s="81"/>
      <c r="AGN269" s="81"/>
      <c r="AGO269" s="81"/>
      <c r="AGP269" s="81"/>
      <c r="AGQ269" s="81"/>
      <c r="AGR269" s="81"/>
      <c r="AGS269" s="81"/>
      <c r="AGT269" s="81"/>
      <c r="AGU269" s="81"/>
      <c r="AGV269" s="81"/>
      <c r="AGW269" s="81"/>
      <c r="AGX269" s="81"/>
      <c r="AGY269" s="81"/>
      <c r="AGZ269" s="81"/>
      <c r="AHA269" s="81"/>
      <c r="AHB269" s="81"/>
      <c r="AHC269" s="81"/>
      <c r="AHD269" s="81"/>
      <c r="AHE269" s="81"/>
      <c r="AHF269" s="81"/>
      <c r="AHG269" s="81"/>
      <c r="AHH269" s="81"/>
      <c r="AHI269" s="81"/>
      <c r="AHJ269" s="81"/>
      <c r="AHK269" s="81"/>
      <c r="AHL269" s="81"/>
      <c r="AHM269" s="81"/>
      <c r="AHN269" s="81"/>
      <c r="AHO269" s="81"/>
      <c r="AHP269" s="81"/>
      <c r="AHQ269" s="81"/>
      <c r="AHR269" s="81"/>
      <c r="AHS269" s="81"/>
      <c r="AHT269" s="81"/>
      <c r="AHU269" s="81"/>
      <c r="AHV269" s="81"/>
      <c r="AHW269" s="81"/>
      <c r="AHX269" s="81"/>
      <c r="AHY269" s="81"/>
      <c r="AHZ269" s="81"/>
      <c r="AIA269" s="81"/>
      <c r="AIB269" s="81"/>
      <c r="AIC269" s="81"/>
      <c r="AID269" s="81"/>
      <c r="AIE269" s="81"/>
      <c r="AIF269" s="81"/>
      <c r="AIG269" s="81"/>
      <c r="AIH269" s="81"/>
      <c r="AII269" s="81"/>
      <c r="AIJ269" s="81"/>
      <c r="AIK269" s="81"/>
      <c r="AIL269" s="81"/>
      <c r="AIM269" s="81"/>
      <c r="AIN269" s="81"/>
      <c r="AIO269" s="81"/>
      <c r="AIP269" s="81"/>
      <c r="AIQ269" s="81"/>
      <c r="AIR269" s="81"/>
      <c r="AIS269" s="81"/>
      <c r="AIT269" s="81"/>
      <c r="AIU269" s="81"/>
      <c r="AIV269" s="81"/>
      <c r="AIW269" s="81"/>
      <c r="AIX269" s="81"/>
      <c r="AIY269" s="81"/>
      <c r="AIZ269" s="81"/>
      <c r="AJA269" s="81"/>
      <c r="AJB269" s="81"/>
      <c r="AJC269" s="81"/>
      <c r="AJD269" s="81"/>
      <c r="AJE269" s="81"/>
      <c r="AJF269" s="81"/>
      <c r="AJG269" s="81"/>
      <c r="AJH269" s="81"/>
      <c r="AJI269" s="81"/>
      <c r="AJJ269" s="81"/>
      <c r="AJK269" s="81"/>
      <c r="AJL269" s="81"/>
      <c r="AJM269" s="81"/>
      <c r="AJN269" s="81"/>
      <c r="AJO269" s="81"/>
      <c r="AJP269" s="81"/>
      <c r="AJQ269" s="81"/>
      <c r="AJR269" s="81"/>
      <c r="AJS269" s="81"/>
      <c r="AJT269" s="81"/>
      <c r="AJU269" s="81"/>
      <c r="AJV269" s="81"/>
      <c r="AJW269" s="81"/>
      <c r="AJX269" s="81"/>
      <c r="AJY269" s="81"/>
      <c r="AJZ269" s="81"/>
      <c r="AKA269" s="81"/>
      <c r="AKB269" s="81"/>
      <c r="AKC269" s="81"/>
      <c r="AKD269" s="81"/>
      <c r="AKE269" s="81"/>
      <c r="AKF269" s="81"/>
      <c r="AKG269" s="81"/>
      <c r="AKH269" s="81"/>
      <c r="AKI269" s="81"/>
      <c r="AKJ269" s="81"/>
      <c r="AKK269" s="81"/>
      <c r="AKL269" s="81"/>
      <c r="AKM269" s="81"/>
      <c r="AKN269" s="81"/>
      <c r="AKO269" s="81"/>
      <c r="AKP269" s="81"/>
      <c r="AKQ269" s="81"/>
      <c r="AKR269" s="81"/>
      <c r="AKS269" s="81"/>
      <c r="AKT269" s="81"/>
      <c r="AKU269" s="81"/>
      <c r="AKV269" s="81"/>
      <c r="AKW269" s="81"/>
      <c r="AKX269" s="81"/>
      <c r="AKY269" s="81"/>
      <c r="AKZ269" s="81"/>
      <c r="ALA269" s="81"/>
      <c r="ALB269" s="81"/>
      <c r="ALC269" s="81"/>
      <c r="ALD269" s="81"/>
      <c r="ALE269" s="81"/>
      <c r="ALF269" s="81"/>
      <c r="ALG269" s="81"/>
      <c r="ALH269" s="81"/>
      <c r="ALI269" s="81"/>
      <c r="ALJ269" s="81"/>
      <c r="ALK269" s="81"/>
      <c r="ALL269" s="81"/>
      <c r="ALM269" s="81"/>
      <c r="ALN269" s="81"/>
      <c r="ALO269" s="81"/>
      <c r="ALP269" s="81"/>
      <c r="ALQ269" s="81"/>
      <c r="ALR269" s="81"/>
      <c r="ALS269" s="81"/>
      <c r="ALT269" s="81"/>
      <c r="ALU269" s="81"/>
      <c r="ALV269" s="81"/>
      <c r="ALW269" s="81"/>
      <c r="ALX269" s="81"/>
      <c r="ALY269" s="81"/>
      <c r="ALZ269" s="81"/>
      <c r="AMA269" s="81"/>
      <c r="AMB269" s="81"/>
      <c r="AMC269" s="81"/>
      <c r="AMD269" s="81"/>
    </row>
    <row r="270" spans="1:1018">
      <c r="A270" s="75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  <c r="AP270" s="81"/>
      <c r="AQ270" s="81"/>
      <c r="AR270" s="81"/>
      <c r="AS270" s="81"/>
      <c r="AT270" s="81"/>
      <c r="AU270" s="81"/>
      <c r="AV270" s="81"/>
      <c r="AW270" s="81"/>
      <c r="AX270" s="81"/>
      <c r="AY270" s="81"/>
      <c r="AZ270" s="81"/>
      <c r="BA270" s="81"/>
      <c r="BB270" s="81"/>
      <c r="BC270" s="81"/>
      <c r="BD270" s="81"/>
      <c r="BE270" s="81"/>
      <c r="BF270" s="81"/>
      <c r="BG270" s="81"/>
      <c r="BH270" s="81"/>
      <c r="BI270" s="81"/>
      <c r="BJ270" s="81"/>
      <c r="BK270" s="81"/>
      <c r="BL270" s="81"/>
      <c r="BM270" s="81"/>
      <c r="BN270" s="81"/>
      <c r="BO270" s="81"/>
      <c r="BP270" s="81"/>
      <c r="BQ270" s="81"/>
      <c r="BR270" s="81"/>
      <c r="BS270" s="81"/>
      <c r="BT270" s="81"/>
      <c r="BU270" s="81"/>
      <c r="BV270" s="81"/>
      <c r="BW270" s="81"/>
      <c r="BX270" s="81"/>
      <c r="BY270" s="81"/>
      <c r="BZ270" s="81"/>
      <c r="CA270" s="81"/>
      <c r="CB270" s="81"/>
      <c r="CC270" s="81"/>
      <c r="CD270" s="81"/>
      <c r="CE270" s="81"/>
      <c r="CF270" s="81"/>
      <c r="CG270" s="81"/>
      <c r="CH270" s="81"/>
      <c r="CI270" s="81"/>
      <c r="CJ270" s="81"/>
      <c r="CK270" s="81"/>
      <c r="CL270" s="81"/>
      <c r="CM270" s="81"/>
      <c r="CN270" s="81"/>
      <c r="CO270" s="81"/>
      <c r="CP270" s="81"/>
      <c r="CQ270" s="81"/>
      <c r="CR270" s="81"/>
      <c r="CS270" s="81"/>
      <c r="CT270" s="81"/>
      <c r="CU270" s="81"/>
      <c r="CV270" s="81"/>
      <c r="CW270" s="81"/>
      <c r="CX270" s="81"/>
      <c r="CY270" s="81"/>
      <c r="CZ270" s="81"/>
      <c r="DA270" s="81"/>
      <c r="DB270" s="81"/>
      <c r="DC270" s="81"/>
      <c r="DD270" s="81"/>
      <c r="DE270" s="81"/>
      <c r="DF270" s="81"/>
      <c r="DG270" s="81"/>
      <c r="DH270" s="81"/>
      <c r="DI270" s="81"/>
      <c r="DJ270" s="81"/>
      <c r="DK270" s="81"/>
      <c r="DL270" s="81"/>
      <c r="DM270" s="81"/>
      <c r="DN270" s="81"/>
      <c r="DO270" s="81"/>
      <c r="DP270" s="81"/>
      <c r="DQ270" s="81"/>
      <c r="DR270" s="81"/>
      <c r="DS270" s="81"/>
      <c r="DT270" s="81"/>
      <c r="DU270" s="81"/>
      <c r="DV270" s="81"/>
      <c r="DW270" s="81"/>
      <c r="DX270" s="81"/>
      <c r="DY270" s="81"/>
      <c r="DZ270" s="81"/>
      <c r="EA270" s="81"/>
      <c r="EB270" s="81"/>
      <c r="EC270" s="81"/>
      <c r="ED270" s="81"/>
      <c r="EE270" s="81"/>
      <c r="EF270" s="81"/>
      <c r="EG270" s="81"/>
      <c r="EH270" s="81"/>
      <c r="EI270" s="81"/>
      <c r="EJ270" s="81"/>
      <c r="EK270" s="81"/>
      <c r="EL270" s="81"/>
      <c r="EM270" s="81"/>
      <c r="EN270" s="81"/>
      <c r="EO270" s="81"/>
      <c r="EP270" s="81"/>
      <c r="EQ270" s="81"/>
      <c r="ER270" s="81"/>
      <c r="ES270" s="81"/>
      <c r="ET270" s="81"/>
      <c r="EU270" s="81"/>
      <c r="EV270" s="81"/>
      <c r="EW270" s="81"/>
      <c r="EX270" s="81"/>
      <c r="EY270" s="81"/>
      <c r="EZ270" s="81"/>
      <c r="FA270" s="81"/>
      <c r="FB270" s="81"/>
      <c r="FC270" s="81"/>
      <c r="FD270" s="81"/>
      <c r="FE270" s="81"/>
      <c r="FF270" s="81"/>
      <c r="FG270" s="81"/>
      <c r="FH270" s="81"/>
      <c r="FI270" s="81"/>
      <c r="FJ270" s="81"/>
      <c r="FK270" s="81"/>
      <c r="FL270" s="81"/>
      <c r="FM270" s="81"/>
      <c r="FN270" s="81"/>
      <c r="FO270" s="81"/>
      <c r="FP270" s="81"/>
      <c r="FQ270" s="81"/>
      <c r="FR270" s="81"/>
      <c r="FS270" s="81"/>
      <c r="FT270" s="81"/>
      <c r="FU270" s="81"/>
      <c r="FV270" s="81"/>
      <c r="FW270" s="81"/>
      <c r="FX270" s="81"/>
      <c r="FY270" s="81"/>
      <c r="FZ270" s="81"/>
      <c r="GA270" s="81"/>
      <c r="GB270" s="81"/>
      <c r="GC270" s="81"/>
      <c r="GD270" s="81"/>
      <c r="GE270" s="81"/>
      <c r="GF270" s="81"/>
      <c r="GG270" s="81"/>
      <c r="GH270" s="81"/>
      <c r="GI270" s="81"/>
      <c r="GJ270" s="81"/>
      <c r="GK270" s="81"/>
      <c r="GL270" s="81"/>
      <c r="GM270" s="81"/>
      <c r="GN270" s="81"/>
      <c r="GO270" s="81"/>
      <c r="GP270" s="81"/>
      <c r="GQ270" s="81"/>
      <c r="GR270" s="81"/>
      <c r="GS270" s="81"/>
      <c r="GT270" s="81"/>
      <c r="GU270" s="81"/>
      <c r="GV270" s="81"/>
      <c r="GW270" s="81"/>
      <c r="GX270" s="81"/>
      <c r="GY270" s="81"/>
      <c r="GZ270" s="81"/>
      <c r="HA270" s="81"/>
      <c r="HB270" s="81"/>
      <c r="HC270" s="81"/>
      <c r="HD270" s="81"/>
      <c r="HE270" s="81"/>
      <c r="HF270" s="81"/>
      <c r="HG270" s="81"/>
      <c r="HH270" s="81"/>
      <c r="HI270" s="81"/>
      <c r="HJ270" s="81"/>
      <c r="HK270" s="81"/>
      <c r="HL270" s="81"/>
      <c r="HM270" s="81"/>
      <c r="HN270" s="81"/>
      <c r="HO270" s="81"/>
      <c r="HP270" s="81"/>
      <c r="HQ270" s="81"/>
      <c r="HR270" s="81"/>
      <c r="HS270" s="81"/>
      <c r="HT270" s="81"/>
      <c r="HU270" s="81"/>
      <c r="HV270" s="81"/>
      <c r="HW270" s="81"/>
      <c r="HX270" s="81"/>
      <c r="HY270" s="81"/>
      <c r="HZ270" s="81"/>
      <c r="IA270" s="81"/>
      <c r="IB270" s="81"/>
      <c r="IC270" s="81"/>
      <c r="ID270" s="81"/>
      <c r="IE270" s="81"/>
      <c r="IF270" s="81"/>
      <c r="IG270" s="81"/>
      <c r="IH270" s="81"/>
      <c r="II270" s="81"/>
      <c r="IJ270" s="81"/>
      <c r="IK270" s="81"/>
      <c r="IL270" s="81"/>
      <c r="IM270" s="81"/>
      <c r="IN270" s="81"/>
      <c r="IO270" s="81"/>
      <c r="IP270" s="81"/>
      <c r="IQ270" s="81"/>
      <c r="IR270" s="81"/>
      <c r="IS270" s="81"/>
      <c r="IT270" s="81"/>
      <c r="IU270" s="81"/>
      <c r="IV270" s="81"/>
      <c r="IW270" s="81"/>
      <c r="IX270" s="81"/>
      <c r="IY270" s="81"/>
      <c r="IZ270" s="81"/>
      <c r="JA270" s="81"/>
      <c r="JB270" s="81"/>
      <c r="JC270" s="81"/>
      <c r="JD270" s="81"/>
      <c r="JE270" s="81"/>
      <c r="JF270" s="81"/>
      <c r="JG270" s="81"/>
      <c r="JH270" s="81"/>
      <c r="JI270" s="81"/>
      <c r="JJ270" s="81"/>
      <c r="JK270" s="81"/>
      <c r="JL270" s="81"/>
      <c r="JM270" s="81"/>
      <c r="JN270" s="81"/>
      <c r="JO270" s="81"/>
      <c r="JP270" s="81"/>
      <c r="JQ270" s="81"/>
      <c r="JR270" s="81"/>
      <c r="JS270" s="81"/>
      <c r="JT270" s="81"/>
      <c r="JU270" s="81"/>
      <c r="JV270" s="81"/>
      <c r="JW270" s="81"/>
      <c r="JX270" s="81"/>
      <c r="JY270" s="81"/>
      <c r="JZ270" s="81"/>
      <c r="KA270" s="81"/>
      <c r="KB270" s="81"/>
      <c r="KC270" s="81"/>
      <c r="KD270" s="81"/>
      <c r="KE270" s="81"/>
      <c r="KF270" s="81"/>
      <c r="KG270" s="81"/>
      <c r="KH270" s="81"/>
      <c r="KI270" s="81"/>
      <c r="KJ270" s="81"/>
      <c r="KK270" s="81"/>
      <c r="KL270" s="81"/>
      <c r="KM270" s="81"/>
      <c r="KN270" s="81"/>
      <c r="KO270" s="81"/>
      <c r="KP270" s="81"/>
      <c r="KQ270" s="81"/>
      <c r="KR270" s="81"/>
      <c r="KS270" s="81"/>
      <c r="KT270" s="81"/>
      <c r="KU270" s="81"/>
      <c r="KV270" s="81"/>
      <c r="KW270" s="81"/>
      <c r="KX270" s="81"/>
      <c r="KY270" s="81"/>
      <c r="KZ270" s="81"/>
      <c r="LA270" s="81"/>
      <c r="LB270" s="81"/>
      <c r="LC270" s="81"/>
      <c r="LD270" s="81"/>
      <c r="LE270" s="81"/>
      <c r="LF270" s="81"/>
      <c r="LG270" s="81"/>
      <c r="LH270" s="81"/>
      <c r="LI270" s="81"/>
      <c r="LJ270" s="81"/>
      <c r="LK270" s="81"/>
      <c r="LL270" s="81"/>
      <c r="LM270" s="81"/>
      <c r="LN270" s="81"/>
      <c r="LO270" s="81"/>
      <c r="LP270" s="81"/>
      <c r="LQ270" s="81"/>
      <c r="LR270" s="81"/>
      <c r="LS270" s="81"/>
      <c r="LT270" s="81"/>
      <c r="LU270" s="81"/>
      <c r="LV270" s="81"/>
      <c r="LW270" s="81"/>
      <c r="LX270" s="81"/>
      <c r="LY270" s="81"/>
      <c r="LZ270" s="81"/>
      <c r="MA270" s="81"/>
      <c r="MB270" s="81"/>
      <c r="MC270" s="81"/>
      <c r="MD270" s="81"/>
      <c r="ME270" s="81"/>
      <c r="MF270" s="81"/>
      <c r="MG270" s="81"/>
      <c r="MH270" s="81"/>
      <c r="MI270" s="81"/>
      <c r="MJ270" s="81"/>
      <c r="MK270" s="81"/>
      <c r="ML270" s="81"/>
      <c r="MM270" s="81"/>
      <c r="MN270" s="81"/>
      <c r="MO270" s="81"/>
      <c r="MP270" s="81"/>
      <c r="MQ270" s="81"/>
      <c r="MR270" s="81"/>
      <c r="MS270" s="81"/>
      <c r="MT270" s="81"/>
      <c r="MU270" s="81"/>
      <c r="MV270" s="81"/>
      <c r="MW270" s="81"/>
      <c r="MX270" s="81"/>
      <c r="MY270" s="81"/>
      <c r="MZ270" s="81"/>
      <c r="NA270" s="81"/>
      <c r="NB270" s="81"/>
      <c r="NC270" s="81"/>
      <c r="ND270" s="81"/>
      <c r="NE270" s="81"/>
      <c r="NF270" s="81"/>
      <c r="NG270" s="81"/>
      <c r="NH270" s="81"/>
      <c r="NI270" s="81"/>
      <c r="NJ270" s="81"/>
      <c r="NK270" s="81"/>
      <c r="NL270" s="81"/>
      <c r="NM270" s="81"/>
      <c r="NN270" s="81"/>
      <c r="NO270" s="81"/>
      <c r="NP270" s="81"/>
      <c r="NQ270" s="81"/>
      <c r="NR270" s="81"/>
      <c r="NS270" s="81"/>
      <c r="NT270" s="81"/>
      <c r="NU270" s="81"/>
      <c r="NV270" s="81"/>
      <c r="NW270" s="81"/>
      <c r="NX270" s="81"/>
      <c r="NY270" s="81"/>
      <c r="NZ270" s="81"/>
      <c r="OA270" s="81"/>
      <c r="OB270" s="81"/>
      <c r="OC270" s="81"/>
      <c r="OD270" s="81"/>
      <c r="OE270" s="81"/>
      <c r="OF270" s="81"/>
      <c r="OG270" s="81"/>
      <c r="OH270" s="81"/>
      <c r="OI270" s="81"/>
      <c r="OJ270" s="81"/>
      <c r="OK270" s="81"/>
      <c r="OL270" s="81"/>
      <c r="OM270" s="81"/>
      <c r="ON270" s="81"/>
      <c r="OO270" s="81"/>
      <c r="OP270" s="81"/>
      <c r="OQ270" s="81"/>
      <c r="OR270" s="81"/>
      <c r="OS270" s="81"/>
      <c r="OT270" s="81"/>
      <c r="OU270" s="81"/>
      <c r="OV270" s="81"/>
      <c r="OW270" s="81"/>
      <c r="OX270" s="81"/>
      <c r="OY270" s="81"/>
      <c r="OZ270" s="81"/>
      <c r="PA270" s="81"/>
      <c r="PB270" s="81"/>
      <c r="PC270" s="81"/>
      <c r="PD270" s="81"/>
      <c r="PE270" s="81"/>
      <c r="PF270" s="81"/>
      <c r="PG270" s="81"/>
      <c r="PH270" s="81"/>
      <c r="PI270" s="81"/>
      <c r="PJ270" s="81"/>
      <c r="PK270" s="81"/>
      <c r="PL270" s="81"/>
      <c r="PM270" s="81"/>
      <c r="PN270" s="81"/>
      <c r="PO270" s="81"/>
      <c r="PP270" s="81"/>
      <c r="PQ270" s="81"/>
      <c r="PR270" s="81"/>
      <c r="PS270" s="81"/>
      <c r="PT270" s="81"/>
      <c r="PU270" s="81"/>
      <c r="PV270" s="81"/>
      <c r="PW270" s="81"/>
      <c r="PX270" s="81"/>
      <c r="PY270" s="81"/>
      <c r="PZ270" s="81"/>
      <c r="QA270" s="81"/>
      <c r="QB270" s="81"/>
      <c r="QC270" s="81"/>
      <c r="QD270" s="81"/>
      <c r="QE270" s="81"/>
      <c r="QF270" s="81"/>
      <c r="QG270" s="81"/>
      <c r="QH270" s="81"/>
      <c r="QI270" s="81"/>
      <c r="QJ270" s="81"/>
      <c r="QK270" s="81"/>
      <c r="QL270" s="81"/>
      <c r="QM270" s="81"/>
      <c r="QN270" s="81"/>
      <c r="QO270" s="81"/>
      <c r="QP270" s="81"/>
      <c r="QQ270" s="81"/>
      <c r="QR270" s="81"/>
      <c r="QS270" s="81"/>
      <c r="QT270" s="81"/>
      <c r="QU270" s="81"/>
      <c r="QV270" s="81"/>
      <c r="QW270" s="81"/>
      <c r="QX270" s="81"/>
      <c r="QY270" s="81"/>
      <c r="QZ270" s="81"/>
      <c r="RA270" s="81"/>
      <c r="RB270" s="81"/>
      <c r="RC270" s="81"/>
      <c r="RD270" s="81"/>
      <c r="RE270" s="81"/>
      <c r="RF270" s="81"/>
      <c r="RG270" s="81"/>
      <c r="RH270" s="81"/>
      <c r="RI270" s="81"/>
      <c r="RJ270" s="81"/>
      <c r="RK270" s="81"/>
      <c r="RL270" s="81"/>
      <c r="RM270" s="81"/>
      <c r="RN270" s="81"/>
      <c r="RO270" s="81"/>
      <c r="RP270" s="81"/>
      <c r="RQ270" s="81"/>
      <c r="RR270" s="81"/>
      <c r="RS270" s="81"/>
      <c r="RT270" s="81"/>
      <c r="RU270" s="81"/>
      <c r="RV270" s="81"/>
      <c r="RW270" s="81"/>
      <c r="RX270" s="81"/>
      <c r="RY270" s="81"/>
      <c r="RZ270" s="81"/>
      <c r="SA270" s="81"/>
      <c r="SB270" s="81"/>
      <c r="SC270" s="81"/>
      <c r="SD270" s="81"/>
      <c r="SE270" s="81"/>
      <c r="SF270" s="81"/>
      <c r="SG270" s="81"/>
      <c r="SH270" s="81"/>
      <c r="SI270" s="81"/>
      <c r="SJ270" s="81"/>
      <c r="SK270" s="81"/>
      <c r="SL270" s="81"/>
      <c r="SM270" s="81"/>
      <c r="SN270" s="81"/>
      <c r="SO270" s="81"/>
      <c r="SP270" s="81"/>
      <c r="SQ270" s="81"/>
      <c r="SR270" s="81"/>
      <c r="SS270" s="81"/>
      <c r="ST270" s="81"/>
      <c r="SU270" s="81"/>
      <c r="SV270" s="81"/>
      <c r="SW270" s="81"/>
      <c r="SX270" s="81"/>
      <c r="SY270" s="81"/>
      <c r="SZ270" s="81"/>
      <c r="TA270" s="81"/>
      <c r="TB270" s="81"/>
      <c r="TC270" s="81"/>
      <c r="TD270" s="81"/>
      <c r="TE270" s="81"/>
      <c r="TF270" s="81"/>
      <c r="TG270" s="81"/>
      <c r="TH270" s="81"/>
      <c r="TI270" s="81"/>
      <c r="TJ270" s="81"/>
      <c r="TK270" s="81"/>
      <c r="TL270" s="81"/>
      <c r="TM270" s="81"/>
      <c r="TN270" s="81"/>
      <c r="TO270" s="81"/>
      <c r="TP270" s="81"/>
      <c r="TQ270" s="81"/>
      <c r="TR270" s="81"/>
      <c r="TS270" s="81"/>
      <c r="TT270" s="81"/>
      <c r="TU270" s="81"/>
      <c r="TV270" s="81"/>
      <c r="TW270" s="81"/>
      <c r="TX270" s="81"/>
      <c r="TY270" s="81"/>
      <c r="TZ270" s="81"/>
      <c r="UA270" s="81"/>
      <c r="UB270" s="81"/>
      <c r="UC270" s="81"/>
      <c r="UD270" s="81"/>
      <c r="UE270" s="81"/>
      <c r="UF270" s="81"/>
      <c r="UG270" s="81"/>
      <c r="UH270" s="81"/>
      <c r="UI270" s="81"/>
      <c r="UJ270" s="81"/>
      <c r="UK270" s="81"/>
      <c r="UL270" s="81"/>
      <c r="UM270" s="81"/>
      <c r="UN270" s="81"/>
      <c r="UO270" s="81"/>
      <c r="UP270" s="81"/>
      <c r="UQ270" s="81"/>
      <c r="UR270" s="81"/>
      <c r="US270" s="81"/>
      <c r="UT270" s="81"/>
      <c r="UU270" s="81"/>
      <c r="UV270" s="81"/>
      <c r="UW270" s="81"/>
      <c r="UX270" s="81"/>
      <c r="UY270" s="81"/>
      <c r="UZ270" s="81"/>
      <c r="VA270" s="81"/>
      <c r="VB270" s="81"/>
      <c r="VC270" s="81"/>
      <c r="VD270" s="81"/>
      <c r="VE270" s="81"/>
      <c r="VF270" s="81"/>
      <c r="VG270" s="81"/>
      <c r="VH270" s="81"/>
      <c r="VI270" s="81"/>
      <c r="VJ270" s="81"/>
      <c r="VK270" s="81"/>
      <c r="VL270" s="81"/>
      <c r="VM270" s="81"/>
      <c r="VN270" s="81"/>
      <c r="VO270" s="81"/>
      <c r="VP270" s="81"/>
      <c r="VQ270" s="81"/>
      <c r="VR270" s="81"/>
      <c r="VS270" s="81"/>
      <c r="VT270" s="81"/>
      <c r="VU270" s="81"/>
      <c r="VV270" s="81"/>
      <c r="VW270" s="81"/>
      <c r="VX270" s="81"/>
      <c r="VY270" s="81"/>
      <c r="VZ270" s="81"/>
      <c r="WA270" s="81"/>
      <c r="WB270" s="81"/>
      <c r="WC270" s="81"/>
      <c r="WD270" s="81"/>
      <c r="WE270" s="81"/>
      <c r="WF270" s="81"/>
      <c r="WG270" s="81"/>
      <c r="WH270" s="81"/>
      <c r="WI270" s="81"/>
      <c r="WJ270" s="81"/>
      <c r="WK270" s="81"/>
      <c r="WL270" s="81"/>
      <c r="WM270" s="81"/>
      <c r="WN270" s="81"/>
      <c r="WO270" s="81"/>
      <c r="WP270" s="81"/>
      <c r="WQ270" s="81"/>
      <c r="WR270" s="81"/>
      <c r="WS270" s="81"/>
      <c r="WT270" s="81"/>
      <c r="WU270" s="81"/>
      <c r="WV270" s="81"/>
      <c r="WW270" s="81"/>
      <c r="WX270" s="81"/>
      <c r="WY270" s="81"/>
      <c r="WZ270" s="81"/>
      <c r="XA270" s="81"/>
      <c r="XB270" s="81"/>
      <c r="XC270" s="81"/>
      <c r="XD270" s="81"/>
      <c r="XE270" s="81"/>
      <c r="XF270" s="81"/>
      <c r="XG270" s="81"/>
      <c r="XH270" s="81"/>
      <c r="XI270" s="81"/>
      <c r="XJ270" s="81"/>
      <c r="XK270" s="81"/>
      <c r="XL270" s="81"/>
      <c r="XM270" s="81"/>
      <c r="XN270" s="81"/>
      <c r="XO270" s="81"/>
      <c r="XP270" s="81"/>
      <c r="XQ270" s="81"/>
      <c r="XR270" s="81"/>
      <c r="XS270" s="81"/>
      <c r="XT270" s="81"/>
      <c r="XU270" s="81"/>
      <c r="XV270" s="81"/>
      <c r="XW270" s="81"/>
      <c r="XX270" s="81"/>
      <c r="XY270" s="81"/>
      <c r="XZ270" s="81"/>
      <c r="YA270" s="81"/>
      <c r="YB270" s="81"/>
      <c r="YC270" s="81"/>
      <c r="YD270" s="81"/>
      <c r="YE270" s="81"/>
      <c r="YF270" s="81"/>
      <c r="YG270" s="81"/>
      <c r="YH270" s="81"/>
      <c r="YI270" s="81"/>
      <c r="YJ270" s="81"/>
      <c r="YK270" s="81"/>
      <c r="YL270" s="81"/>
      <c r="YM270" s="81"/>
      <c r="YN270" s="81"/>
      <c r="YO270" s="81"/>
      <c r="YP270" s="81"/>
      <c r="YQ270" s="81"/>
      <c r="YR270" s="81"/>
      <c r="YS270" s="81"/>
      <c r="YT270" s="81"/>
      <c r="YU270" s="81"/>
      <c r="YV270" s="81"/>
      <c r="YW270" s="81"/>
      <c r="YX270" s="81"/>
      <c r="YY270" s="81"/>
      <c r="YZ270" s="81"/>
      <c r="ZA270" s="81"/>
      <c r="ZB270" s="81"/>
      <c r="ZC270" s="81"/>
      <c r="ZD270" s="81"/>
      <c r="ZE270" s="81"/>
      <c r="ZF270" s="81"/>
      <c r="ZG270" s="81"/>
      <c r="ZH270" s="81"/>
      <c r="ZI270" s="81"/>
      <c r="ZJ270" s="81"/>
      <c r="ZK270" s="81"/>
      <c r="ZL270" s="81"/>
      <c r="ZM270" s="81"/>
      <c r="ZN270" s="81"/>
      <c r="ZO270" s="81"/>
      <c r="ZP270" s="81"/>
      <c r="ZQ270" s="81"/>
      <c r="ZR270" s="81"/>
      <c r="ZS270" s="81"/>
      <c r="ZT270" s="81"/>
      <c r="ZU270" s="81"/>
      <c r="ZV270" s="81"/>
      <c r="ZW270" s="81"/>
      <c r="ZX270" s="81"/>
      <c r="ZY270" s="81"/>
      <c r="ZZ270" s="81"/>
      <c r="AAA270" s="81"/>
      <c r="AAB270" s="81"/>
      <c r="AAC270" s="81"/>
      <c r="AAD270" s="81"/>
      <c r="AAE270" s="81"/>
      <c r="AAF270" s="81"/>
      <c r="AAG270" s="81"/>
      <c r="AAH270" s="81"/>
      <c r="AAI270" s="81"/>
      <c r="AAJ270" s="81"/>
      <c r="AAK270" s="81"/>
      <c r="AAL270" s="81"/>
      <c r="AAM270" s="81"/>
      <c r="AAN270" s="81"/>
      <c r="AAO270" s="81"/>
      <c r="AAP270" s="81"/>
      <c r="AAQ270" s="81"/>
      <c r="AAR270" s="81"/>
      <c r="AAS270" s="81"/>
      <c r="AAT270" s="81"/>
      <c r="AAU270" s="81"/>
      <c r="AAV270" s="81"/>
      <c r="AAW270" s="81"/>
      <c r="AAX270" s="81"/>
      <c r="AAY270" s="81"/>
      <c r="AAZ270" s="81"/>
      <c r="ABA270" s="81"/>
      <c r="ABB270" s="81"/>
      <c r="ABC270" s="81"/>
      <c r="ABD270" s="81"/>
      <c r="ABE270" s="81"/>
      <c r="ABF270" s="81"/>
      <c r="ABG270" s="81"/>
      <c r="ABH270" s="81"/>
      <c r="ABI270" s="81"/>
      <c r="ABJ270" s="81"/>
      <c r="ABK270" s="81"/>
      <c r="ABL270" s="81"/>
      <c r="ABM270" s="81"/>
      <c r="ABN270" s="81"/>
      <c r="ABO270" s="81"/>
      <c r="ABP270" s="81"/>
      <c r="ABQ270" s="81"/>
      <c r="ABR270" s="81"/>
      <c r="ABS270" s="81"/>
      <c r="ABT270" s="81"/>
      <c r="ABU270" s="81"/>
      <c r="ABV270" s="81"/>
      <c r="ABW270" s="81"/>
      <c r="ABX270" s="81"/>
      <c r="ABY270" s="81"/>
      <c r="ABZ270" s="81"/>
      <c r="ACA270" s="81"/>
      <c r="ACB270" s="81"/>
      <c r="ACC270" s="81"/>
      <c r="ACD270" s="81"/>
      <c r="ACE270" s="81"/>
      <c r="ACF270" s="81"/>
      <c r="ACG270" s="81"/>
      <c r="ACH270" s="81"/>
      <c r="ACI270" s="81"/>
      <c r="ACJ270" s="81"/>
      <c r="ACK270" s="81"/>
      <c r="ACL270" s="81"/>
      <c r="ACM270" s="81"/>
      <c r="ACN270" s="81"/>
      <c r="ACO270" s="81"/>
      <c r="ACP270" s="81"/>
      <c r="ACQ270" s="81"/>
      <c r="ACR270" s="81"/>
      <c r="ACS270" s="81"/>
      <c r="ACT270" s="81"/>
      <c r="ACU270" s="81"/>
      <c r="ACV270" s="81"/>
      <c r="ACW270" s="81"/>
      <c r="ACX270" s="81"/>
      <c r="ACY270" s="81"/>
      <c r="ACZ270" s="81"/>
      <c r="ADA270" s="81"/>
      <c r="ADB270" s="81"/>
      <c r="ADC270" s="81"/>
      <c r="ADD270" s="81"/>
      <c r="ADE270" s="81"/>
      <c r="ADF270" s="81"/>
      <c r="ADG270" s="81"/>
      <c r="ADH270" s="81"/>
      <c r="ADI270" s="81"/>
      <c r="ADJ270" s="81"/>
      <c r="ADK270" s="81"/>
      <c r="ADL270" s="81"/>
      <c r="ADM270" s="81"/>
      <c r="ADN270" s="81"/>
      <c r="ADO270" s="81"/>
      <c r="ADP270" s="81"/>
      <c r="ADQ270" s="81"/>
      <c r="ADR270" s="81"/>
      <c r="ADS270" s="81"/>
      <c r="ADT270" s="81"/>
      <c r="ADU270" s="81"/>
      <c r="ADV270" s="81"/>
      <c r="ADW270" s="81"/>
      <c r="ADX270" s="81"/>
      <c r="ADY270" s="81"/>
      <c r="ADZ270" s="81"/>
      <c r="AEA270" s="81"/>
      <c r="AEB270" s="81"/>
      <c r="AEC270" s="81"/>
      <c r="AED270" s="81"/>
      <c r="AEE270" s="81"/>
      <c r="AEF270" s="81"/>
      <c r="AEG270" s="81"/>
      <c r="AEH270" s="81"/>
      <c r="AEI270" s="81"/>
      <c r="AEJ270" s="81"/>
      <c r="AEK270" s="81"/>
      <c r="AEL270" s="81"/>
      <c r="AEM270" s="81"/>
      <c r="AEN270" s="81"/>
      <c r="AEO270" s="81"/>
      <c r="AEP270" s="81"/>
      <c r="AEQ270" s="81"/>
      <c r="AER270" s="81"/>
      <c r="AES270" s="81"/>
      <c r="AET270" s="81"/>
      <c r="AEU270" s="81"/>
      <c r="AEV270" s="81"/>
      <c r="AEW270" s="81"/>
      <c r="AEX270" s="81"/>
      <c r="AEY270" s="81"/>
      <c r="AEZ270" s="81"/>
      <c r="AFA270" s="81"/>
      <c r="AFB270" s="81"/>
      <c r="AFC270" s="81"/>
      <c r="AFD270" s="81"/>
      <c r="AFE270" s="81"/>
      <c r="AFF270" s="81"/>
      <c r="AFG270" s="81"/>
      <c r="AFH270" s="81"/>
      <c r="AFI270" s="81"/>
      <c r="AFJ270" s="81"/>
      <c r="AFK270" s="81"/>
      <c r="AFL270" s="81"/>
      <c r="AFM270" s="81"/>
      <c r="AFN270" s="81"/>
      <c r="AFO270" s="81"/>
      <c r="AFP270" s="81"/>
      <c r="AFQ270" s="81"/>
      <c r="AFR270" s="81"/>
      <c r="AFS270" s="81"/>
      <c r="AFT270" s="81"/>
      <c r="AFU270" s="81"/>
      <c r="AFV270" s="81"/>
      <c r="AFW270" s="81"/>
      <c r="AFX270" s="81"/>
      <c r="AFY270" s="81"/>
      <c r="AFZ270" s="81"/>
      <c r="AGA270" s="81"/>
      <c r="AGB270" s="81"/>
      <c r="AGC270" s="81"/>
      <c r="AGD270" s="81"/>
      <c r="AGE270" s="81"/>
      <c r="AGF270" s="81"/>
      <c r="AGG270" s="81"/>
      <c r="AGH270" s="81"/>
      <c r="AGI270" s="81"/>
      <c r="AGJ270" s="81"/>
      <c r="AGK270" s="81"/>
      <c r="AGL270" s="81"/>
      <c r="AGM270" s="81"/>
      <c r="AGN270" s="81"/>
      <c r="AGO270" s="81"/>
      <c r="AGP270" s="81"/>
      <c r="AGQ270" s="81"/>
      <c r="AGR270" s="81"/>
      <c r="AGS270" s="81"/>
      <c r="AGT270" s="81"/>
      <c r="AGU270" s="81"/>
      <c r="AGV270" s="81"/>
      <c r="AGW270" s="81"/>
      <c r="AGX270" s="81"/>
      <c r="AGY270" s="81"/>
      <c r="AGZ270" s="81"/>
      <c r="AHA270" s="81"/>
      <c r="AHB270" s="81"/>
      <c r="AHC270" s="81"/>
      <c r="AHD270" s="81"/>
      <c r="AHE270" s="81"/>
      <c r="AHF270" s="81"/>
      <c r="AHG270" s="81"/>
      <c r="AHH270" s="81"/>
      <c r="AHI270" s="81"/>
      <c r="AHJ270" s="81"/>
      <c r="AHK270" s="81"/>
      <c r="AHL270" s="81"/>
      <c r="AHM270" s="81"/>
      <c r="AHN270" s="81"/>
      <c r="AHO270" s="81"/>
      <c r="AHP270" s="81"/>
      <c r="AHQ270" s="81"/>
      <c r="AHR270" s="81"/>
      <c r="AHS270" s="81"/>
      <c r="AHT270" s="81"/>
      <c r="AHU270" s="81"/>
      <c r="AHV270" s="81"/>
      <c r="AHW270" s="81"/>
      <c r="AHX270" s="81"/>
      <c r="AHY270" s="81"/>
      <c r="AHZ270" s="81"/>
      <c r="AIA270" s="81"/>
      <c r="AIB270" s="81"/>
      <c r="AIC270" s="81"/>
      <c r="AID270" s="81"/>
      <c r="AIE270" s="81"/>
      <c r="AIF270" s="81"/>
      <c r="AIG270" s="81"/>
      <c r="AIH270" s="81"/>
      <c r="AII270" s="81"/>
      <c r="AIJ270" s="81"/>
      <c r="AIK270" s="81"/>
      <c r="AIL270" s="81"/>
      <c r="AIM270" s="81"/>
      <c r="AIN270" s="81"/>
      <c r="AIO270" s="81"/>
      <c r="AIP270" s="81"/>
      <c r="AIQ270" s="81"/>
      <c r="AIR270" s="81"/>
      <c r="AIS270" s="81"/>
      <c r="AIT270" s="81"/>
      <c r="AIU270" s="81"/>
      <c r="AIV270" s="81"/>
      <c r="AIW270" s="81"/>
      <c r="AIX270" s="81"/>
      <c r="AIY270" s="81"/>
      <c r="AIZ270" s="81"/>
      <c r="AJA270" s="81"/>
      <c r="AJB270" s="81"/>
      <c r="AJC270" s="81"/>
      <c r="AJD270" s="81"/>
      <c r="AJE270" s="81"/>
      <c r="AJF270" s="81"/>
      <c r="AJG270" s="81"/>
      <c r="AJH270" s="81"/>
      <c r="AJI270" s="81"/>
      <c r="AJJ270" s="81"/>
      <c r="AJK270" s="81"/>
      <c r="AJL270" s="81"/>
      <c r="AJM270" s="81"/>
      <c r="AJN270" s="81"/>
      <c r="AJO270" s="81"/>
      <c r="AJP270" s="81"/>
      <c r="AJQ270" s="81"/>
      <c r="AJR270" s="81"/>
      <c r="AJS270" s="81"/>
      <c r="AJT270" s="81"/>
      <c r="AJU270" s="81"/>
      <c r="AJV270" s="81"/>
      <c r="AJW270" s="81"/>
      <c r="AJX270" s="81"/>
      <c r="AJY270" s="81"/>
      <c r="AJZ270" s="81"/>
      <c r="AKA270" s="81"/>
      <c r="AKB270" s="81"/>
      <c r="AKC270" s="81"/>
      <c r="AKD270" s="81"/>
      <c r="AKE270" s="81"/>
      <c r="AKF270" s="81"/>
      <c r="AKG270" s="81"/>
      <c r="AKH270" s="81"/>
      <c r="AKI270" s="81"/>
      <c r="AKJ270" s="81"/>
      <c r="AKK270" s="81"/>
      <c r="AKL270" s="81"/>
      <c r="AKM270" s="81"/>
      <c r="AKN270" s="81"/>
      <c r="AKO270" s="81"/>
      <c r="AKP270" s="81"/>
      <c r="AKQ270" s="81"/>
      <c r="AKR270" s="81"/>
      <c r="AKS270" s="81"/>
      <c r="AKT270" s="81"/>
      <c r="AKU270" s="81"/>
      <c r="AKV270" s="81"/>
      <c r="AKW270" s="81"/>
      <c r="AKX270" s="81"/>
      <c r="AKY270" s="81"/>
      <c r="AKZ270" s="81"/>
      <c r="ALA270" s="81"/>
      <c r="ALB270" s="81"/>
      <c r="ALC270" s="81"/>
      <c r="ALD270" s="81"/>
      <c r="ALE270" s="81"/>
      <c r="ALF270" s="81"/>
      <c r="ALG270" s="81"/>
      <c r="ALH270" s="81"/>
      <c r="ALI270" s="81"/>
      <c r="ALJ270" s="81"/>
      <c r="ALK270" s="81"/>
      <c r="ALL270" s="81"/>
      <c r="ALM270" s="81"/>
      <c r="ALN270" s="81"/>
      <c r="ALO270" s="81"/>
      <c r="ALP270" s="81"/>
      <c r="ALQ270" s="81"/>
      <c r="ALR270" s="81"/>
      <c r="ALS270" s="81"/>
      <c r="ALT270" s="81"/>
      <c r="ALU270" s="81"/>
      <c r="ALV270" s="81"/>
      <c r="ALW270" s="81"/>
      <c r="ALX270" s="81"/>
      <c r="ALY270" s="81"/>
      <c r="ALZ270" s="81"/>
      <c r="AMA270" s="81"/>
      <c r="AMB270" s="81"/>
      <c r="AMC270" s="81"/>
      <c r="AMD270" s="81"/>
    </row>
  </sheetData>
  <autoFilter ref="B33:V266" xr:uid="{04D4030E-8012-4866-8EB0-86AD0F5F546A}">
    <filterColumn colId="8">
      <filters blank="1">
        <filter val="◑"/>
        <filter val="◔"/>
        <filter val="⬤"/>
      </filters>
    </filterColumn>
  </autoFilter>
  <mergeCells count="14">
    <mergeCell ref="N2:O5"/>
    <mergeCell ref="C27:K28"/>
    <mergeCell ref="C24:K24"/>
    <mergeCell ref="L13:M13"/>
    <mergeCell ref="L14:M14"/>
    <mergeCell ref="L15:M15"/>
    <mergeCell ref="L16:M16"/>
    <mergeCell ref="L17:M17"/>
    <mergeCell ref="L18:M18"/>
    <mergeCell ref="L12:M12"/>
    <mergeCell ref="L8:M8"/>
    <mergeCell ref="L9:M9"/>
    <mergeCell ref="L10:M10"/>
    <mergeCell ref="L11:M11"/>
  </mergeCells>
  <conditionalFormatting sqref="A38:B38">
    <cfRule type="duplicateValues" dxfId="55" priority="7"/>
  </conditionalFormatting>
  <conditionalFormatting sqref="A44:B44">
    <cfRule type="duplicateValues" dxfId="54" priority="53"/>
  </conditionalFormatting>
  <conditionalFormatting sqref="A57:B57">
    <cfRule type="duplicateValues" dxfId="53" priority="51"/>
  </conditionalFormatting>
  <conditionalFormatting sqref="A77:B92">
    <cfRule type="duplicateValues" dxfId="52" priority="50"/>
  </conditionalFormatting>
  <conditionalFormatting sqref="A97:B97 A36:B36">
    <cfRule type="duplicateValues" dxfId="51" priority="49"/>
  </conditionalFormatting>
  <conditionalFormatting sqref="A100:B100">
    <cfRule type="duplicateValues" dxfId="50" priority="48"/>
  </conditionalFormatting>
  <conditionalFormatting sqref="A105:B108">
    <cfRule type="duplicateValues" dxfId="49" priority="47"/>
  </conditionalFormatting>
  <conditionalFormatting sqref="A111:B112">
    <cfRule type="duplicateValues" dxfId="48" priority="46"/>
  </conditionalFormatting>
  <conditionalFormatting sqref="A115:B116">
    <cfRule type="duplicateValues" dxfId="47" priority="45"/>
  </conditionalFormatting>
  <conditionalFormatting sqref="A118:B120">
    <cfRule type="duplicateValues" dxfId="46" priority="44"/>
  </conditionalFormatting>
  <conditionalFormatting sqref="A122:B122">
    <cfRule type="duplicateValues" dxfId="45" priority="9"/>
  </conditionalFormatting>
  <conditionalFormatting sqref="A123:B125 A127:B128">
    <cfRule type="duplicateValues" dxfId="44" priority="43"/>
  </conditionalFormatting>
  <conditionalFormatting sqref="A126:B126">
    <cfRule type="duplicateValues" dxfId="43" priority="8"/>
  </conditionalFormatting>
  <conditionalFormatting sqref="A131:B132">
    <cfRule type="duplicateValues" dxfId="42" priority="42"/>
  </conditionalFormatting>
  <conditionalFormatting sqref="A133:B133">
    <cfRule type="duplicateValues" dxfId="41" priority="41"/>
  </conditionalFormatting>
  <conditionalFormatting sqref="A135:B137">
    <cfRule type="duplicateValues" dxfId="40" priority="40"/>
  </conditionalFormatting>
  <conditionalFormatting sqref="A139:B142">
    <cfRule type="duplicateValues" dxfId="39" priority="39"/>
  </conditionalFormatting>
  <conditionalFormatting sqref="A146:B148">
    <cfRule type="duplicateValues" dxfId="38" priority="38"/>
  </conditionalFormatting>
  <conditionalFormatting sqref="A152:B152">
    <cfRule type="duplicateValues" dxfId="37" priority="37"/>
  </conditionalFormatting>
  <conditionalFormatting sqref="A154:B155">
    <cfRule type="duplicateValues" dxfId="36" priority="36"/>
  </conditionalFormatting>
  <conditionalFormatting sqref="A163:B164">
    <cfRule type="duplicateValues" dxfId="35" priority="35"/>
  </conditionalFormatting>
  <conditionalFormatting sqref="A166:B167">
    <cfRule type="duplicateValues" dxfId="34" priority="34"/>
  </conditionalFormatting>
  <conditionalFormatting sqref="A170:B171">
    <cfRule type="duplicateValues" dxfId="33" priority="33"/>
  </conditionalFormatting>
  <conditionalFormatting sqref="A175:B175">
    <cfRule type="duplicateValues" dxfId="32" priority="32"/>
  </conditionalFormatting>
  <conditionalFormatting sqref="A177:B177">
    <cfRule type="duplicateValues" dxfId="31" priority="31"/>
  </conditionalFormatting>
  <conditionalFormatting sqref="A182:B182">
    <cfRule type="duplicateValues" dxfId="30" priority="30"/>
  </conditionalFormatting>
  <conditionalFormatting sqref="A184:B186">
    <cfRule type="duplicateValues" dxfId="29" priority="29"/>
  </conditionalFormatting>
  <conditionalFormatting sqref="A188:B191">
    <cfRule type="duplicateValues" dxfId="28" priority="28"/>
  </conditionalFormatting>
  <conditionalFormatting sqref="A193:B195">
    <cfRule type="duplicateValues" dxfId="27" priority="27"/>
  </conditionalFormatting>
  <conditionalFormatting sqref="A197:B199">
    <cfRule type="duplicateValues" dxfId="26" priority="26"/>
  </conditionalFormatting>
  <conditionalFormatting sqref="A201:B201">
    <cfRule type="duplicateValues" dxfId="25" priority="25"/>
  </conditionalFormatting>
  <conditionalFormatting sqref="A203:B203">
    <cfRule type="duplicateValues" dxfId="24" priority="24"/>
  </conditionalFormatting>
  <conditionalFormatting sqref="A205:B205">
    <cfRule type="duplicateValues" dxfId="23" priority="23"/>
  </conditionalFormatting>
  <conditionalFormatting sqref="A207:B208">
    <cfRule type="duplicateValues" dxfId="22" priority="22"/>
  </conditionalFormatting>
  <conditionalFormatting sqref="A212:B212">
    <cfRule type="duplicateValues" dxfId="21" priority="21"/>
  </conditionalFormatting>
  <conditionalFormatting sqref="A214:B214">
    <cfRule type="duplicateValues" dxfId="20" priority="20"/>
  </conditionalFormatting>
  <conditionalFormatting sqref="A216:B220">
    <cfRule type="duplicateValues" dxfId="19" priority="19"/>
  </conditionalFormatting>
  <conditionalFormatting sqref="A221:B221">
    <cfRule type="duplicateValues" dxfId="18" priority="95"/>
  </conditionalFormatting>
  <conditionalFormatting sqref="A222:B246 A249:B252 A254:B256 A258:B260 A262:B263">
    <cfRule type="duplicateValues" dxfId="17" priority="482"/>
  </conditionalFormatting>
  <conditionalFormatting sqref="A247:B247">
    <cfRule type="duplicateValues" dxfId="16" priority="15"/>
  </conditionalFormatting>
  <conditionalFormatting sqref="A248:B248">
    <cfRule type="duplicateValues" dxfId="15" priority="14"/>
  </conditionalFormatting>
  <conditionalFormatting sqref="A253:B253">
    <cfRule type="duplicateValues" dxfId="14" priority="13"/>
  </conditionalFormatting>
  <conditionalFormatting sqref="A257:B257">
    <cfRule type="duplicateValues" dxfId="13" priority="11"/>
  </conditionalFormatting>
  <conditionalFormatting sqref="A261:B261">
    <cfRule type="duplicateValues" dxfId="12" priority="10"/>
  </conditionalFormatting>
  <conditionalFormatting sqref="A264:B1048576 A1:B33 A41:B41 A43:B43 B42 A45:A52 B45:B48 A53:B56 B50:B52 A58:B76 A35:B35 A93:B96 A98:B99 A101:B104 A109:B110 A113:B114 A117:B117 A121:B121 A37:B37 A129:B130 A134:B134 A138:B138 A143:B145 A149:B151 A153:B153 A156:B162 A39:B39 A165:B165 A168:B169 A172:B174 A176:B176 A178:B181 A183:B183 A187:B187 A192:B192 A196:B196 A200:B200 A202:B202 A204:B204 A206:B206 A209:B211 A213:B213 A215:B215">
    <cfRule type="duplicateValues" dxfId="11" priority="485"/>
  </conditionalFormatting>
  <conditionalFormatting sqref="B35:B39 B1:B33 B41:B1048576">
    <cfRule type="duplicateValues" dxfId="10" priority="12"/>
  </conditionalFormatting>
  <conditionalFormatting sqref="B42 A43:B1048576 A1:B33 A35:B39 A41:B41">
    <cfRule type="duplicateValues" dxfId="9" priority="2"/>
  </conditionalFormatting>
  <conditionalFormatting sqref="B49">
    <cfRule type="duplicateValues" dxfId="8" priority="52"/>
  </conditionalFormatting>
  <conditionalFormatting sqref="C15">
    <cfRule type="duplicateValues" dxfId="7" priority="56"/>
  </conditionalFormatting>
  <conditionalFormatting sqref="G6">
    <cfRule type="containsText" dxfId="6" priority="57" operator="containsText" text="нет">
      <formula>NOT(ISERROR(SEARCH("нет",G6)))</formula>
    </cfRule>
    <cfRule type="iconSet" priority="58">
      <iconSet iconSet="3Symbols">
        <cfvo type="percent" val="0"/>
        <cfvo type="percent" val="33"/>
        <cfvo type="percent" val="67"/>
      </iconSet>
    </cfRule>
  </conditionalFormatting>
  <conditionalFormatting sqref="J35:J39 J41:J263">
    <cfRule type="cellIs" dxfId="5" priority="5" operator="equal">
      <formula>"◑"</formula>
    </cfRule>
    <cfRule type="cellIs" dxfId="4" priority="4" operator="equal">
      <formula>"◔"</formula>
    </cfRule>
    <cfRule type="cellIs" dxfId="3" priority="6" operator="equal">
      <formula>"⬤"</formula>
    </cfRule>
    <cfRule type="cellIs" dxfId="2" priority="3" operator="equal">
      <formula>"❌"</formula>
    </cfRule>
  </conditionalFormatting>
  <conditionalFormatting sqref="L9">
    <cfRule type="expression" dxfId="1" priority="55">
      <formula>EXACT($L$9,"Не выбрано!")</formula>
    </cfRule>
  </conditionalFormatting>
  <conditionalFormatting sqref="K35:K263">
    <cfRule type="expression" dxfId="0" priority="1">
      <formula>MOD(K35,I35)&gt;0</formula>
    </cfRule>
  </conditionalFormatting>
  <dataValidations count="5">
    <dataValidation type="list" allowBlank="1" showInputMessage="1" showErrorMessage="1" sqref="L10:N10" xr:uid="{5F30AF74-1B60-4DCF-9BBF-4AD29DABF78C}">
      <formula1>"Без обработки воском,Обработка роз воском"</formula1>
    </dataValidation>
    <dataValidation type="list" allowBlank="1" showInputMessage="1" showErrorMessage="1" sqref="L9:N9" xr:uid="{EE639C2E-F6A3-4A6F-9F8B-23D810327DFA}">
      <formula1>"Не выбрано!,16 нед. 2026 (13-17 апр), 17 нед. 2026 (20-24 апр),18 нед. 2026 (27-30 апр)"</formula1>
    </dataValidation>
    <dataValidation type="list" allowBlank="1" showInputMessage="1" showErrorMessage="1" sqref="L11" xr:uid="{917E28F0-E1E1-4F2B-AF10-B808782F4959}">
      <formula1>"Без упаковки,Торф+пленка"</formula1>
      <formula2>0</formula2>
    </dataValidation>
    <dataValidation type="list" allowBlank="1" showInputMessage="1" showErrorMessage="1" sqref="G6" xr:uid="{6437CC9B-E1B9-43B8-95BC-3500D4B067EA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ую дату выдачи." sqref="K35:K39 K41:K263" xr:uid="{CD1C44FE-C0CA-4C6D-A72F-44A111B8C633}">
      <formula1>$G$6&lt;&gt;"нет"</formula1>
    </dataValidation>
  </dataValidations>
  <hyperlinks>
    <hyperlink ref="N6" r:id="rId1" xr:uid="{ACC72012-7201-4B2B-9EBB-797644907CC6}"/>
    <hyperlink ref="F5" location="'Условия работы'!A1" display="&gt;&gt;&gt; Условия работы &lt;&lt;&lt;" xr:uid="{A9C0F9DB-F943-4F4A-8E9E-D354B3C79FEB}"/>
    <hyperlink ref="C41" r:id="rId2" display="https://plantmarket.ru/katalog/8/roza-kanadskaya-adelaide-hoodless/" xr:uid="{8A8B7F7F-2380-4955-AF94-6F0F35A6C802}"/>
    <hyperlink ref="C42" r:id="rId3" display="https://plantmarket.ru/katalog/8/roza-kanadskaya-alexander-mackenzie/" xr:uid="{1C54297C-3DBB-4DFD-B5CA-467453BA8089}"/>
    <hyperlink ref="C45" r:id="rId4" display="https://plantmarket.ru/katalog/8/roza-kanadskaya-champlain/" xr:uid="{87962327-33E3-4DC3-B8D0-71E64D925196}"/>
    <hyperlink ref="C46" r:id="rId5" display="https://plantmarket.ru/katalog/8/roza-kanadskaya-cuthbert-grant/" xr:uid="{FDE24AA4-60A9-48BD-89BD-D8DA7D4CFAA6}"/>
    <hyperlink ref="C47" r:id="rId6" display="https://plantmarket.ru/katalog/8/roza-kanadskaya-david-thompson/" xr:uid="{26850514-7F45-4DFA-981C-2EB1349AA822}"/>
    <hyperlink ref="C48" r:id="rId7" display="https://plantmarket.ru/katalog/8/roza-kanadskaya-frontenac/" xr:uid="{EE912B06-810D-4655-B629-FF7269BBAC2F}"/>
    <hyperlink ref="C50" r:id="rId8" display="https://plantmarket.ru/katalog/8/roza-kanadskaya-henry-kelsey/" xr:uid="{4AB83545-57DD-4BA5-9205-058457545393}"/>
    <hyperlink ref="C51" r:id="rId9" display="https://plantmarket.ru/katalog/8/roza-kanadskaya-hope-for-humanity/" xr:uid="{BB1F2B1E-D016-4317-8D17-6FCA91C0AF7F}"/>
    <hyperlink ref="C52" r:id="rId10" display="https://plantmarket.ru/katalog/8/roza-kanadskaya-j-p-connel/" xr:uid="{682BB4DE-C08F-4B0F-BF53-A42A4A9E5016}"/>
    <hyperlink ref="C53" r:id="rId11" display="https://plantmarket.ru/katalog/8/roza-kanadskaya-john-cabot/" xr:uid="{8AFBE17F-3874-4B22-A9C2-BFFB3FE34DEA}"/>
    <hyperlink ref="C54" r:id="rId12" display="https://plantmarket.ru/katalog/8/roza-kanadskaya-john-davis/" xr:uid="{306B2196-9338-4CE0-8D9C-0CA9910B62D3}"/>
    <hyperlink ref="C55" r:id="rId13" display="https://plantmarket.ru/katalog/8/roza-kanadskaya-john-franklin/" xr:uid="{E01CC7EC-078B-42DB-A0B8-FE0CC6783170}"/>
    <hyperlink ref="C56" r:id="rId14" display="https://plantmarket.ru/katalog/8/roza-kanadskaya-lambert-closse/" xr:uid="{64EDB9E3-829D-4AB8-B695-0FAF0C58C7FE}"/>
    <hyperlink ref="C58" r:id="rId15" display="https://plantmarket.ru/katalog/8/roza-kanadskaya-louise-bugnet/" xr:uid="{A5F81904-1246-442F-A90B-D1CE59944118}"/>
    <hyperlink ref="C59" r:id="rId16" display="https://plantmarket.ru/katalog/8/roza_kanadskaya_marie_bugnet/" xr:uid="{192B68CA-312B-45D6-890A-A295F513CA58}"/>
    <hyperlink ref="C60" r:id="rId17" display="https://plantmarket.ru/katalog/8/roza-kanadskaya-marie-victorin/" xr:uid="{5772BC98-D915-4E66-9422-8F3B14C767EA}"/>
    <hyperlink ref="C61" r:id="rId18" display="https://plantmarket.ru/katalog/8/roza-kanadskaya-martin-frobisher/" xr:uid="{3C21AEFB-CE7B-49E8-A5D2-54C347AE0ED6}"/>
    <hyperlink ref="C62" r:id="rId19" display="https://plantmarket.ru/katalog/8/roza-kanadskaya-morden-amorette/" xr:uid="{37EF480D-B518-4E55-A07D-BC0DF40F7AC4}"/>
    <hyperlink ref="C63" r:id="rId20" display="https://plantmarket.ru/katalog/8/roza-kanadskaya-morden-blush/" xr:uid="{D6B91AB0-FCA1-44D8-BAA7-B4B54251FEA7}"/>
    <hyperlink ref="C64" r:id="rId21" display="https://plantmarket.ru/katalog/8/roza_kanadskaya_morden_cardinette/" xr:uid="{EC260CFB-7F6A-44B0-9EE6-08F97020C07E}"/>
    <hyperlink ref="C65" r:id="rId22" display="https://plantmarket.ru/katalog/8/roza-kanadskaya-morden-centennial/" xr:uid="{10AC96B0-EF46-495D-BAC2-BC02B828C9B1}"/>
    <hyperlink ref="C66" r:id="rId23" display="https://plantmarket.ru/katalog/8/roza-kanadskaya-morden-fireglow/" xr:uid="{3BC7F082-C08C-48F7-8CE5-B2988F5827CE}"/>
    <hyperlink ref="C35" r:id="rId24" display="https://plantmarket.ru/katalog/8/roza-kanadskaya-morden-ruby/" xr:uid="{CDADEE7B-3D54-48E0-B77A-AF43A6A5F858}"/>
    <hyperlink ref="C67" r:id="rId25" display="https://plantmarket.ru/katalog/8/roza-kanadskaya-morden-sunrise/" xr:uid="{F9442601-4041-4F3C-9FEB-2766EFCA6621}"/>
    <hyperlink ref="C68" r:id="rId26" display="https://plantmarket.ru/katalog/8/roza-kanadskaya-nicolas/" xr:uid="{1B99A344-03D4-4E02-8E68-15EC30D44982}"/>
    <hyperlink ref="C69" r:id="rId27" display="https://plantmarket.ru/katalog/8/roza-kanadskaya-prairie-joy/" xr:uid="{62174A20-A9B0-4AD7-8286-1CB3C9678942}"/>
    <hyperlink ref="C70" r:id="rId28" display="https://plantmarket.ru/katalog/8/roza-kanadskaya-quadra/" xr:uid="{42EF6955-4A17-4687-88D0-7ADC15CED2D5}"/>
    <hyperlink ref="C71" r:id="rId29" display="https://plantmarket.ru/katalog/8/roza_kanadskaya_royal_edward/" xr:uid="{AB56B5E1-803D-4161-A3AD-0F74686DEC8E}"/>
    <hyperlink ref="C72" r:id="rId30" display="https://plantmarket.ru/katalog/8/roza-kanadskaya-therese-bugnet/" xr:uid="{481EC56E-286E-4E8D-A4BA-2B122100A9B3}"/>
    <hyperlink ref="C73" r:id="rId31" display="https://plantmarket.ru/katalog/8/roza-kanadskaya-wasagaming/" xr:uid="{15D69AF4-0CB9-4CD2-B7FE-66B2BC273641}"/>
    <hyperlink ref="C74" r:id="rId32" display="https://plantmarket.ru/katalog/8/roza-kanadskaya-william-baffin/" xr:uid="{701D404B-9CF2-4770-B635-4F2B87CDF944}"/>
    <hyperlink ref="C75" r:id="rId33" display="https://plantmarket.ru/katalog/8/roza-kanadskaya-william-booth/" xr:uid="{23344B4D-6FD8-4F50-A5A8-095447CD5872}"/>
    <hyperlink ref="C76" r:id="rId34" display="https://plantmarket.ru/katalog/8/roza-kanadskaya-winnipeg-parks/" xr:uid="{0367E9E4-34E7-4536-88DA-9F7F860AA7C0}"/>
    <hyperlink ref="C94" r:id="rId35" display="https://plantmarket.ru/katalog/8/roza-angliyskaya-crown-princess-margareta/" xr:uid="{DDD88E93-FEF9-4E50-995C-87789A881173}"/>
    <hyperlink ref="C95" r:id="rId36" display="https://plantmarket.ru/katalog/8/roza-angliyskaya-falstaff/" xr:uid="{0B658AA0-6C8B-4A56-B794-FE9C139DF117}"/>
    <hyperlink ref="C101" r:id="rId37" display="https://plantmarket.ru/katalog/8/roza_grandiflora_william_morris/" xr:uid="{93FC1F78-D816-4B8D-AE86-E6D80CE7EF34}"/>
    <hyperlink ref="C102" r:id="rId38" display="https://plantmarket.ru/katalog/8/roza-angliyskaya-william-shakespeare/" xr:uid="{12FDEC7E-3C0F-44FB-B729-FB44C01D9BC5}"/>
    <hyperlink ref="C103" r:id="rId39" display="https://plantmarket.ru/katalog/8/roza-grandiflora-angela/" xr:uid="{50682B9A-3A2C-49C5-B177-07B5C0A75287}"/>
    <hyperlink ref="C104" r:id="rId40" display="https://plantmarket.ru/katalog/8/roza-grandiflora-giardina/" xr:uid="{E680DEDB-C968-43AF-9F01-EC4FA22A3235}"/>
    <hyperlink ref="C109" r:id="rId41" display="https://plantmarket.ru/katalog/8/roza-miniatyurnaya-white-gem/" xr:uid="{375DD588-4E0F-45EA-AC3D-AA408FA942FE}"/>
    <hyperlink ref="C110" r:id="rId42" display="https://plantmarket.ru/katalog/8/roza-pletistaya-amadeus/" xr:uid="{504BD877-34B6-48B7-826D-7EF9FCAEFEE5}"/>
    <hyperlink ref="C113" r:id="rId43" display="https://plantmarket.ru/katalog/8/roza-pletistaya-brownie/" xr:uid="{047C85E7-30FB-41D4-972C-93A5FE4A09A2}"/>
    <hyperlink ref="C114" r:id="rId44" display="https://plantmarket.ru/katalog/8/roza-pletistaya-carmen/" xr:uid="{78805BC8-8AD9-4D02-BE14-15640F3206FA}"/>
    <hyperlink ref="C117" r:id="rId45" display="https://plantmarket.ru/katalog/8/roza-pletistaya-decor/" xr:uid="{4644A541-1C95-4FD9-B562-212A8FE6AD4A}"/>
    <hyperlink ref="C121" r:id="rId46" display="https://plantmarket.ru/katalog/8/roza-pletistaya-jasmina/" xr:uid="{D6FB5836-90A0-421D-9417-181B3FAAFCC9}"/>
    <hyperlink ref="C37" r:id="rId47" display="https://plantmarket.ru/katalog/8/roza-pletistaya-kir-royal/" xr:uid="{1DCCB576-991A-4870-BBA0-C93922EFCF6E}"/>
    <hyperlink ref="C129" r:id="rId48" display="https://plantmarket.ru/katalog/8/roza-angliyskaya-tess-of-the-d-urbervilles/" xr:uid="{45DBF5CF-9F45-4002-B072-BD613BF8CACE}"/>
    <hyperlink ref="C130" r:id="rId49" display="https://plantmarket.ru/katalog/8/roza-pletistaya-uetersener-klosterrose/" xr:uid="{F9DABE5A-4B61-4FD7-9453-B702B88B5782}"/>
    <hyperlink ref="C134" r:id="rId50" display="https://plantmarket.ru/katalog/8/roza-pochvopokrovnaya-concerto/" xr:uid="{DC717A05-B121-4273-8F8F-CD159AC0B1F1}"/>
    <hyperlink ref="C138" r:id="rId51" display="https://plantmarket.ru/katalog/8/roza-pochvopokrovnaya-mini-eden/" xr:uid="{8012520C-7834-4DA2-8B6B-660C3784B47D}"/>
    <hyperlink ref="C143" r:id="rId52" display="https://plantmarket.ru/katalog/8/roza-floribunda-acropolis/" xr:uid="{6D0D66D4-0954-4488-8ECD-746F647DC5EA}"/>
    <hyperlink ref="C144" r:id="rId53" display="https://plantmarket.ru/katalog/8/roza-floribunda-amber-queen/" xr:uid="{A5815877-F0E7-428B-A4BA-7914ABFE9DFC}"/>
    <hyperlink ref="C145" r:id="rId54" display="https://plantmarket.ru/katalog/8/roza-floribunda-anny-duperey/" xr:uid="{280C0094-01BC-407B-8589-C7AFA4D39095}"/>
    <hyperlink ref="C149" r:id="rId55" display="https://plantmarket.ru/katalog/8/roza-floribunda-chambord-castle/" xr:uid="{AC1827EF-4B89-4FF0-B568-27FF9529FA5C}"/>
    <hyperlink ref="C150" r:id="rId56" display="https://plantmarket.ru/katalog/8/roza-floribunda-chippendale/" xr:uid="{3B77BA58-3DD1-49CD-9523-7F428A8C08A4}"/>
    <hyperlink ref="C151" r:id="rId57" display="https://plantmarket.ru/katalog/8/roza-floribunda-comtesse-du-barry/" xr:uid="{73B92B3E-7EC0-4BBE-82F8-754ADF7981B4}"/>
    <hyperlink ref="C153" r:id="rId58" display="https://plantmarket.ru/katalog/8/roza-floribunda-geisha/" xr:uid="{A5DAFC74-9739-441F-813C-90BB48C132D1}"/>
    <hyperlink ref="C156" r:id="rId59" display="https://plantmarket.ru/katalog/8/roza-floribunda-jubile-du-prince-de-monaco/" xr:uid="{ED872416-3BDB-4D5F-8A74-6B0AFE1E2810}"/>
    <hyperlink ref="C157" r:id="rId60" display="https://plantmarket.ru/katalog/8/roza-floribunda-laminuette/" xr:uid="{16083986-CB93-4471-BA7F-FCC1566E6791}"/>
    <hyperlink ref="C158" r:id="rId61" display="https://plantmarket.ru/katalog/8/roza-floribunda-lavaglut/" xr:uid="{8D8BD84A-FEE4-4C5A-AB67-8ED17397A89A}"/>
    <hyperlink ref="C159" r:id="rId62" display="https://plantmarket.ru/katalog/8/roza-floribunda-leonardo-da-vinsi/" xr:uid="{4227B8B6-8016-4EB7-9091-035E27B5D80C}"/>
    <hyperlink ref="C39" r:id="rId63" display="https://plantmarket.ru/katalog/8/roza-floribunda-let-s-celebrate/" xr:uid="{784B75FD-0D55-4C22-8660-80847E1C07BE}"/>
    <hyperlink ref="C160" r:id="rId64" display="https://plantmarket.ru/katalog/8/roza-floribunda-mariatheresia/" xr:uid="{9D1A9231-8055-4E92-9021-2D334B6DB491}"/>
    <hyperlink ref="C161" r:id="rId65" display="https://plantmarket.ru/katalog/8/roza-floribunda-mona-lisa/" xr:uid="{E1D908FE-6169-4C4B-B231-445A1F469526}"/>
    <hyperlink ref="C162" r:id="rId66" display="https://plantmarket.ru/katalog/8/roza_shrab_nadia_meillandecor/" xr:uid="{7867A6E4-95A4-48F6-8629-4380355D976F}"/>
    <hyperlink ref="C165" r:id="rId67" display="https://plantmarket.ru/katalog/8/roza-floribunda-pasadena/" xr:uid="{BD0D4C2A-E0EC-4783-BF53-67A844624450}"/>
    <hyperlink ref="C168" r:id="rId68" display="https://plantmarket.ru/katalog/8/roza_floribunda_pomponella/" xr:uid="{E3E47EB8-B7CE-499E-B30E-2BC8E49C395F}"/>
    <hyperlink ref="C169" r:id="rId69" display="https://plantmarket.ru/katalog/8/roza-floribunda-rabelais/" xr:uid="{95415DD0-303C-4B08-BC7D-77D19A0F8249}"/>
    <hyperlink ref="C172" r:id="rId70" display="https://plantmarket.ru/katalog/8/roza-floribunda-super-trouper/" xr:uid="{A37C351F-8C94-45C7-BA3F-A79A34C42BE0}"/>
    <hyperlink ref="C173" r:id="rId71" display="https://plantmarket.ru/katalog/8/roza-angliyskaya-sweet-dream/" xr:uid="{FFD39A22-3BB5-4395-920A-8C31B46F55E1}"/>
    <hyperlink ref="C174" r:id="rId72" display="https://plantmarket.ru/katalog/8/roza_floribunda_valeria/" xr:uid="{143445FD-B83E-4EC1-928E-EEE46792A67A}"/>
    <hyperlink ref="C176" r:id="rId73" display="https://plantmarket.ru/katalog/8/roza-chayno-gibridnaya-akito/" xr:uid="{15EB8EB1-3267-46D4-B319-96B8F95BAA8D}"/>
    <hyperlink ref="C178" r:id="rId74" display="https://plantmarket.ru/katalog/8/roza-chayno-gibridnaya-amandine/" xr:uid="{CB48B278-164D-41A7-9885-79699C9FF29F}"/>
    <hyperlink ref="C179" r:id="rId75" display="https://plantmarket.ru/katalog/8/roza_chayno_gibridnaya_apricot/" xr:uid="{5233DBCC-B695-4582-A5BD-4C9128070115}"/>
    <hyperlink ref="C180" r:id="rId76" display="https://plantmarket.ru/katalog/8/roza-chayno-gibridnaya-aqua/" xr:uid="{8532B25C-0B5D-4E66-859D-FB09D30DF158}"/>
    <hyperlink ref="C183" r:id="rId77" display="https://plantmarket.ru/katalog/8/roza-chayno-gibridnaya-avalanche/" xr:uid="{26065AC5-F1E7-4FFB-951E-12B99B2CC1E8}"/>
    <hyperlink ref="C187" r:id="rId78" display="https://plantmarket.ru/katalog/8/roza-chayno-gibridnaya-blue-river/" xr:uid="{ED52C826-D48E-498B-A6C6-F424602DA73C}"/>
    <hyperlink ref="C192" r:id="rId79" display="https://plantmarket.ru/katalog/8/roza-chayno-gibridnaya-double-delight/" xr:uid="{30898FF0-A5BD-4E97-A6DB-588BDF371D08}"/>
    <hyperlink ref="C196" r:id="rId80" display="https://plantmarket.ru/katalog/8/roza-chayno-gibridnaya-gloria-dei/" xr:uid="{6A1EA977-F00E-4821-9196-CE40E019D71F}"/>
    <hyperlink ref="C200" r:id="rId81" display="https://plantmarket.ru/katalog/8/roza-chayno-gibridnaya-kerio/" xr:uid="{FEB77D90-7A99-47AA-B552-41B648DDF9ED}"/>
    <hyperlink ref="C202" r:id="rId82" display="https://plantmarket.ru/katalog/8/roza-chayno-gibridnaya-lancome/" xr:uid="{30885770-1658-46C4-91F7-57FF78839983}"/>
    <hyperlink ref="C204" r:id="rId83" display="https://plantmarket.ru/katalog/8/roza-chayno-gibridnaya-marchenkonigin/" xr:uid="{E18BBEA8-4D85-48C8-919E-52B1AFCD052D}"/>
    <hyperlink ref="C206" r:id="rId84" display="https://plantmarket.ru/katalog/8/roza-chayno-gibridnaya-nostalgia/" xr:uid="{76E32CC0-1919-4E26-A541-3C6B2697D6EA}"/>
    <hyperlink ref="C209" r:id="rId85" display="https://plantmarket.ru/katalog/8/roza-chayno-gibridnaya-princesse-de-monaco/" xr:uid="{021DDEBC-FB69-45E5-8095-616F55278FC3}"/>
    <hyperlink ref="C210" r:id="rId86" display="https://plantmarket.ru/katalog/8/roza_chayno_gibridnaya_red_berlin/" xr:uid="{F8682CC3-56BC-475E-B635-2E4287D1B741}"/>
    <hyperlink ref="C211" r:id="rId87" display="https://plantmarket.ru/katalog/8/roza-chayno-gibridnaya-remy-martin/" xr:uid="{2E390221-2084-4E32-BF18-71DB40018DF0}"/>
    <hyperlink ref="C213" r:id="rId88" display="https://plantmarket.ru/katalog/8/roza_chayno_gibridnaya_smooth_velvet/" xr:uid="{39E2449D-ACB5-43D2-B1E8-4C0EDDB04F97}"/>
    <hyperlink ref="C215" r:id="rId89" display="https://plantmarket.ru/katalog/8/roza-chayno-gibridnaya-terracotta/" xr:uid="{572205D0-680F-467D-A089-87CB95D40EFD}"/>
    <hyperlink ref="C44" r:id="rId90" display="https://plantmarket.ru/katalog/8/roza-kanadskaya-captain-samuel-holland/" xr:uid="{A4DB4DF7-04C4-42D0-9A88-DFC1FCB50C2C}"/>
    <hyperlink ref="C49" r:id="rId91" display="https://plantmarket.ru/katalog/8/roza-kanadskaya-george-vancouver/" xr:uid="{46C576E4-F90C-442A-8D8B-5C45FBC5C192}"/>
    <hyperlink ref="C57" r:id="rId92" display="https://plantmarket.ru/katalog/8/roza-kanadskaya-louis-riel/" xr:uid="{27CA6320-F17E-4842-9392-5503A5F7D00D}"/>
    <hyperlink ref="C97" r:id="rId93" display="https://plantmarket.ru/katalog/8/roza-angliyskaya-old-heritage/" xr:uid="{9B302370-559E-4E7B-A01E-1749FA3AFB58}"/>
    <hyperlink ref="C36" r:id="rId94" display="https://plantmarket.ru/katalog/8/roza-angliyskaya-old-port/" xr:uid="{5E7CF6AE-D686-49BE-952B-4C218452CBD5}"/>
    <hyperlink ref="C100" r:id="rId95" display="https://plantmarket.ru/katalog/8/roza-angliyskaya-the-pilgrim/" xr:uid="{2E4C9064-1DAA-4E90-81A6-5550A31619D7}"/>
    <hyperlink ref="C84" r:id="rId96" display="https://plantmarket.ru/katalog/8/roza-muskusnaya-dinky/" xr:uid="{BEB35BC5-D375-4FA5-B23A-072054853EA2}"/>
    <hyperlink ref="C105" r:id="rId97" display="https://plantmarket.ru/katalog/8/roza-grandiflora-lucia/" xr:uid="{626AC822-2787-4B1D-8BD1-9C1A0E953299}"/>
    <hyperlink ref="C106" r:id="rId98" display="https://plantmarket.ru/katalog/8/roza-grandiflora-pierre-de-ronsard/" xr:uid="{11D4DAEB-7843-4C85-8993-570BF1B26B5D}"/>
    <hyperlink ref="C107" r:id="rId99" display="https://plantmarket.ru/katalog/8/roza-grandiflora-the-queen-elizabeth/" xr:uid="{B76246B4-59ED-4A64-AAF7-3E95285CA85F}"/>
    <hyperlink ref="C108" r:id="rId100" display="https://plantmarket.ru/katalog/8/roza-miniatyurnaya-sweet-symphony/" xr:uid="{A561D762-A8AE-4C7E-8EE0-900028915944}"/>
    <hyperlink ref="C112" r:id="rId101" display="https://plantmarket.ru/katalog/8/roza-pletistaya-baykal/" xr:uid="{87A71249-0E07-4A02-BB05-53D53E091F9C}"/>
    <hyperlink ref="C115" r:id="rId102" display="https://plantmarket.ru/katalog/8/roza-pletistaya-casino/" xr:uid="{E178D138-88AD-42B9-BA67-D1F086155A14}"/>
    <hyperlink ref="C116" r:id="rId103" display="https://plantmarket.ru/katalog/8/roza-pletistaya-compassion/" xr:uid="{459029BC-9D7C-4551-B201-524C13D51EF9}"/>
    <hyperlink ref="C118" r:id="rId104" display="https://plantmarket.ru/katalog/8/roza-pletistaya-din/" xr:uid="{0E941D49-453F-4C2E-9352-4FB0C8A611FF}"/>
    <hyperlink ref="C119" r:id="rId105" display="https://plantmarket.ru/katalog/8/roza-pletistaya-don-juan/" xr:uid="{17EE099D-4E81-4667-85AE-30C1DEB9D04B}"/>
    <hyperlink ref="C120" r:id="rId106" display="https://plantmarket.ru/katalog/8/roza-pletistaya-elfe/" xr:uid="{36BC0128-246B-4909-9E0D-638C58794F7E}"/>
    <hyperlink ref="C122" r:id="rId107" display="https://plantmarket.ru/katalog/8/roza-pletistaya-laguna/" xr:uid="{5C16E83D-CDA0-4BC3-B827-40FD0B5A0202}"/>
    <hyperlink ref="C123" r:id="rId108" display="https://plantmarket.ru/katalog/8/roza-pletistaya-naheglut/" xr:uid="{9061AE2D-CF26-4310-BE29-69F7ED74B1AE}"/>
    <hyperlink ref="C124" r:id="rId109" display="https://plantmarket.ru/katalog/8/roza-pletistaya-palais-royal/" xr:uid="{3D9C989B-0875-479F-9489-4B8B9EA3DE7A}"/>
    <hyperlink ref="C125" r:id="rId110" display="https://plantmarket.ru/katalog/8/roza-pletistaya-polka/" xr:uid="{3A1190CB-1D98-4872-9D31-113FAF1E00D2}"/>
    <hyperlink ref="C126" r:id="rId111" display="https://plantmarket.ru/katalog/8/roza-grandiflora-rosarium-uetersen/" xr:uid="{CA23D70F-3F2C-429D-BEDC-98E421DD6151}"/>
    <hyperlink ref="C128" r:id="rId112" display="https://plantmarket.ru/katalog/8/roza-pletistaya-schneewalzer/" xr:uid="{E34C7CB0-C788-4029-BC49-138FCE83E725}"/>
    <hyperlink ref="C135" r:id="rId113" display="https://plantmarket.ru/katalog/8/roza-pochvopokrovnaya-douceur-normande/" xr:uid="{E64C7A2E-42F4-4EBB-80A4-47A7FE1F0128}"/>
    <hyperlink ref="C136" r:id="rId114" display="https://plantmarket.ru/katalog/8/roza-pochvopokrovnaya-fuchsia/" xr:uid="{C586F5BE-D98C-41DE-BCB6-2DEC4FB83D48}"/>
    <hyperlink ref="C139" r:id="rId115" display="https://plantmarket.ru/katalog/8/roza-pochvopokrovnaya-scarlet/" xr:uid="{F31F39B7-516D-439A-BEF0-D0C47E564359}"/>
    <hyperlink ref="C140" r:id="rId116" display="https://plantmarket.ru/katalog/8/roza-pochvopokrovnaya-swany/" xr:uid="{3EBBD9CB-F60A-4298-BF14-9F31741AAE4C}"/>
    <hyperlink ref="C141" r:id="rId117" display="https://plantmarket.ru/katalog/8/roza-pochvopokrovnaya-the-fairy/" xr:uid="{216907C3-F883-4A98-8528-4DD4FE28C8B8}"/>
    <hyperlink ref="C142" r:id="rId118" display="https://plantmarket.ru/katalog/8/roza-pochvopokrovnaya-tisa/" xr:uid="{5487784F-1A8F-4C6A-8C62-1940E81FE233}"/>
    <hyperlink ref="C38" r:id="rId119" display="https://plantmarket.ru/katalog/8/roza-floribunda-aspirin/" xr:uid="{FA0C6FD1-7F50-4915-B40B-F94290387DC6}"/>
    <hyperlink ref="C146" r:id="rId120" display="https://plantmarket.ru/katalog/8/roza-floribunda-aspirin/" xr:uid="{5F85D083-6007-400C-A2A4-62FBB0331BB8}"/>
    <hyperlink ref="C152" r:id="rId121" display="https://plantmarket.ru/katalog/8/roza-pochvopokrovnaya-fuchsia/" xr:uid="{AD8C2611-170B-445B-9EC2-B238E3953DC3}"/>
    <hyperlink ref="C154" r:id="rId122" display="https://plantmarket.ru/katalog/8/roza-floribunda-golden-wedding/" xr:uid="{FFF2132D-5B00-459E-9441-4574586F8CDD}"/>
    <hyperlink ref="C155" r:id="rId123" display="https://plantmarket.ru/katalog/8/roza-floribunda-jean-cocteau/" xr:uid="{90A71731-08EC-499E-A1FC-5EA32E70FA16}"/>
    <hyperlink ref="C163" r:id="rId124" display="https://plantmarket.ru/katalog/8/roza-floribunda-niccolo-paganini/" xr:uid="{F84C9FA5-6BD1-4CC5-81FC-7513585257FE}"/>
    <hyperlink ref="C164" r:id="rId125" display="https://plantmarket.ru/katalog/8/roza-floribunda-orange-senta/" xr:uid="{F05993D2-FDA5-4C89-BBB5-03B6C7241CC0}"/>
    <hyperlink ref="C166" r:id="rId126" display="https://plantmarket.ru/katalog/8/roza_floribunda_pigalle_85/" xr:uid="{43167131-812C-44E3-888D-C50A48B26119}"/>
    <hyperlink ref="C167" r:id="rId127" display="https://plantmarket.ru/katalog/8/roza-floribunda-poesie/" xr:uid="{B4434A33-7A15-4F42-91A2-486E276196BE}"/>
    <hyperlink ref="C171" r:id="rId128" display="https://plantmarket.ru/katalog/8/roza-floribunda-samba/" xr:uid="{5087CA5F-E6AC-4A8F-8AC5-FD029478B941}"/>
    <hyperlink ref="C175" r:id="rId129" display="https://plantmarket.ru/katalog/8/roza-chayno-gibridnaya-acapela/" xr:uid="{9E06C4FA-BFF6-4103-81B9-817F6B9367F6}"/>
    <hyperlink ref="C182" r:id="rId130" display="https://plantmarket.ru/katalog/8/roza-chayno-gibridnaya-ashram/" xr:uid="{031B4203-E362-4C99-BBF2-903CA652AE1A}"/>
    <hyperlink ref="C184" r:id="rId131" display="https://plantmarket.ru/katalog/8/roza-chayno-gibridnaya-barkarole/" xr:uid="{F93DEFF4-330A-4BCA-BC8A-D59C1735154E}"/>
    <hyperlink ref="C185" r:id="rId132" display="https://plantmarket.ru/katalog/8/roza-chayno-gibridnaya-big-purple/" xr:uid="{0DE30074-C699-43AE-97E2-934FE81C98E3}"/>
    <hyperlink ref="C188" r:id="rId133" display="https://plantmarket.ru/katalog/8/roza-chayno-gibridnaya-bolchoi/" xr:uid="{DF0FF3A1-FD26-4E1F-8F78-929B21F453DC}"/>
    <hyperlink ref="C189" r:id="rId134" display="https://plantmarket.ru/katalog/8/roza-chayno-gibridnaya-cherry-brandy/" xr:uid="{607A4E7E-7BE7-470A-8BA5-33AED67C2234}"/>
    <hyperlink ref="C191" r:id="rId135" display="https://plantmarket.ru/katalog/8/roza-chayno-gibridnaya-dolomite/" xr:uid="{F1656C6E-CCA5-4757-90F0-1A456098D1AB}"/>
    <hyperlink ref="C193" r:id="rId136" display="https://plantmarket.ru/katalog/8/roza-chayno-gibridnaya-eddy-mitchell/" xr:uid="{D57BAA47-FD25-44E8-A1E9-FCCF3A2B5BC5}"/>
    <hyperlink ref="C195" r:id="rId137" display="https://plantmarket.ru/katalog/8/roza-chayno-gibridnaya-fair-lady/" xr:uid="{B27A6C52-3E0B-4566-AC18-48F8FDD6D085}"/>
    <hyperlink ref="C197" r:id="rId138" display="https://plantmarket.ru/katalog/8/roza-chayno-gibridnaya-golden-medallion/" xr:uid="{15668B95-5B7D-432D-A1D3-34AFCF64885B}"/>
    <hyperlink ref="C198" r:id="rId139" display="https://plantmarket.ru/katalog/8/roza-chayno-gibridnaya-grand-gala/" xr:uid="{563F43A5-5427-46AD-9A2E-E6543317936C}"/>
    <hyperlink ref="C199" r:id="rId140" display="https://plantmarket.ru/katalog/8/roza-chayno-gibridnaya-ingrid-bergman/" xr:uid="{73611715-0CBB-4D5D-AEE3-84DB22F1A65D}"/>
    <hyperlink ref="C201" r:id="rId141" display="https://plantmarket.ru/katalog/8/roza-chayno-gibridnaya-konigin-der-rosen/" xr:uid="{FDCCB215-1B9B-4207-A803-6C18CA16E0BF}"/>
    <hyperlink ref="C203" r:id="rId142" display="https://plantmarket.ru/katalog/8/roza-chayno-gibridnaya-maracuya/" xr:uid="{757C4938-D765-4005-87FF-A4904242E80F}"/>
    <hyperlink ref="C205" r:id="rId143" display="https://plantmarket.ru/katalog/8/roza_chayno_gibridnaya_monica_bellucci/" xr:uid="{696CCABB-AAEC-43AC-827A-65DD0A8F7FEC}"/>
    <hyperlink ref="C207" r:id="rId144" display="https://plantmarket.ru/katalog/8/roza-chayno-gibridnaya-orient-express/" xr:uid="{88BF2E41-2432-4D73-95E5-6ADB36893412}"/>
    <hyperlink ref="C208" r:id="rId145" display="https://plantmarket.ru/katalog/8/roza-chayno-gibridnaya-parole/" xr:uid="{722CB229-724A-4036-B350-0B222BAEA5D8}"/>
    <hyperlink ref="C212" r:id="rId146" display="https://plantmarket.ru/katalog/8/roza-chayno-gibridnaya-schwarze-madonna/" xr:uid="{F65DECAB-3B5D-4A87-8370-137DCB9AA876}"/>
    <hyperlink ref="C214" r:id="rId147" display="https://plantmarket.ru/katalog/8/roza-chayno-gibridnaya-sweet-lady/" xr:uid="{BEAA2E3E-B5C0-48B8-96DB-C1BD16B72DA0}"/>
    <hyperlink ref="C216" r:id="rId148" display="https://plantmarket.ru/katalog/8/roza-chayno-gibridnaya-tineke/" xr:uid="{D53C49C6-F213-4AA6-A26B-C349629B238D}"/>
    <hyperlink ref="C217" r:id="rId149" display="https://plantmarket.ru/katalog/8/roza_chayno_gibridnaya_velasques/" xr:uid="{FFDE7D16-093E-4F98-8ADE-E5EBD20DB585}"/>
    <hyperlink ref="C233" r:id="rId150" display="https://plantmarket.ru/katalog/8/roza-chayno-gibridnaya-double-delight/" xr:uid="{4B27EE8B-D84B-4C5B-A52E-C2190C09351E}"/>
    <hyperlink ref="C236" r:id="rId151" display="https://plantmarket.ru/katalog/8/roza-chayno-gibridnaya-gaby-morlay/" xr:uid="{70E76DF9-67F0-4783-80BB-41EA0A0B6CFC}"/>
    <hyperlink ref="C238" r:id="rId152" display="https://plantmarket.ru/katalog/8/roza-chayno-gibridnaya-ingrid-bergman/" xr:uid="{E40516AD-18FF-42BF-8A7F-FABDBFA52238}"/>
    <hyperlink ref="C243" r:id="rId153" display="https://plantmarket.ru/katalog/8/roza-floribunda-lavaglut/" xr:uid="{055AD9D1-CAC7-40ED-928A-A3F96820ADDB}"/>
    <hyperlink ref="C247" r:id="rId154" display="https://plantmarket.ru/katalog/8/roza-floribunda-mona-lisa/" xr:uid="{A54FA057-C076-4479-A7A5-269627400572}"/>
    <hyperlink ref="C248" r:id="rId155" display="https://plantmarket.ru/katalog/8/roza-floribunda-niccolo-paganini/" xr:uid="{56EF8A8F-5EEB-429B-B3EF-89D3C03C2C1D}"/>
    <hyperlink ref="C253" r:id="rId156" display="https://plantmarket.ru/katalog/8/roza-grandiflora-rosenstadt-freising/" xr:uid="{96754A42-56CE-4DC6-9C44-E5351AEE7E0E}"/>
    <hyperlink ref="C257" r:id="rId157" display="https://plantmarket.ru/katalog/8/roza-pochvopokrovnaya-scarlet/" xr:uid="{DB7B4267-D0EC-42B6-B944-1161220338D4}"/>
    <hyperlink ref="C261" r:id="rId158" display="https://plantmarket.ru/katalog/8/roza-pochvopokrovnaya-swany/" xr:uid="{01AB18FC-7781-45CE-BC45-B18364CA1A18}"/>
  </hyperlinks>
  <pageMargins left="0.7" right="0.7" top="0.75" bottom="0.75" header="0.511811023622047" footer="0.511811023622047"/>
  <pageSetup paperSize="9" orientation="portrait" horizontalDpi="300" verticalDpi="300" r:id="rId159"/>
  <drawing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8C1C-4AF7-4E6D-B4E8-A7DFF389C31E}">
  <sheetPr codeName="Лист1"/>
  <dimension ref="A1:AMJ112"/>
  <sheetViews>
    <sheetView showGridLines="0" zoomScaleNormal="100" workbookViewId="0"/>
  </sheetViews>
  <sheetFormatPr defaultColWidth="9.07421875" defaultRowHeight="14.6"/>
  <cols>
    <col min="1" max="1" width="3.3046875" style="86" customWidth="1"/>
    <col min="2" max="2" width="5.84375" style="86" customWidth="1"/>
    <col min="3" max="15" width="9.07421875" style="86"/>
    <col min="16" max="16" width="10" style="86" customWidth="1"/>
    <col min="17" max="1024" width="9.07421875" style="86"/>
    <col min="1025" max="16384" width="9.07421875" style="132"/>
  </cols>
  <sheetData>
    <row r="1" spans="2:16" s="86" customFormat="1" ht="15" thickTop="1">
      <c r="B1" s="83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/>
    </row>
    <row r="2" spans="2:16" s="86" customFormat="1">
      <c r="B2" s="87"/>
      <c r="P2" s="88"/>
    </row>
    <row r="3" spans="2:16" s="86" customFormat="1">
      <c r="B3" s="87"/>
      <c r="P3" s="88"/>
    </row>
    <row r="4" spans="2:16" s="86" customFormat="1">
      <c r="B4" s="87"/>
      <c r="P4" s="88"/>
    </row>
    <row r="5" spans="2:16" s="86" customFormat="1">
      <c r="B5" s="87"/>
      <c r="P5" s="88"/>
    </row>
    <row r="6" spans="2:16" s="91" customFormat="1" ht="16.5" customHeight="1">
      <c r="B6" s="89"/>
      <c r="C6" s="90"/>
      <c r="P6" s="92"/>
    </row>
    <row r="7" spans="2:16" s="93" customFormat="1" ht="12" customHeight="1">
      <c r="B7" s="89"/>
      <c r="C7" s="90"/>
      <c r="P7" s="94"/>
    </row>
    <row r="8" spans="2:16" s="86" customFormat="1" ht="12" customHeight="1">
      <c r="B8" s="87"/>
      <c r="C8" s="90"/>
      <c r="P8" s="88"/>
    </row>
    <row r="9" spans="2:16" s="86" customFormat="1" ht="12" customHeight="1">
      <c r="B9" s="95"/>
      <c r="C9" s="90"/>
      <c r="P9" s="88"/>
    </row>
    <row r="10" spans="2:16" s="86" customFormat="1" ht="12" customHeight="1">
      <c r="B10" s="95"/>
      <c r="C10" s="90"/>
      <c r="P10" s="88"/>
    </row>
    <row r="11" spans="2:16" s="86" customFormat="1" ht="16.5" customHeight="1">
      <c r="B11" s="87"/>
      <c r="P11" s="88"/>
    </row>
    <row r="12" spans="2:16" s="86" customFormat="1" ht="20.25" customHeight="1">
      <c r="B12" s="87"/>
      <c r="P12" s="88"/>
    </row>
    <row r="13" spans="2:16" s="98" customFormat="1" ht="17.25" customHeight="1">
      <c r="B13" s="96" t="s">
        <v>448</v>
      </c>
      <c r="C13" s="97" t="s">
        <v>449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P13" s="99"/>
    </row>
    <row r="14" spans="2:16" s="104" customFormat="1" ht="15.45">
      <c r="B14" s="100" t="s">
        <v>450</v>
      </c>
      <c r="C14" s="101"/>
      <c r="D14" s="102"/>
      <c r="E14" s="102"/>
      <c r="F14" s="102"/>
      <c r="G14" s="102"/>
      <c r="H14" s="103" t="s">
        <v>451</v>
      </c>
      <c r="I14" s="101"/>
      <c r="J14" s="102"/>
      <c r="K14" s="102"/>
      <c r="L14" s="102"/>
      <c r="M14" s="102"/>
      <c r="N14" s="102"/>
      <c r="P14" s="105"/>
    </row>
    <row r="15" spans="2:16" s="104" customFormat="1">
      <c r="B15" s="106"/>
      <c r="C15" s="107" t="s">
        <v>452</v>
      </c>
      <c r="D15" s="102"/>
      <c r="E15" s="102"/>
      <c r="F15" s="102"/>
      <c r="G15" s="102"/>
      <c r="H15" s="108" t="s">
        <v>453</v>
      </c>
      <c r="I15" s="109" t="s">
        <v>454</v>
      </c>
      <c r="J15" s="102"/>
      <c r="K15" s="102"/>
      <c r="L15" s="102"/>
      <c r="M15" s="102"/>
      <c r="N15" s="102"/>
      <c r="P15" s="105"/>
    </row>
    <row r="16" spans="2:16" s="104" customFormat="1">
      <c r="B16" s="106"/>
      <c r="C16" s="107" t="s">
        <v>455</v>
      </c>
      <c r="D16" s="102"/>
      <c r="E16" s="102"/>
      <c r="F16" s="102"/>
      <c r="G16" s="102"/>
      <c r="H16" s="108" t="s">
        <v>453</v>
      </c>
      <c r="I16" s="109" t="s">
        <v>456</v>
      </c>
      <c r="J16" s="102"/>
      <c r="K16" s="102"/>
      <c r="L16" s="102"/>
      <c r="M16" s="102"/>
      <c r="N16" s="102"/>
      <c r="P16" s="105"/>
    </row>
    <row r="17" spans="2:22" s="104" customFormat="1">
      <c r="B17" s="106"/>
      <c r="C17" s="107" t="s">
        <v>457</v>
      </c>
      <c r="D17" s="102"/>
      <c r="E17" s="102"/>
      <c r="F17" s="102"/>
      <c r="G17" s="102"/>
      <c r="H17" s="108" t="s">
        <v>453</v>
      </c>
      <c r="I17" s="109" t="s">
        <v>458</v>
      </c>
      <c r="J17" s="102"/>
      <c r="K17" s="102"/>
      <c r="L17" s="102"/>
      <c r="M17" s="102"/>
      <c r="N17" s="102"/>
      <c r="P17" s="105"/>
    </row>
    <row r="18" spans="2:22" s="104" customFormat="1">
      <c r="B18" s="106"/>
      <c r="C18" s="107" t="s">
        <v>459</v>
      </c>
      <c r="D18" s="102"/>
      <c r="E18" s="102"/>
      <c r="F18" s="102"/>
      <c r="G18" s="102"/>
      <c r="H18" s="108" t="s">
        <v>453</v>
      </c>
      <c r="I18" s="109" t="s">
        <v>460</v>
      </c>
      <c r="J18" s="102"/>
      <c r="K18" s="102"/>
      <c r="L18" s="102"/>
      <c r="M18" s="102"/>
      <c r="N18" s="102"/>
      <c r="P18" s="105"/>
      <c r="V18" s="110"/>
    </row>
    <row r="19" spans="2:22" s="86" customFormat="1"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P19" s="88"/>
    </row>
    <row r="20" spans="2:22" s="86" customFormat="1" ht="15.45">
      <c r="B20" s="96" t="s">
        <v>448</v>
      </c>
      <c r="C20" s="97" t="s">
        <v>461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P20" s="88"/>
    </row>
    <row r="21" spans="2:22" s="104" customFormat="1">
      <c r="B21" s="106"/>
      <c r="C21" s="107" t="s">
        <v>462</v>
      </c>
      <c r="D21" s="102"/>
      <c r="E21" s="102"/>
      <c r="F21" s="102"/>
      <c r="G21" s="102"/>
      <c r="H21" s="108"/>
      <c r="I21" s="109"/>
      <c r="J21" s="102"/>
      <c r="K21" s="102"/>
      <c r="L21" s="102"/>
      <c r="M21" s="102"/>
      <c r="N21" s="102"/>
      <c r="P21" s="105"/>
    </row>
    <row r="22" spans="2:22" s="86" customFormat="1">
      <c r="B22" s="111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P22" s="88"/>
    </row>
    <row r="23" spans="2:22" s="86" customFormat="1">
      <c r="B23" s="113"/>
      <c r="P23" s="88"/>
    </row>
    <row r="24" spans="2:22" s="86" customFormat="1">
      <c r="B24" s="113"/>
      <c r="P24" s="88"/>
    </row>
    <row r="25" spans="2:22" s="86" customFormat="1">
      <c r="B25" s="113"/>
      <c r="P25" s="88"/>
    </row>
    <row r="26" spans="2:22" s="116" customFormat="1" ht="15.45">
      <c r="B26" s="114" t="s">
        <v>448</v>
      </c>
      <c r="C26" s="115" t="s">
        <v>463</v>
      </c>
      <c r="P26" s="117"/>
    </row>
    <row r="27" spans="2:22" s="86" customFormat="1">
      <c r="B27" s="113"/>
      <c r="C27" s="107" t="s">
        <v>464</v>
      </c>
      <c r="P27" s="88"/>
    </row>
    <row r="28" spans="2:22" s="86" customFormat="1">
      <c r="B28" s="113"/>
      <c r="C28" s="107" t="s">
        <v>465</v>
      </c>
      <c r="P28" s="88"/>
    </row>
    <row r="29" spans="2:22" s="116" customFormat="1" ht="15.45">
      <c r="B29" s="114" t="s">
        <v>448</v>
      </c>
      <c r="C29" s="115" t="s">
        <v>466</v>
      </c>
      <c r="P29" s="117"/>
    </row>
    <row r="30" spans="2:22" s="120" customFormat="1" ht="45" customHeight="1">
      <c r="B30" s="118" t="s">
        <v>448</v>
      </c>
      <c r="C30" s="185" t="s">
        <v>467</v>
      </c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19"/>
    </row>
    <row r="31" spans="2:22" s="86" customFormat="1" ht="14.6" customHeight="1">
      <c r="B31" s="113"/>
      <c r="C31" s="184" t="s">
        <v>468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88"/>
    </row>
    <row r="32" spans="2:22" s="86" customFormat="1" ht="29.25" customHeight="1">
      <c r="B32" s="113"/>
      <c r="C32" s="186" t="s">
        <v>469</v>
      </c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88"/>
    </row>
    <row r="33" spans="2:16" s="86" customFormat="1" ht="30" customHeight="1">
      <c r="B33" s="113"/>
      <c r="C33" s="186" t="s">
        <v>470</v>
      </c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88"/>
    </row>
    <row r="34" spans="2:16" s="86" customFormat="1" ht="29.25" customHeight="1">
      <c r="B34" s="113"/>
      <c r="C34" s="184" t="s">
        <v>471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88"/>
    </row>
    <row r="35" spans="2:16" s="116" customFormat="1" ht="30.75" customHeight="1">
      <c r="B35" s="118" t="s">
        <v>448</v>
      </c>
      <c r="C35" s="185" t="s">
        <v>472</v>
      </c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17"/>
    </row>
    <row r="36" spans="2:16" s="86" customFormat="1" ht="29.25" customHeight="1">
      <c r="B36" s="113"/>
      <c r="C36" s="184" t="s">
        <v>473</v>
      </c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88"/>
    </row>
    <row r="37" spans="2:16" s="86" customFormat="1" ht="29.25" customHeight="1">
      <c r="B37" s="113"/>
      <c r="C37" s="184" t="s">
        <v>474</v>
      </c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88"/>
    </row>
    <row r="38" spans="2:16" s="116" customFormat="1" ht="30.75" customHeight="1">
      <c r="B38" s="118" t="s">
        <v>448</v>
      </c>
      <c r="C38" s="185" t="s">
        <v>475</v>
      </c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17"/>
    </row>
    <row r="39" spans="2:16" s="86" customFormat="1">
      <c r="B39" s="113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88"/>
    </row>
    <row r="40" spans="2:16" s="86" customFormat="1">
      <c r="B40" s="113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88"/>
    </row>
    <row r="41" spans="2:16" s="86" customFormat="1">
      <c r="B41" s="113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88"/>
    </row>
    <row r="42" spans="2:16" s="86" customFormat="1" ht="28.5" customHeight="1">
      <c r="B42" s="118" t="s">
        <v>448</v>
      </c>
      <c r="C42" s="185" t="s">
        <v>476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88"/>
    </row>
    <row r="43" spans="2:16" s="120" customFormat="1" ht="30" customHeight="1">
      <c r="B43" s="118" t="s">
        <v>448</v>
      </c>
      <c r="C43" s="185" t="s">
        <v>477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19"/>
    </row>
    <row r="44" spans="2:16" s="86" customFormat="1" ht="30" customHeight="1">
      <c r="B44" s="113"/>
      <c r="C44" s="184" t="s">
        <v>478</v>
      </c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88"/>
    </row>
    <row r="45" spans="2:16" s="86" customFormat="1" ht="29.25" customHeight="1">
      <c r="B45" s="113"/>
      <c r="C45" s="184" t="s">
        <v>479</v>
      </c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88"/>
    </row>
    <row r="46" spans="2:16" s="120" customFormat="1" ht="15" customHeight="1">
      <c r="B46" s="118" t="s">
        <v>448</v>
      </c>
      <c r="C46" s="185" t="s">
        <v>480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19"/>
    </row>
    <row r="47" spans="2:16" s="86" customFormat="1" ht="44.25" customHeight="1">
      <c r="B47" s="113"/>
      <c r="C47" s="184" t="s">
        <v>481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88"/>
    </row>
    <row r="48" spans="2:16" s="120" customFormat="1" ht="15" customHeight="1">
      <c r="B48" s="118" t="s">
        <v>448</v>
      </c>
      <c r="C48" s="185" t="s">
        <v>482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19"/>
    </row>
    <row r="49" spans="2:16" s="86" customFormat="1" ht="29.25" customHeight="1">
      <c r="B49" s="113"/>
      <c r="C49" s="184" t="s">
        <v>483</v>
      </c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88"/>
    </row>
    <row r="50" spans="2:16" s="124" customFormat="1" ht="47.25" customHeight="1">
      <c r="B50" s="122" t="s">
        <v>448</v>
      </c>
      <c r="C50" s="187" t="s">
        <v>484</v>
      </c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23"/>
    </row>
    <row r="51" spans="2:16" s="86" customFormat="1" ht="30.75" customHeight="1">
      <c r="B51" s="113"/>
      <c r="C51" s="184" t="s">
        <v>485</v>
      </c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88"/>
    </row>
    <row r="52" spans="2:16" s="86" customFormat="1" ht="30.75" customHeight="1">
      <c r="B52" s="113"/>
      <c r="C52" s="184" t="s">
        <v>486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88"/>
    </row>
    <row r="53" spans="2:16" s="86" customFormat="1" ht="30.75" customHeight="1">
      <c r="B53" s="113"/>
      <c r="C53" s="184" t="s">
        <v>487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88"/>
    </row>
    <row r="54" spans="2:16" s="86" customFormat="1" ht="42" customHeight="1">
      <c r="B54" s="118" t="s">
        <v>448</v>
      </c>
      <c r="C54" s="185" t="s">
        <v>488</v>
      </c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88"/>
    </row>
    <row r="55" spans="2:16" s="86" customFormat="1">
      <c r="B55" s="113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88"/>
    </row>
    <row r="56" spans="2:16" s="86" customFormat="1">
      <c r="B56" s="113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88"/>
    </row>
    <row r="57" spans="2:16" s="86" customFormat="1">
      <c r="B57" s="113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88"/>
    </row>
    <row r="58" spans="2:16" s="86" customFormat="1">
      <c r="B58" s="113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88"/>
    </row>
    <row r="59" spans="2:16" s="86" customFormat="1" ht="23.25" customHeight="1">
      <c r="B59" s="118" t="s">
        <v>448</v>
      </c>
      <c r="C59" s="185" t="s">
        <v>489</v>
      </c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88"/>
    </row>
    <row r="60" spans="2:16" s="86" customFormat="1" ht="12.75" customHeight="1">
      <c r="B60" s="113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88"/>
    </row>
    <row r="61" spans="2:16" s="86" customFormat="1">
      <c r="B61" s="113"/>
      <c r="P61" s="88"/>
    </row>
    <row r="62" spans="2:16" s="86" customFormat="1">
      <c r="B62" s="113"/>
      <c r="P62" s="88"/>
    </row>
    <row r="63" spans="2:16" s="86" customFormat="1">
      <c r="B63" s="113"/>
      <c r="P63" s="88"/>
    </row>
    <row r="64" spans="2:16" s="86" customFormat="1" ht="17.25" customHeight="1">
      <c r="B64" s="118" t="s">
        <v>448</v>
      </c>
      <c r="C64" s="188" t="s">
        <v>490</v>
      </c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88"/>
    </row>
    <row r="65" spans="2:60" s="86" customFormat="1" ht="15" customHeight="1">
      <c r="B65" s="113"/>
      <c r="C65" s="189" t="s">
        <v>491</v>
      </c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88"/>
    </row>
    <row r="66" spans="2:60" s="127" customFormat="1" ht="15" customHeight="1">
      <c r="B66" s="125"/>
      <c r="C66" s="190" t="s">
        <v>492</v>
      </c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26"/>
    </row>
    <row r="67" spans="2:60" s="127" customFormat="1" ht="15" customHeight="1">
      <c r="B67" s="125"/>
      <c r="C67" s="190" t="s">
        <v>493</v>
      </c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26"/>
    </row>
    <row r="68" spans="2:60" s="86" customFormat="1" ht="31.5" customHeight="1">
      <c r="B68" s="118" t="s">
        <v>448</v>
      </c>
      <c r="C68" s="185" t="s">
        <v>494</v>
      </c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88"/>
    </row>
    <row r="69" spans="2:60" s="86" customFormat="1" ht="31.5" customHeight="1">
      <c r="B69" s="118"/>
      <c r="C69" s="184" t="s">
        <v>495</v>
      </c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88"/>
    </row>
    <row r="70" spans="2:60" s="86" customFormat="1" ht="29.25" customHeight="1">
      <c r="B70" s="118"/>
      <c r="C70" s="184" t="s">
        <v>496</v>
      </c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88"/>
    </row>
    <row r="71" spans="2:60" s="86" customFormat="1" ht="14.6" customHeight="1">
      <c r="B71" s="113"/>
      <c r="C71" s="184" t="s">
        <v>497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88"/>
    </row>
    <row r="72" spans="2:60" s="86" customFormat="1">
      <c r="B72" s="113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88"/>
    </row>
    <row r="73" spans="2:60" s="86" customFormat="1">
      <c r="B73" s="113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88"/>
    </row>
    <row r="74" spans="2:60" s="86" customFormat="1">
      <c r="B74" s="113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88"/>
    </row>
    <row r="75" spans="2:60" s="86" customFormat="1">
      <c r="B75" s="113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88"/>
    </row>
    <row r="76" spans="2:60" s="86" customFormat="1" ht="45" customHeight="1">
      <c r="B76" s="118" t="s">
        <v>448</v>
      </c>
      <c r="C76" s="185" t="s">
        <v>498</v>
      </c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88"/>
    </row>
    <row r="77" spans="2:60" s="86" customFormat="1" ht="29.25" customHeight="1">
      <c r="B77" s="118"/>
      <c r="C77" s="184" t="s">
        <v>499</v>
      </c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88"/>
    </row>
    <row r="78" spans="2:60" s="86" customFormat="1" ht="15" customHeight="1">
      <c r="B78" s="118" t="s">
        <v>448</v>
      </c>
      <c r="C78" s="185" t="s">
        <v>500</v>
      </c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88"/>
    </row>
    <row r="79" spans="2:60" s="86" customFormat="1" ht="15" customHeight="1">
      <c r="B79" s="118"/>
      <c r="C79" s="184" t="s">
        <v>501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88"/>
    </row>
    <row r="80" spans="2:60" s="86" customFormat="1" ht="59.25" customHeight="1">
      <c r="B80" s="118"/>
      <c r="C80" s="184" t="s">
        <v>502</v>
      </c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88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</row>
    <row r="81" spans="2:60" s="86" customFormat="1" ht="14.6" customHeight="1">
      <c r="B81" s="113"/>
      <c r="C81" s="184" t="s">
        <v>503</v>
      </c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88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</row>
    <row r="82" spans="2:60" s="86" customFormat="1" ht="14.6" customHeight="1">
      <c r="B82" s="113"/>
      <c r="C82" s="192" t="s">
        <v>504</v>
      </c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88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</row>
    <row r="83" spans="2:60" s="86" customFormat="1" ht="14.6" customHeight="1">
      <c r="B83" s="113"/>
      <c r="C83" s="192" t="s">
        <v>505</v>
      </c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88"/>
      <c r="S83" s="191" t="s">
        <v>506</v>
      </c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</row>
    <row r="84" spans="2:60" s="86" customFormat="1" ht="14.6" customHeight="1">
      <c r="B84" s="113"/>
      <c r="C84" s="186" t="s">
        <v>507</v>
      </c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88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</row>
    <row r="85" spans="2:60" s="86" customFormat="1" ht="30.75" customHeight="1">
      <c r="B85" s="113"/>
      <c r="C85" s="184" t="s">
        <v>508</v>
      </c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88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</row>
    <row r="86" spans="2:60" s="86" customFormat="1" ht="14.6" customHeight="1">
      <c r="B86" s="113"/>
      <c r="C86" s="184" t="s">
        <v>509</v>
      </c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88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</row>
    <row r="87" spans="2:60" s="86" customFormat="1" ht="45" customHeight="1">
      <c r="B87" s="118" t="s">
        <v>448</v>
      </c>
      <c r="C87" s="185" t="s">
        <v>510</v>
      </c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88"/>
    </row>
    <row r="88" spans="2:60" s="86" customFormat="1" ht="30" customHeight="1">
      <c r="B88" s="113"/>
      <c r="C88" s="184" t="s">
        <v>511</v>
      </c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88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</row>
    <row r="89" spans="2:60" s="86" customFormat="1" ht="45" customHeight="1">
      <c r="B89" s="113"/>
      <c r="C89" s="184" t="s">
        <v>512</v>
      </c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88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</row>
    <row r="90" spans="2:60" s="86" customFormat="1">
      <c r="B90" s="113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8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</row>
    <row r="91" spans="2:60" s="86" customFormat="1">
      <c r="B91" s="113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8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</row>
    <row r="92" spans="2:60" s="86" customFormat="1">
      <c r="B92" s="113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8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</row>
    <row r="93" spans="2:60" s="86" customFormat="1">
      <c r="B93" s="113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8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</row>
    <row r="94" spans="2:60" s="86" customFormat="1" ht="15" customHeight="1">
      <c r="B94" s="118" t="s">
        <v>448</v>
      </c>
      <c r="C94" s="185" t="s">
        <v>513</v>
      </c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88"/>
    </row>
    <row r="95" spans="2:60" s="86" customFormat="1">
      <c r="B95" s="87"/>
      <c r="P95" s="88"/>
    </row>
    <row r="96" spans="2:60" s="86" customFormat="1">
      <c r="B96" s="87"/>
      <c r="P96" s="88"/>
    </row>
    <row r="97" spans="2:16">
      <c r="B97" s="87"/>
      <c r="P97" s="88"/>
    </row>
    <row r="98" spans="2:16">
      <c r="B98" s="87"/>
      <c r="P98" s="88"/>
    </row>
    <row r="99" spans="2:16">
      <c r="B99" s="87"/>
      <c r="P99" s="88"/>
    </row>
    <row r="100" spans="2:16">
      <c r="B100" s="87"/>
      <c r="P100" s="88"/>
    </row>
    <row r="101" spans="2:16">
      <c r="B101" s="87"/>
      <c r="P101" s="88"/>
    </row>
    <row r="102" spans="2:16">
      <c r="B102" s="87"/>
      <c r="P102" s="88"/>
    </row>
    <row r="103" spans="2:16">
      <c r="B103" s="87"/>
      <c r="P103" s="88"/>
    </row>
    <row r="104" spans="2:16">
      <c r="B104" s="87"/>
      <c r="P104" s="88"/>
    </row>
    <row r="105" spans="2:16">
      <c r="B105" s="87"/>
      <c r="P105" s="88"/>
    </row>
    <row r="106" spans="2:16">
      <c r="B106" s="87"/>
      <c r="P106" s="88"/>
    </row>
    <row r="107" spans="2:16">
      <c r="B107" s="87"/>
      <c r="P107" s="88"/>
    </row>
    <row r="108" spans="2:16">
      <c r="B108" s="87"/>
      <c r="P108" s="88"/>
    </row>
    <row r="109" spans="2:16">
      <c r="B109" s="87"/>
      <c r="P109" s="88"/>
    </row>
    <row r="110" spans="2:16">
      <c r="B110" s="87"/>
      <c r="P110" s="88"/>
    </row>
    <row r="111" spans="2:16">
      <c r="B111" s="87"/>
      <c r="P111" s="88"/>
    </row>
    <row r="112" spans="2:16" ht="15" thickBot="1">
      <c r="B112" s="129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1"/>
    </row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'2026'!serbros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2025-09-08T15:10:54Z</dcterms:created>
  <dcterms:modified xsi:type="dcterms:W3CDTF">2026-03-23T09:28:42Z</dcterms:modified>
</cp:coreProperties>
</file>