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F32A313B-E7AE-4E78-A864-07AF77C25A2C}" xr6:coauthVersionLast="47" xr6:coauthVersionMax="47" xr10:uidLastSave="{00000000-0000-0000-0000-000000000000}"/>
  <bookViews>
    <workbookView xWindow="-28920" yWindow="-2475" windowWidth="29040" windowHeight="15720" xr2:uid="{B9A35812-64D6-423C-8FDA-4CB1CFE781C4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'2026'!$B$40:$Q$247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'[1]рабочий 2022'!$A$10:$L$1012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'[3]Общий 2024'!$O$4</definedName>
    <definedName name="НЦ">'[3]Общий 2024'!$L$4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" i="1" l="1"/>
  <c r="P90" i="1" s="1"/>
  <c r="N45" i="1"/>
  <c r="O45" i="1" s="1"/>
  <c r="N46" i="1"/>
  <c r="O46" i="1" s="1"/>
  <c r="N47" i="1"/>
  <c r="O47" i="1" s="1"/>
  <c r="N41" i="1"/>
  <c r="N42" i="1"/>
  <c r="O42" i="1" s="1"/>
  <c r="N43" i="1"/>
  <c r="O43" i="1" s="1"/>
  <c r="N59" i="1"/>
  <c r="O59" i="1" s="1"/>
  <c r="N60" i="1"/>
  <c r="O60" i="1" s="1"/>
  <c r="N61" i="1"/>
  <c r="O61" i="1" s="1"/>
  <c r="N65" i="1"/>
  <c r="N66" i="1"/>
  <c r="O66" i="1" s="1"/>
  <c r="N68" i="1"/>
  <c r="O68" i="1" s="1"/>
  <c r="N69" i="1"/>
  <c r="O69" i="1" s="1"/>
  <c r="N70" i="1"/>
  <c r="O70" i="1" s="1"/>
  <c r="N75" i="1"/>
  <c r="N76" i="1"/>
  <c r="O76" i="1" s="1"/>
  <c r="N79" i="1"/>
  <c r="O79" i="1" s="1"/>
  <c r="N80" i="1"/>
  <c r="O80" i="1" s="1"/>
  <c r="N81" i="1"/>
  <c r="O81" i="1" s="1"/>
  <c r="N89" i="1"/>
  <c r="O89" i="1" s="1"/>
  <c r="N106" i="1"/>
  <c r="O106" i="1" s="1"/>
  <c r="N114" i="1"/>
  <c r="O114" i="1" s="1"/>
  <c r="N115" i="1"/>
  <c r="N116" i="1"/>
  <c r="O116" i="1" s="1"/>
  <c r="N117" i="1"/>
  <c r="O117" i="1" s="1"/>
  <c r="N118" i="1"/>
  <c r="N119" i="1"/>
  <c r="O119" i="1" s="1"/>
  <c r="N120" i="1"/>
  <c r="N121" i="1"/>
  <c r="O121" i="1" s="1"/>
  <c r="N122" i="1"/>
  <c r="O122" i="1" s="1"/>
  <c r="N123" i="1"/>
  <c r="O123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49" i="1"/>
  <c r="O149" i="1" s="1"/>
  <c r="N150" i="1"/>
  <c r="O150" i="1" s="1"/>
  <c r="N151" i="1"/>
  <c r="O151" i="1" s="1"/>
  <c r="N152" i="1"/>
  <c r="O152" i="1" s="1"/>
  <c r="N154" i="1"/>
  <c r="N155" i="1"/>
  <c r="O155" i="1" s="1"/>
  <c r="N156" i="1"/>
  <c r="O156" i="1" s="1"/>
  <c r="N158" i="1"/>
  <c r="O158" i="1" s="1"/>
  <c r="N182" i="1"/>
  <c r="O182" i="1" s="1"/>
  <c r="N183" i="1"/>
  <c r="O183" i="1" s="1"/>
  <c r="N184" i="1"/>
  <c r="O184" i="1" s="1"/>
  <c r="N186" i="1"/>
  <c r="O186" i="1" s="1"/>
  <c r="N187" i="1"/>
  <c r="O187" i="1" s="1"/>
  <c r="N188" i="1"/>
  <c r="O188" i="1" s="1"/>
  <c r="N189" i="1"/>
  <c r="O189" i="1" s="1"/>
  <c r="N190" i="1"/>
  <c r="O190" i="1" s="1"/>
  <c r="N193" i="1"/>
  <c r="O193" i="1" s="1"/>
  <c r="N194" i="1"/>
  <c r="O194" i="1" s="1"/>
  <c r="N195" i="1"/>
  <c r="O195" i="1" s="1"/>
  <c r="N199" i="1"/>
  <c r="O199" i="1" s="1"/>
  <c r="N200" i="1"/>
  <c r="N201" i="1"/>
  <c r="O201" i="1" s="1"/>
  <c r="N212" i="1"/>
  <c r="O212" i="1" s="1"/>
  <c r="N213" i="1"/>
  <c r="O213" i="1" s="1"/>
  <c r="N214" i="1"/>
  <c r="O214" i="1" s="1"/>
  <c r="N215" i="1"/>
  <c r="N230" i="1"/>
  <c r="O230" i="1" s="1"/>
  <c r="N231" i="1"/>
  <c r="O231" i="1" s="1"/>
  <c r="N232" i="1"/>
  <c r="O232" i="1" s="1"/>
  <c r="N233" i="1"/>
  <c r="O233" i="1" s="1"/>
  <c r="N234" i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N241" i="1"/>
  <c r="O241" i="1" s="1"/>
  <c r="N242" i="1"/>
  <c r="O242" i="1" s="1"/>
  <c r="I46" i="1"/>
  <c r="I47" i="1"/>
  <c r="I41" i="1"/>
  <c r="I42" i="1"/>
  <c r="I43" i="1"/>
  <c r="I59" i="1"/>
  <c r="I60" i="1"/>
  <c r="I61" i="1"/>
  <c r="I65" i="1"/>
  <c r="I66" i="1"/>
  <c r="I68" i="1"/>
  <c r="I69" i="1"/>
  <c r="I70" i="1"/>
  <c r="I75" i="1"/>
  <c r="I76" i="1"/>
  <c r="I79" i="1"/>
  <c r="I80" i="1"/>
  <c r="I81" i="1"/>
  <c r="I89" i="1"/>
  <c r="I106" i="1"/>
  <c r="I114" i="1"/>
  <c r="I115" i="1"/>
  <c r="I116" i="1"/>
  <c r="I117" i="1"/>
  <c r="I118" i="1"/>
  <c r="I119" i="1"/>
  <c r="I120" i="1"/>
  <c r="I121" i="1"/>
  <c r="I122" i="1"/>
  <c r="I123" i="1"/>
  <c r="I133" i="1"/>
  <c r="I134" i="1"/>
  <c r="I135" i="1"/>
  <c r="I136" i="1"/>
  <c r="I137" i="1"/>
  <c r="I138" i="1"/>
  <c r="I149" i="1"/>
  <c r="I150" i="1"/>
  <c r="I151" i="1"/>
  <c r="I152" i="1"/>
  <c r="I154" i="1"/>
  <c r="I155" i="1"/>
  <c r="I156" i="1"/>
  <c r="I158" i="1"/>
  <c r="I182" i="1"/>
  <c r="I183" i="1"/>
  <c r="I184" i="1"/>
  <c r="I186" i="1"/>
  <c r="I187" i="1"/>
  <c r="I188" i="1"/>
  <c r="I189" i="1"/>
  <c r="I190" i="1"/>
  <c r="I193" i="1"/>
  <c r="I194" i="1"/>
  <c r="I195" i="1"/>
  <c r="I199" i="1"/>
  <c r="I200" i="1"/>
  <c r="I201" i="1"/>
  <c r="I212" i="1"/>
  <c r="I213" i="1"/>
  <c r="I214" i="1"/>
  <c r="I215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45" i="1"/>
  <c r="N37" i="1"/>
  <c r="N36" i="1"/>
  <c r="O36" i="1" s="1"/>
  <c r="N35" i="1"/>
  <c r="O35" i="1" s="1"/>
  <c r="N34" i="1"/>
  <c r="O34" i="1" s="1"/>
  <c r="N33" i="1"/>
  <c r="N32" i="1"/>
  <c r="O32" i="1" s="1"/>
  <c r="N31" i="1"/>
  <c r="O31" i="1" s="1"/>
  <c r="N30" i="1"/>
  <c r="N29" i="1"/>
  <c r="I30" i="1"/>
  <c r="I31" i="1"/>
  <c r="I32" i="1"/>
  <c r="I33" i="1"/>
  <c r="I34" i="1"/>
  <c r="I35" i="1"/>
  <c r="I36" i="1"/>
  <c r="I37" i="1"/>
  <c r="I29" i="1"/>
  <c r="H44" i="1"/>
  <c r="H51" i="1"/>
  <c r="H52" i="1"/>
  <c r="H67" i="1"/>
  <c r="H71" i="1"/>
  <c r="H73" i="1"/>
  <c r="H77" i="1"/>
  <c r="H78" i="1"/>
  <c r="H82" i="1"/>
  <c r="H90" i="1"/>
  <c r="H107" i="1"/>
  <c r="H125" i="1"/>
  <c r="H132" i="1"/>
  <c r="H140" i="1"/>
  <c r="H143" i="1"/>
  <c r="H144" i="1"/>
  <c r="H148" i="1"/>
  <c r="H153" i="1"/>
  <c r="H157" i="1"/>
  <c r="H162" i="1"/>
  <c r="H164" i="1"/>
  <c r="H176" i="1"/>
  <c r="H177" i="1"/>
  <c r="H181" i="1"/>
  <c r="H185" i="1"/>
  <c r="H191" i="1"/>
  <c r="H192" i="1"/>
  <c r="H196" i="1"/>
  <c r="H197" i="1"/>
  <c r="H198" i="1"/>
  <c r="H202" i="1"/>
  <c r="H206" i="1"/>
  <c r="H210" i="1"/>
  <c r="H211" i="1"/>
  <c r="H219" i="1"/>
  <c r="H220" i="1"/>
  <c r="H244" i="1"/>
  <c r="H243" i="1"/>
  <c r="I50" i="1"/>
  <c r="I48" i="1"/>
  <c r="I54" i="1"/>
  <c r="I55" i="1"/>
  <c r="I53" i="1"/>
  <c r="I57" i="1"/>
  <c r="I58" i="1"/>
  <c r="I56" i="1"/>
  <c r="I63" i="1"/>
  <c r="I64" i="1"/>
  <c r="I62" i="1"/>
  <c r="I74" i="1"/>
  <c r="I72" i="1"/>
  <c r="I84" i="1"/>
  <c r="I85" i="1"/>
  <c r="I83" i="1"/>
  <c r="I87" i="1"/>
  <c r="I88" i="1"/>
  <c r="I86" i="1"/>
  <c r="I92" i="1"/>
  <c r="I93" i="1"/>
  <c r="I91" i="1"/>
  <c r="I95" i="1"/>
  <c r="I96" i="1"/>
  <c r="I94" i="1"/>
  <c r="I98" i="1"/>
  <c r="I99" i="1"/>
  <c r="I97" i="1"/>
  <c r="I101" i="1"/>
  <c r="I102" i="1"/>
  <c r="I100" i="1"/>
  <c r="I104" i="1"/>
  <c r="I105" i="1"/>
  <c r="I103" i="1"/>
  <c r="I109" i="1"/>
  <c r="I110" i="1"/>
  <c r="I108" i="1"/>
  <c r="I112" i="1"/>
  <c r="I113" i="1"/>
  <c r="I111" i="1"/>
  <c r="I126" i="1"/>
  <c r="I127" i="1"/>
  <c r="I124" i="1"/>
  <c r="I129" i="1"/>
  <c r="I130" i="1"/>
  <c r="I128" i="1"/>
  <c r="I131" i="1"/>
  <c r="I141" i="1"/>
  <c r="I142" i="1"/>
  <c r="I139" i="1"/>
  <c r="I146" i="1"/>
  <c r="I147" i="1"/>
  <c r="I145" i="1"/>
  <c r="I160" i="1"/>
  <c r="I161" i="1"/>
  <c r="I159" i="1"/>
  <c r="I165" i="1"/>
  <c r="I166" i="1"/>
  <c r="I163" i="1"/>
  <c r="I168" i="1"/>
  <c r="I169" i="1"/>
  <c r="I167" i="1"/>
  <c r="I171" i="1"/>
  <c r="I172" i="1"/>
  <c r="I170" i="1"/>
  <c r="I174" i="1"/>
  <c r="I175" i="1"/>
  <c r="I173" i="1"/>
  <c r="I179" i="1"/>
  <c r="I180" i="1"/>
  <c r="I178" i="1"/>
  <c r="I204" i="1"/>
  <c r="I205" i="1"/>
  <c r="I203" i="1"/>
  <c r="I208" i="1"/>
  <c r="I209" i="1"/>
  <c r="I207" i="1"/>
  <c r="I217" i="1"/>
  <c r="I218" i="1"/>
  <c r="I216" i="1"/>
  <c r="I222" i="1"/>
  <c r="I223" i="1"/>
  <c r="I221" i="1"/>
  <c r="I225" i="1"/>
  <c r="I226" i="1"/>
  <c r="I224" i="1"/>
  <c r="I228" i="1"/>
  <c r="I229" i="1"/>
  <c r="I227" i="1"/>
  <c r="I49" i="1"/>
  <c r="P68" i="1" l="1"/>
  <c r="P212" i="1"/>
  <c r="P115" i="1"/>
  <c r="P76" i="1"/>
  <c r="P234" i="1"/>
  <c r="P120" i="1"/>
  <c r="P59" i="1"/>
  <c r="P155" i="1"/>
  <c r="O115" i="1"/>
  <c r="P133" i="1"/>
  <c r="P41" i="1"/>
  <c r="P242" i="1"/>
  <c r="P241" i="1"/>
  <c r="P237" i="1"/>
  <c r="P201" i="1"/>
  <c r="P150" i="1"/>
  <c r="P215" i="1"/>
  <c r="P230" i="1"/>
  <c r="O215" i="1"/>
  <c r="O120" i="1"/>
  <c r="P75" i="1"/>
  <c r="P66" i="1"/>
  <c r="O90" i="1"/>
  <c r="P189" i="1"/>
  <c r="P194" i="1"/>
  <c r="P184" i="1"/>
  <c r="P183" i="1"/>
  <c r="P156" i="1"/>
  <c r="P137" i="1"/>
  <c r="P119" i="1"/>
  <c r="O234" i="1"/>
  <c r="P123" i="1"/>
  <c r="P89" i="1"/>
  <c r="O75" i="1"/>
  <c r="O41" i="1"/>
  <c r="P149" i="1"/>
  <c r="P114" i="1"/>
  <c r="P43" i="1"/>
  <c r="P238" i="1"/>
  <c r="P232" i="1"/>
  <c r="P195" i="1"/>
  <c r="P188" i="1"/>
  <c r="P187" i="1"/>
  <c r="P151" i="1"/>
  <c r="P136" i="1"/>
  <c r="P135" i="1"/>
  <c r="P116" i="1"/>
  <c r="P81" i="1"/>
  <c r="P80" i="1"/>
  <c r="P60" i="1"/>
  <c r="P47" i="1"/>
  <c r="P46" i="1"/>
  <c r="P240" i="1"/>
  <c r="P200" i="1"/>
  <c r="P154" i="1"/>
  <c r="P118" i="1"/>
  <c r="P65" i="1"/>
  <c r="P236" i="1"/>
  <c r="P193" i="1"/>
  <c r="P233" i="1"/>
  <c r="O240" i="1"/>
  <c r="P214" i="1"/>
  <c r="O200" i="1"/>
  <c r="P182" i="1"/>
  <c r="O154" i="1"/>
  <c r="P122" i="1"/>
  <c r="O118" i="1"/>
  <c r="P70" i="1"/>
  <c r="O65" i="1"/>
  <c r="P239" i="1"/>
  <c r="P235" i="1"/>
  <c r="P231" i="1"/>
  <c r="P213" i="1"/>
  <c r="P199" i="1"/>
  <c r="P190" i="1"/>
  <c r="P186" i="1"/>
  <c r="P158" i="1"/>
  <c r="P152" i="1"/>
  <c r="P138" i="1"/>
  <c r="P134" i="1"/>
  <c r="P121" i="1"/>
  <c r="P117" i="1"/>
  <c r="P106" i="1"/>
  <c r="P79" i="1"/>
  <c r="P69" i="1"/>
  <c r="P61" i="1"/>
  <c r="P42" i="1"/>
  <c r="P45" i="1"/>
  <c r="M247" i="1"/>
  <c r="R11" i="1"/>
  <c r="O11" i="1"/>
  <c r="S11" i="1"/>
  <c r="M246" i="1" s="1"/>
  <c r="P29" i="1"/>
  <c r="P33" i="1"/>
  <c r="P32" i="1"/>
  <c r="P31" i="1"/>
  <c r="O33" i="1"/>
  <c r="P30" i="1"/>
  <c r="P36" i="1"/>
  <c r="P37" i="1"/>
  <c r="P35" i="1"/>
  <c r="P34" i="1"/>
  <c r="O30" i="1"/>
  <c r="O29" i="1"/>
  <c r="O37" i="1"/>
  <c r="N44" i="1"/>
  <c r="N51" i="1"/>
  <c r="O51" i="1" s="1"/>
  <c r="N52" i="1"/>
  <c r="P52" i="1" s="1"/>
  <c r="N67" i="1"/>
  <c r="O67" i="1" s="1"/>
  <c r="N71" i="1"/>
  <c r="O71" i="1" s="1"/>
  <c r="N73" i="1"/>
  <c r="O73" i="1" s="1"/>
  <c r="N77" i="1"/>
  <c r="O77" i="1" s="1"/>
  <c r="N78" i="1"/>
  <c r="O78" i="1" s="1"/>
  <c r="N82" i="1"/>
  <c r="O82" i="1" s="1"/>
  <c r="N107" i="1"/>
  <c r="P107" i="1" s="1"/>
  <c r="N125" i="1"/>
  <c r="O125" i="1" s="1"/>
  <c r="N132" i="1"/>
  <c r="O132" i="1" s="1"/>
  <c r="N140" i="1"/>
  <c r="P140" i="1" s="1"/>
  <c r="N143" i="1"/>
  <c r="P143" i="1" s="1"/>
  <c r="N144" i="1"/>
  <c r="O144" i="1" s="1"/>
  <c r="N148" i="1"/>
  <c r="P148" i="1" s="1"/>
  <c r="N153" i="1"/>
  <c r="O153" i="1" s="1"/>
  <c r="N157" i="1"/>
  <c r="O157" i="1" s="1"/>
  <c r="N162" i="1"/>
  <c r="O162" i="1" s="1"/>
  <c r="N164" i="1"/>
  <c r="O164" i="1" s="1"/>
  <c r="N176" i="1"/>
  <c r="O176" i="1" s="1"/>
  <c r="N177" i="1"/>
  <c r="O177" i="1" s="1"/>
  <c r="N181" i="1"/>
  <c r="O181" i="1" s="1"/>
  <c r="N185" i="1"/>
  <c r="O185" i="1" s="1"/>
  <c r="N191" i="1"/>
  <c r="O191" i="1" s="1"/>
  <c r="N192" i="1"/>
  <c r="P192" i="1" s="1"/>
  <c r="N196" i="1"/>
  <c r="O196" i="1" s="1"/>
  <c r="N197" i="1"/>
  <c r="O197" i="1" s="1"/>
  <c r="N198" i="1"/>
  <c r="P198" i="1" s="1"/>
  <c r="N202" i="1"/>
  <c r="O202" i="1" s="1"/>
  <c r="N206" i="1"/>
  <c r="P206" i="1" s="1"/>
  <c r="N210" i="1"/>
  <c r="O210" i="1" s="1"/>
  <c r="N211" i="1"/>
  <c r="O211" i="1" s="1"/>
  <c r="N219" i="1"/>
  <c r="O219" i="1" s="1"/>
  <c r="N220" i="1"/>
  <c r="O220" i="1" s="1"/>
  <c r="N244" i="1"/>
  <c r="O244" i="1" s="1"/>
  <c r="N243" i="1"/>
  <c r="O243" i="1" s="1"/>
  <c r="N49" i="1"/>
  <c r="P49" i="1" s="1"/>
  <c r="N50" i="1"/>
  <c r="O50" i="1" s="1"/>
  <c r="N48" i="1"/>
  <c r="N54" i="1"/>
  <c r="O54" i="1" s="1"/>
  <c r="N55" i="1"/>
  <c r="P55" i="1" s="1"/>
  <c r="N53" i="1"/>
  <c r="O53" i="1" s="1"/>
  <c r="N57" i="1"/>
  <c r="O57" i="1" s="1"/>
  <c r="N58" i="1"/>
  <c r="O58" i="1" s="1"/>
  <c r="N56" i="1"/>
  <c r="O56" i="1" s="1"/>
  <c r="N63" i="1"/>
  <c r="O63" i="1" s="1"/>
  <c r="N64" i="1"/>
  <c r="P64" i="1" s="1"/>
  <c r="N62" i="1"/>
  <c r="O62" i="1" s="1"/>
  <c r="N74" i="1"/>
  <c r="O74" i="1" s="1"/>
  <c r="N72" i="1"/>
  <c r="O72" i="1" s="1"/>
  <c r="N84" i="1"/>
  <c r="O84" i="1" s="1"/>
  <c r="N85" i="1"/>
  <c r="O85" i="1" s="1"/>
  <c r="N83" i="1"/>
  <c r="P83" i="1" s="1"/>
  <c r="N87" i="1"/>
  <c r="O87" i="1" s="1"/>
  <c r="N88" i="1"/>
  <c r="O88" i="1" s="1"/>
  <c r="N86" i="1"/>
  <c r="O86" i="1" s="1"/>
  <c r="N92" i="1"/>
  <c r="P92" i="1" s="1"/>
  <c r="N93" i="1"/>
  <c r="O93" i="1" s="1"/>
  <c r="N91" i="1"/>
  <c r="O91" i="1" s="1"/>
  <c r="N95" i="1"/>
  <c r="O95" i="1" s="1"/>
  <c r="N96" i="1"/>
  <c r="O96" i="1" s="1"/>
  <c r="N94" i="1"/>
  <c r="P94" i="1" s="1"/>
  <c r="N98" i="1"/>
  <c r="O98" i="1" s="1"/>
  <c r="N99" i="1"/>
  <c r="O99" i="1" s="1"/>
  <c r="N97" i="1"/>
  <c r="O97" i="1" s="1"/>
  <c r="N101" i="1"/>
  <c r="O101" i="1" s="1"/>
  <c r="N102" i="1"/>
  <c r="O102" i="1" s="1"/>
  <c r="N100" i="1"/>
  <c r="O100" i="1" s="1"/>
  <c r="N104" i="1"/>
  <c r="P104" i="1" s="1"/>
  <c r="N105" i="1"/>
  <c r="O105" i="1" s="1"/>
  <c r="N103" i="1"/>
  <c r="O103" i="1" s="1"/>
  <c r="N109" i="1"/>
  <c r="P109" i="1" s="1"/>
  <c r="N110" i="1"/>
  <c r="P110" i="1" s="1"/>
  <c r="N108" i="1"/>
  <c r="O108" i="1" s="1"/>
  <c r="N112" i="1"/>
  <c r="O112" i="1" s="1"/>
  <c r="N113" i="1"/>
  <c r="P113" i="1" s="1"/>
  <c r="N111" i="1"/>
  <c r="O111" i="1" s="1"/>
  <c r="N126" i="1"/>
  <c r="P126" i="1" s="1"/>
  <c r="N127" i="1"/>
  <c r="O127" i="1" s="1"/>
  <c r="N124" i="1"/>
  <c r="O124" i="1" s="1"/>
  <c r="N129" i="1"/>
  <c r="O129" i="1" s="1"/>
  <c r="N130" i="1"/>
  <c r="O130" i="1" s="1"/>
  <c r="N128" i="1"/>
  <c r="O128" i="1" s="1"/>
  <c r="N131" i="1"/>
  <c r="O131" i="1" s="1"/>
  <c r="N141" i="1"/>
  <c r="P141" i="1" s="1"/>
  <c r="N142" i="1"/>
  <c r="O142" i="1" s="1"/>
  <c r="N139" i="1"/>
  <c r="O139" i="1" s="1"/>
  <c r="N146" i="1"/>
  <c r="O146" i="1" s="1"/>
  <c r="N147" i="1"/>
  <c r="P147" i="1" s="1"/>
  <c r="N145" i="1"/>
  <c r="O145" i="1" s="1"/>
  <c r="N160" i="1"/>
  <c r="O160" i="1" s="1"/>
  <c r="N161" i="1"/>
  <c r="O161" i="1" s="1"/>
  <c r="N159" i="1"/>
  <c r="P159" i="1" s="1"/>
  <c r="N165" i="1"/>
  <c r="O165" i="1" s="1"/>
  <c r="N166" i="1"/>
  <c r="P166" i="1" s="1"/>
  <c r="N163" i="1"/>
  <c r="P163" i="1" s="1"/>
  <c r="N168" i="1"/>
  <c r="O168" i="1" s="1"/>
  <c r="N169" i="1"/>
  <c r="P169" i="1" s="1"/>
  <c r="N167" i="1"/>
  <c r="P167" i="1" s="1"/>
  <c r="N171" i="1"/>
  <c r="O171" i="1" s="1"/>
  <c r="N172" i="1"/>
  <c r="P172" i="1" s="1"/>
  <c r="N170" i="1"/>
  <c r="P170" i="1" s="1"/>
  <c r="N174" i="1"/>
  <c r="O174" i="1" s="1"/>
  <c r="N175" i="1"/>
  <c r="O175" i="1" s="1"/>
  <c r="N173" i="1"/>
  <c r="P173" i="1" s="1"/>
  <c r="N179" i="1"/>
  <c r="O179" i="1" s="1"/>
  <c r="N180" i="1"/>
  <c r="O180" i="1" s="1"/>
  <c r="N178" i="1"/>
  <c r="O178" i="1" s="1"/>
  <c r="N204" i="1"/>
  <c r="P204" i="1" s="1"/>
  <c r="N205" i="1"/>
  <c r="P205" i="1" s="1"/>
  <c r="N203" i="1"/>
  <c r="O203" i="1" s="1"/>
  <c r="N208" i="1"/>
  <c r="O208" i="1" s="1"/>
  <c r="N209" i="1"/>
  <c r="O209" i="1" s="1"/>
  <c r="N207" i="1"/>
  <c r="O207" i="1" s="1"/>
  <c r="N217" i="1"/>
  <c r="O217" i="1" s="1"/>
  <c r="N218" i="1"/>
  <c r="O218" i="1" s="1"/>
  <c r="N216" i="1"/>
  <c r="P216" i="1" s="1"/>
  <c r="N222" i="1"/>
  <c r="O222" i="1" s="1"/>
  <c r="N223" i="1"/>
  <c r="O223" i="1" s="1"/>
  <c r="N221" i="1"/>
  <c r="O221" i="1" s="1"/>
  <c r="N225" i="1"/>
  <c r="P225" i="1" s="1"/>
  <c r="N226" i="1"/>
  <c r="O226" i="1" s="1"/>
  <c r="N224" i="1"/>
  <c r="O224" i="1" s="1"/>
  <c r="N228" i="1"/>
  <c r="O228" i="1" s="1"/>
  <c r="N229" i="1"/>
  <c r="O229" i="1" s="1"/>
  <c r="N227" i="1"/>
  <c r="O227" i="1" s="1"/>
  <c r="P153" i="1" l="1"/>
  <c r="P48" i="1"/>
  <c r="R10" i="1"/>
  <c r="O10" i="1"/>
  <c r="P177" i="1"/>
  <c r="P207" i="1"/>
  <c r="O141" i="1"/>
  <c r="O48" i="1"/>
  <c r="P71" i="1"/>
  <c r="O204" i="1"/>
  <c r="O44" i="1"/>
  <c r="S10" i="1"/>
  <c r="P72" i="1"/>
  <c r="P82" i="1"/>
  <c r="P62" i="1"/>
  <c r="O109" i="1"/>
  <c r="P144" i="1"/>
  <c r="O169" i="1"/>
  <c r="O83" i="1"/>
  <c r="P88" i="1"/>
  <c r="P101" i="1"/>
  <c r="P211" i="1"/>
  <c r="P228" i="1"/>
  <c r="P67" i="1"/>
  <c r="O225" i="1"/>
  <c r="P139" i="1"/>
  <c r="P95" i="1"/>
  <c r="P178" i="1"/>
  <c r="P165" i="1"/>
  <c r="P111" i="1"/>
  <c r="O173" i="1"/>
  <c r="P227" i="1"/>
  <c r="P99" i="1"/>
  <c r="O172" i="1"/>
  <c r="O94" i="1"/>
  <c r="P102" i="1"/>
  <c r="O64" i="1"/>
  <c r="P220" i="1"/>
  <c r="O113" i="1"/>
  <c r="P97" i="1"/>
  <c r="P58" i="1"/>
  <c r="P179" i="1"/>
  <c r="P108" i="1"/>
  <c r="P209" i="1"/>
  <c r="O192" i="1"/>
  <c r="O159" i="1"/>
  <c r="P208" i="1"/>
  <c r="O170" i="1"/>
  <c r="P129" i="1"/>
  <c r="P191" i="1"/>
  <c r="P51" i="1"/>
  <c r="P161" i="1"/>
  <c r="P226" i="1"/>
  <c r="P175" i="1"/>
  <c r="P77" i="1"/>
  <c r="P130" i="1"/>
  <c r="O110" i="1"/>
  <c r="O140" i="1"/>
  <c r="P217" i="1"/>
  <c r="P96" i="1"/>
  <c r="O206" i="1"/>
  <c r="P164" i="1"/>
  <c r="O126" i="1"/>
  <c r="P54" i="1"/>
  <c r="O167" i="1"/>
  <c r="P168" i="1"/>
  <c r="O147" i="1"/>
  <c r="O92" i="1"/>
  <c r="P202" i="1"/>
  <c r="O52" i="1"/>
  <c r="P124" i="1"/>
  <c r="O163" i="1"/>
  <c r="P146" i="1"/>
  <c r="O49" i="1"/>
  <c r="P103" i="1"/>
  <c r="P63" i="1"/>
  <c r="P162" i="1"/>
  <c r="P219" i="1"/>
  <c r="P223" i="1"/>
  <c r="O166" i="1"/>
  <c r="P98" i="1"/>
  <c r="P196" i="1"/>
  <c r="O216" i="1"/>
  <c r="O205" i="1"/>
  <c r="P174" i="1"/>
  <c r="O104" i="1"/>
  <c r="P53" i="1"/>
  <c r="O198" i="1"/>
  <c r="O143" i="1"/>
  <c r="O55" i="1"/>
  <c r="P221" i="1"/>
  <c r="P84" i="1"/>
  <c r="P56" i="1"/>
  <c r="P93" i="1"/>
  <c r="O148" i="1"/>
  <c r="P229" i="1"/>
  <c r="P128" i="1"/>
  <c r="P86" i="1"/>
  <c r="P244" i="1"/>
  <c r="P78" i="1"/>
  <c r="P145" i="1"/>
  <c r="P74" i="1"/>
  <c r="O107" i="1"/>
  <c r="P185" i="1"/>
  <c r="P157" i="1"/>
  <c r="P222" i="1"/>
  <c r="P142" i="1"/>
  <c r="P105" i="1"/>
  <c r="P87" i="1"/>
  <c r="P50" i="1"/>
  <c r="P181" i="1"/>
  <c r="P224" i="1"/>
  <c r="P180" i="1"/>
  <c r="P160" i="1"/>
  <c r="P112" i="1"/>
  <c r="P91" i="1"/>
  <c r="P57" i="1"/>
  <c r="P197" i="1"/>
  <c r="P132" i="1"/>
  <c r="P125" i="1"/>
  <c r="P203" i="1"/>
  <c r="P127" i="1"/>
  <c r="P210" i="1"/>
  <c r="P44" i="1"/>
  <c r="P218" i="1"/>
  <c r="P171" i="1"/>
  <c r="P131" i="1"/>
  <c r="P100" i="1"/>
  <c r="P85" i="1"/>
  <c r="P243" i="1"/>
  <c r="P176" i="1"/>
  <c r="P73" i="1"/>
  <c r="R12" i="1" l="1"/>
  <c r="S12" i="1"/>
  <c r="M245" i="1"/>
  <c r="O12" i="1" l="1"/>
  <c r="O13" i="1" s="1"/>
  <c r="R14" i="1" s="1"/>
  <c r="S14" i="1" l="1"/>
  <c r="O14" i="1" s="1"/>
</calcChain>
</file>

<file path=xl/sharedStrings.xml><?xml version="1.0" encoding="utf-8"?>
<sst xmlns="http://schemas.openxmlformats.org/spreadsheetml/2006/main" count="1892" uniqueCount="494">
  <si>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</si>
  <si>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</si>
  <si>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</si>
  <si>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</si>
  <si>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</si>
  <si>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</si>
  <si>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</si>
  <si>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</si>
  <si>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</si>
  <si>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</si>
  <si>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</si>
  <si>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</si>
  <si>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</si>
  <si>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</si>
  <si>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</si>
  <si>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</si>
  <si>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</si>
  <si>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</si>
  <si>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</si>
  <si>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</si>
  <si>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</si>
  <si>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</si>
  <si>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</si>
  <si>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</si>
  <si>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</si>
  <si>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</si>
  <si>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</si>
  <si>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</si>
  <si>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</si>
  <si>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</si>
  <si>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</si>
  <si>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</si>
  <si>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</si>
  <si>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</si>
  <si>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</si>
  <si>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</si>
  <si>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</si>
  <si>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</si>
  <si>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</si>
  <si>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</si>
  <si>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</si>
  <si>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</si>
  <si>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</si>
  <si>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</si>
  <si>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</si>
  <si>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</si>
  <si>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</si>
  <si>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</si>
  <si>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</si>
  <si>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</si>
  <si>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</si>
  <si>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</si>
  <si>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</si>
  <si>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</si>
  <si>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</si>
  <si>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</si>
  <si>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</si>
  <si>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</si>
  <si>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</si>
  <si>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</si>
  <si>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</si>
  <si>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</si>
  <si>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</si>
  <si>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</si>
  <si>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</si>
  <si>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</si>
  <si>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</si>
  <si>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</si>
  <si>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</si>
  <si>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</si>
  <si>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</si>
  <si>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</si>
  <si>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</si>
  <si>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</si>
  <si>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</si>
  <si>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</si>
  <si>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</si>
  <si>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</si>
  <si>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</si>
  <si>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</si>
  <si>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</si>
  <si>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</si>
  <si>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</si>
  <si>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</si>
  <si>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</si>
  <si>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</si>
  <si>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</si>
  <si>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</si>
  <si>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</si>
  <si>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</si>
  <si>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</si>
  <si>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</si>
  <si>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</si>
  <si>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</si>
  <si>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</si>
  <si>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</si>
  <si>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</si>
  <si>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</si>
  <si>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</si>
  <si>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</si>
  <si>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</si>
  <si>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</si>
  <si>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</si>
  <si>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</si>
  <si>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</si>
  <si>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</si>
  <si>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</si>
  <si>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</si>
  <si>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</si>
  <si>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</si>
  <si>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</si>
  <si>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</si>
  <si>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</si>
  <si>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</si>
  <si>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</si>
  <si>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</si>
  <si>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</si>
  <si>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</si>
  <si>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</si>
  <si>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</si>
  <si>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</si>
  <si>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</si>
  <si>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</si>
  <si>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</si>
  <si>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</si>
  <si>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</si>
  <si>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</si>
  <si>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</si>
  <si>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</si>
  <si>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</si>
  <si>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</si>
  <si>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</si>
  <si>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</si>
  <si>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</si>
  <si>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</si>
  <si>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</si>
  <si>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</si>
  <si>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</si>
  <si>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</si>
  <si>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</si>
  <si>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</si>
  <si>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</si>
  <si>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</si>
  <si>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</si>
  <si>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</si>
  <si>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</si>
  <si>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</si>
  <si>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</si>
  <si>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</si>
  <si>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</si>
  <si>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</si>
  <si>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</si>
  <si>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</si>
  <si>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</si>
  <si>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</si>
  <si>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</si>
  <si>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</si>
  <si>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</si>
  <si>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</si>
  <si>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</si>
  <si>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</si>
  <si>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</si>
  <si>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</si>
  <si>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</si>
  <si>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</si>
  <si>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</si>
  <si>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</si>
  <si>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</si>
  <si>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</si>
  <si>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</si>
  <si>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</si>
  <si>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</si>
  <si>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</si>
  <si>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</si>
  <si>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</si>
  <si>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</si>
  <si>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</si>
  <si>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</si>
  <si>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</si>
  <si>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</si>
  <si>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</si>
  <si>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</si>
  <si>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</si>
  <si>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</si>
  <si>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</si>
  <si>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</si>
  <si>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</si>
  <si>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</si>
  <si>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</si>
  <si>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</si>
  <si>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</si>
  <si>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</si>
  <si>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</si>
  <si>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</si>
  <si>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</si>
  <si>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</si>
  <si>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</si>
  <si>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</si>
  <si>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</si>
  <si>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</si>
  <si>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</si>
  <si>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</si>
  <si>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</si>
  <si>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</si>
  <si>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</si>
  <si>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</si>
  <si>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</si>
  <si>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</si>
  <si>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</si>
  <si>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</si>
  <si>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</si>
  <si>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</si>
  <si>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</si>
  <si>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</si>
  <si>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</si>
  <si>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</si>
  <si>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</si>
  <si>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</si>
  <si>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</si>
  <si>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</si>
  <si>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</si>
  <si>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</si>
  <si>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</si>
  <si>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</si>
  <si>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</si>
  <si>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</si>
  <si>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</si>
  <si>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</si>
  <si>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</si>
  <si>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</si>
  <si>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</si>
  <si>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</si>
  <si>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</si>
  <si>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</si>
  <si>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</si>
  <si>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Выдача заказов: 9-20 недели 2026 (24.02.26-15.05.26)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</si>
  <si>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</si>
  <si>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</si>
  <si>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</si>
  <si>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</si>
  <si>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</si>
  <si>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</si>
  <si>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</si>
  <si>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</si>
  <si>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</si>
  <si>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</si>
  <si>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</si>
  <si>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</si>
  <si>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</si>
  <si>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</si>
  <si>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</si>
  <si>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</si>
  <si>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</si>
  <si>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</si>
  <si>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</si>
  <si>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</si>
  <si>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</si>
  <si>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</si>
  <si>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</si>
  <si>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</si>
  <si>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</si>
  <si>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</si>
  <si>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</si>
  <si>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</si>
  <si>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</si>
  <si>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</si>
  <si>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</si>
  <si>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</si>
  <si>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</si>
  <si>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</si>
  <si>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</si>
  <si>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</si>
  <si>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</si>
  <si>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</si>
  <si>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</si>
  <si>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</si>
  <si>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</si>
  <si>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</si>
  <si>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</si>
  <si>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</si>
  <si>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</si>
  <si>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</si>
  <si>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</si>
  <si>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</si>
  <si>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</si>
  <si>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</si>
  <si>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</si>
  <si>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</si>
  <si>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</si>
  <si>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</si>
  <si>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</si>
  <si>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</si>
  <si>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</si>
  <si>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</si>
  <si>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</si>
  <si>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</si>
  <si>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</si>
  <si>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</si>
  <si>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</si>
  <si>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</si>
  <si>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</si>
  <si>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</si>
  <si>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</si>
  <si>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</si>
  <si>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</si>
  <si>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</si>
  <si>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</si>
  <si>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</si>
  <si>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</si>
  <si>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</si>
  <si>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</si>
  <si>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</si>
  <si>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</si>
  <si>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</si>
  <si>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</si>
  <si>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</si>
  <si>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</si>
  <si>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</si>
  <si>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</si>
  <si>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</si>
  <si>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</si>
  <si>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</si>
  <si>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</si>
  <si>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</si>
  <si>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</si>
  <si>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</si>
  <si>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</si>
  <si>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</si>
  <si>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</si>
  <si>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</si>
  <si>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</si>
  <si>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</si>
  <si>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</si>
  <si>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</si>
  <si>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</si>
  <si>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</si>
  <si>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</si>
  <si>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</si>
  <si>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</si>
  <si>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</si>
  <si>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</si>
  <si>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</si>
  <si>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</si>
  <si>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</si>
  <si>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</si>
  <si>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</si>
  <si>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</si>
  <si>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</si>
  <si>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</si>
  <si>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</si>
  <si>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</si>
  <si>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</si>
  <si>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</si>
  <si>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</si>
  <si>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9-20 недели 2026</t>
  </si>
  <si>
    <t xml:space="preserve">13-20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</si>
  <si>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</si>
  <si>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</si>
  <si>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</si>
  <si>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</si>
  <si>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</si>
  <si>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</si>
  <si>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</si>
  <si>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</si>
  <si>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</si>
  <si>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</si>
  <si>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</si>
  <si>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</si>
  <si>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</si>
  <si>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</si>
  <si>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</si>
  <si>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</si>
  <si>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</si>
  <si>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MP66 frigo</t>
  </si>
  <si>
    <t>P10 frigo</t>
  </si>
  <si>
    <t>P7 frigo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</si>
  <si>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</si>
  <si>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</si>
  <si>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</si>
  <si>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t>Столбец1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</si>
  <si>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</si>
  <si>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</si>
  <si>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</si>
  <si>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</si>
  <si>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</si>
  <si>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</si>
  <si>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</si>
  <si>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</si>
  <si>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</si>
  <si>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</si>
  <si>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* новые сорта в ассортименте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</si>
  <si>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</si>
  <si>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</si>
  <si>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</si>
  <si>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</si>
  <si>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</si>
  <si>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</si>
  <si>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</si>
  <si>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</si>
  <si>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</si>
  <si>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</si>
  <si>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</si>
  <si>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</si>
  <si>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</si>
  <si>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</si>
  <si>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</si>
  <si>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</si>
  <si>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</si>
  <si>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</si>
  <si>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</si>
  <si>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</si>
  <si>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</si>
  <si>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</si>
  <si>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</si>
  <si>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</si>
  <si>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</si>
  <si>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</si>
  <si>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</si>
  <si>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</si>
  <si>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</si>
  <si>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</si>
  <si>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</si>
  <si>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</si>
  <si>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</si>
  <si>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</si>
  <si>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</si>
  <si>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</si>
  <si>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</si>
  <si>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</si>
  <si>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</si>
  <si>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</si>
  <si>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</si>
  <si>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</si>
  <si>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</si>
  <si>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</si>
  <si>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</si>
  <si>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</si>
  <si>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</si>
  <si>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</si>
  <si>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</si>
  <si>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</si>
  <si>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</si>
  <si>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</si>
  <si>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</si>
  <si>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</si>
  <si>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</si>
  <si>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</si>
  <si>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</si>
  <si>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</si>
  <si>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</si>
  <si>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</si>
  <si>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</si>
  <si>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</si>
  <si>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</si>
  <si>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</si>
  <si>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</si>
  <si>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</si>
  <si>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</si>
  <si>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</si>
  <si>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</si>
  <si>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</si>
  <si>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</si>
  <si>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</si>
  <si>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</si>
  <si>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</si>
  <si>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</si>
  <si>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</si>
  <si>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</si>
  <si>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</si>
  <si>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</si>
  <si>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</si>
  <si>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</si>
  <si>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</si>
  <si>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</si>
  <si>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</si>
  <si>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</si>
  <si>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</si>
  <si>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</si>
  <si>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</si>
  <si>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</si>
  <si>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</si>
  <si>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</si>
  <si>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</si>
  <si>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</si>
  <si>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</si>
  <si>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</si>
  <si>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</si>
  <si>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</si>
  <si>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</si>
  <si>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</si>
  <si>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</si>
  <si>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</si>
  <si>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</si>
  <si>
    <t>Столбец2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</si>
</sst>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0" fontId="27" fillId="0" borderId="1" xfId="2" applyFont="1" applyBorder="1" applyAlignment="1">
      <alignment horizontal="left" vertical="center" indent="1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10" fontId="48" fillId="0" borderId="1" xfId="17" applyNumberFormat="1" applyFont="1" applyFill="1" applyBorder="1" applyAlignment="1" applyProtection="1">
      <alignment horizontal="right"/>
    </xf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54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168" fontId="54" fillId="0" borderId="1" xfId="2" applyNumberFormat="1" applyFont="1" applyBorder="1" applyAlignment="1">
      <alignment horizontal="center" vertical="center"/>
    </xf>
    <xf numFmtId="0" fontId="56" fillId="0" borderId="1" xfId="2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0" fontId="10" fillId="0" borderId="3" xfId="2" applyFont="1" applyBorder="1" applyAlignment="1">
      <alignment horizontal="left" vertical="center" indent="1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7" fillId="0" borderId="1" xfId="2" applyFont="1" applyBorder="1" applyAlignment="1">
      <alignment horizontal="left" vertical="center" indent="1"/>
    </xf>
    <xf numFmtId="0" fontId="57" fillId="0" borderId="14" xfId="2" applyFont="1" applyBorder="1" applyAlignment="1">
      <alignment horizontal="left" vertical="center" indent="1"/>
    </xf>
    <xf numFmtId="0" fontId="58" fillId="0" borderId="0" xfId="2" applyFont="1" applyAlignment="1">
      <alignment horizontal="left" wrapText="1" indent="1"/>
    </xf>
    <xf numFmtId="0" fontId="58" fillId="0" borderId="1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/>
    </xf>
    <xf numFmtId="0" fontId="58" fillId="0" borderId="3" xfId="2" applyFont="1" applyBorder="1" applyAlignment="1">
      <alignment horizontal="left" vertical="center" indent="1"/>
    </xf>
    <xf numFmtId="0" fontId="59" fillId="0" borderId="1" xfId="2" applyFont="1" applyBorder="1" applyAlignment="1">
      <alignment horizontal="left" vertical="center" indent="1"/>
    </xf>
    <xf numFmtId="170" fontId="58" fillId="0" borderId="1" xfId="2" applyNumberFormat="1" applyFont="1" applyBorder="1" applyAlignment="1">
      <alignment horizontal="center" vertical="center"/>
    </xf>
    <xf numFmtId="168" fontId="59" fillId="0" borderId="1" xfId="2" applyNumberFormat="1" applyFont="1" applyBorder="1" applyAlignment="1">
      <alignment horizontal="center" vertical="center"/>
    </xf>
    <xf numFmtId="1" fontId="58" fillId="0" borderId="1" xfId="10" applyNumberFormat="1" applyFont="1" applyFill="1" applyBorder="1" applyAlignment="1">
      <alignment horizontal="center" vertical="center"/>
    </xf>
    <xf numFmtId="1" fontId="58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8" fillId="0" borderId="1" xfId="2" applyNumberFormat="1" applyFont="1" applyBorder="1" applyAlignment="1">
      <alignment horizontal="center" vertical="center"/>
    </xf>
    <xf numFmtId="169" fontId="58" fillId="0" borderId="1" xfId="2" applyNumberFormat="1" applyFont="1" applyBorder="1" applyAlignment="1">
      <alignment horizontal="right" vertical="center"/>
    </xf>
    <xf numFmtId="168" fontId="58" fillId="0" borderId="1" xfId="2" applyNumberFormat="1" applyFont="1" applyBorder="1" applyAlignment="1">
      <alignment horizontal="right" vertical="center"/>
    </xf>
    <xf numFmtId="0" fontId="58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/>
    </xf>
    <xf numFmtId="0" fontId="58" fillId="0" borderId="0" xfId="2" applyFont="1"/>
    <xf numFmtId="2" fontId="58" fillId="0" borderId="0" xfId="2" applyNumberFormat="1" applyFont="1"/>
    <xf numFmtId="170" fontId="59" fillId="0" borderId="1" xfId="2" applyNumberFormat="1" applyFont="1" applyBorder="1" applyAlignment="1">
      <alignment horizontal="center" vertical="center"/>
    </xf>
    <xf numFmtId="168" fontId="58" fillId="0" borderId="1" xfId="2" applyNumberFormat="1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3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2" applyFont="1" applyAlignment="1">
      <alignment horizontal="left" vertical="top" wrapText="1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</cellXfs>
  <cellStyles count="18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36"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68" formatCode="#,##0.00\ &quot;₽&quot;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153611</xdr:colOff>
      <xdr:row>0</xdr:row>
      <xdr:rowOff>145145</xdr:rowOff>
    </xdr:from>
    <xdr:to>
      <xdr:col>17</xdr:col>
      <xdr:colOff>19131</xdr:colOff>
      <xdr:row>4</xdr:row>
      <xdr:rowOff>136608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0;&#1056;&#1048;&#1043;&#1054;%202024%20&#1088;&#1072;&#1073;&#1086;&#1095;&#1080;&#1081;%20(1).xlsx" TargetMode="External"/><Relationship Id="rId1" Type="http://schemas.openxmlformats.org/officeDocument/2006/relationships/externalLinkPath" Target="/Users/dasha/Downloads/&#1060;&#1056;&#1048;&#1043;&#1054;%202024%20&#1088;&#1072;&#1073;&#1086;&#1095;&#1080;&#108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Лист18"/>
      <sheetName val="Условия работы дистр"/>
      <sheetName val="2022 дистр"/>
      <sheetName val="от Лили"/>
      <sheetName val="рапо"/>
      <sheetName val="сальв"/>
      <sheetName val="висс"/>
      <sheetName val="гео"/>
      <sheetName val="Лист7"/>
      <sheetName val="несс"/>
      <sheetName val="Анже 2024 корректный"/>
      <sheetName val="Хенс 2024 корректный"/>
      <sheetName val="нессен - 2024"/>
      <sheetName val="виссерс - 2024"/>
      <sheetName val="Геоплант-2024"/>
      <sheetName val="Общий 2024"/>
      <sheetName val="висс новый"/>
      <sheetName val="несс новый"/>
      <sheetName val="общий рабочий"/>
      <sheetName val="гео новый"/>
      <sheetName val="ан новый"/>
      <sheetName val="Лист8"/>
      <sheetName val="БРОНЬ"/>
      <sheetName val="заказы"/>
      <sheetName val="Лист20"/>
      <sheetName val="2023"/>
      <sheetName val="Лист21"/>
      <sheetName val="2023 дистр"/>
      <sheetName val="Лист14"/>
      <sheetName val="номенкл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вместимость 2021</v>
          </cell>
        </row>
      </sheetData>
      <sheetData sheetId="9"/>
      <sheetData sheetId="10"/>
      <sheetData sheetId="11">
        <row r="11">
          <cell r="B11" t="str">
            <v>30-03-0099</v>
          </cell>
        </row>
      </sheetData>
      <sheetData sheetId="12">
        <row r="11">
          <cell r="F11" t="str">
            <v>87-65-0111</v>
          </cell>
        </row>
      </sheetData>
      <sheetData sheetId="13">
        <row r="12">
          <cell r="A12" t="str">
            <v>87-62-0047</v>
          </cell>
        </row>
      </sheetData>
      <sheetData sheetId="14">
        <row r="11">
          <cell r="B11" t="str">
            <v>87-17-0056</v>
          </cell>
        </row>
      </sheetData>
      <sheetData sheetId="15">
        <row r="13">
          <cell r="A13" t="str">
            <v>80-01-0078</v>
          </cell>
        </row>
      </sheetData>
      <sheetData sheetId="16">
        <row r="4">
          <cell r="L4">
            <v>1.33</v>
          </cell>
          <cell r="O4">
            <v>101.7</v>
          </cell>
        </row>
      </sheetData>
      <sheetData sheetId="17"/>
      <sheetData sheetId="18"/>
      <sheetData sheetId="19">
        <row r="11">
          <cell r="E11" t="str">
            <v>87-17-0056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Q37" totalsRowShown="0" headerRowDxfId="35" dataDxfId="33" headerRowBorderDxfId="34" tableBorderDxfId="32" totalsRowBorderDxfId="31" headerRowCellStyle="Обычный 2 2 2">
  <autoFilter ref="B28:Q37" xr:uid="{6412837C-2B9D-4C1C-B990-D19169EA03F7}">
    <filterColumn colId="0">
      <colorFilter dxfId="0" cellColor="0"/>
    </filterColumn>
  </autoFilter>
  <tableColumns count="16">
    <tableColumn id="1" xr3:uid="{D08BA20F-4CA7-4F02-9575-239071E457CB}" name="Артикул" dataDxfId="30" dataCellStyle="Обычный 2 2 2"/>
    <tableColumn id="2" xr3:uid="{FF146B24-3D69-48DE-A612-470A2BC3CD61}" name="Столбец1" dataDxfId="29" dataCellStyle="Обычный 2 2 2"/>
    <tableColumn id="3" xr3:uid="{34B4F747-2905-4D30-9D4B-6FD2D8682DA6}" name="Cтрана селекции сорта" dataDxfId="28" dataCellStyle="Обычный 2 2 2"/>
    <tableColumn id="4" xr3:uid="{D9C5172D-9E5D-4771-BAD0-00F09B93AF7E}" name="Срок созревания/Тип плодоношения" dataDxfId="27" dataCellStyle="Обычный 2 2 2"/>
    <tableColumn id="5" xr3:uid="{12D9D4FE-0F0A-4AAC-9D3F-EB1B9A69D9EE}" name="Сорт" dataDxfId="26" dataCellStyle="Обычный 2 2 2"/>
    <tableColumn id="6" xr3:uid="{8B57D889-F5EC-4067-909B-90E2A333787D}" name="Формат поставки" dataDxfId="25" dataCellStyle="Обычный 2 2 2"/>
    <tableColumn id="7" xr3:uid="{C324EC31-6CB5-4AF7-825D-69B3093B9958}" name="Цена за корень, €" dataDxfId="24" dataCellStyle="Обычный 2 2 2"/>
    <tableColumn id="8" xr3:uid="{645AFC4A-374D-4BBA-B7C1-4EB64A3EB194}" name="Цена за корень, ₽" dataDxfId="23" dataCellStyle="Обычный 2 2 2">
      <calculatedColumnFormula>H29*$O$7</calculatedColumnFormula>
    </tableColumn>
    <tableColumn id="16" xr3:uid="{FAC2694E-0863-4365-B60A-D1107F755E53}" name="Столбец2" dataDxfId="2" dataCellStyle="Обычный 2 2 2"/>
    <tableColumn id="9" xr3:uid="{DEB4567F-0224-4749-8DC4-C01A820880D5}" name="Вместимость в ящик, шт" dataDxfId="22" dataCellStyle="Денежный 2 2"/>
    <tableColumn id="10" xr3:uid="{AC0F030E-B412-4F2B-9582-C360654B8A37}" name="Производство" dataDxfId="21" dataCellStyle="Денежный 2 2"/>
    <tableColumn id="11" xr3:uid="{EFE7E9CB-642B-47CC-9CC7-759F3BF3E281}" name="Заказ, ящиков _x000a_ ↓" dataDxfId="20" dataCellStyle="Обычный 2 2 3"/>
    <tableColumn id="12" xr3:uid="{E501635C-19E8-4AA9-92D9-F70FD2B34C8B}" name="Заказ, шт." dataDxfId="19" dataCellStyle="Обычный 2 2 2">
      <calculatedColumnFormula>M29*K29</calculatedColumnFormula>
    </tableColumn>
    <tableColumn id="13" xr3:uid="{AF84CF5C-19E4-4B90-8C55-652784466E75}" name="Сумма, €  " dataDxfId="18" dataCellStyle="Обычный 2 2 2">
      <calculatedColumnFormula>N29*H29</calculatedColumnFormula>
    </tableColumn>
    <tableColumn id="14" xr3:uid="{772359AF-5C78-4BC0-A6DE-FCAA7AA1DB94}" name="Сумма, ₽ " dataDxfId="17" dataCellStyle="Обычный 2 2 2">
      <calculatedColumnFormula>N29*I29</calculatedColumnFormula>
    </tableColumn>
    <tableColumn id="15" xr3:uid="{D334C005-5A83-46B3-9283-C262A843C0FC}" name="Выдача" dataDxfId="16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D250"/>
  <sheetViews>
    <sheetView showGridLines="0" tabSelected="1" zoomScale="90" zoomScaleNormal="90" workbookViewId="0">
      <selection activeCell="M29" sqref="M29"/>
    </sheetView>
  </sheetViews>
  <sheetFormatPr defaultColWidth="10.88671875" defaultRowHeight="13.8" outlineLevelCol="1" x14ac:dyDescent="0.25"/>
  <cols>
    <col min="1" max="1" width="6.33203125" style="3" customWidth="1"/>
    <col min="2" max="2" width="14.33203125" style="1" hidden="1" customWidth="1" outlineLevel="1"/>
    <col min="3" max="3" width="12.21875" style="1" hidden="1" customWidth="1" outlineLevel="1"/>
    <col min="4" max="4" width="17.109375" style="1" customWidth="1" collapsed="1"/>
    <col min="5" max="5" width="17.88671875" style="1" customWidth="1"/>
    <col min="6" max="6" width="24.33203125" style="2" customWidth="1"/>
    <col min="7" max="7" width="12.21875" style="3" customWidth="1"/>
    <col min="8" max="10" width="9.33203125" style="4" customWidth="1"/>
    <col min="11" max="11" width="9.44140625" style="4" customWidth="1"/>
    <col min="12" max="12" width="9.21875" style="4" customWidth="1"/>
    <col min="13" max="13" width="9.6640625" style="4" customWidth="1"/>
    <col min="14" max="14" width="11.88671875" style="5" customWidth="1"/>
    <col min="15" max="15" width="14.77734375" style="1" customWidth="1"/>
    <col min="16" max="16" width="13.88671875" style="1" customWidth="1"/>
    <col min="17" max="17" width="19.109375" style="1" customWidth="1"/>
    <col min="18" max="18" width="14.109375" style="26" customWidth="1"/>
    <col min="19" max="19" width="11.6640625" style="1" customWidth="1"/>
    <col min="20" max="20" width="12.109375" style="3" customWidth="1"/>
    <col min="21" max="27" width="10.88671875" style="1"/>
    <col min="28" max="28" width="10.88671875" style="123"/>
    <col min="29" max="16384" width="10.88671875" style="1"/>
  </cols>
  <sheetData>
    <row r="1" spans="1:30" ht="18" customHeight="1" x14ac:dyDescent="0.25">
      <c r="A1" s="138">
        <v>46066</v>
      </c>
      <c r="B1" s="3"/>
      <c r="C1" s="3"/>
      <c r="D1" s="3"/>
      <c r="E1" s="3"/>
      <c r="F1" s="3"/>
      <c r="R1" s="6"/>
      <c r="S1" s="7"/>
    </row>
    <row r="2" spans="1:30" ht="47.85" customHeight="1" x14ac:dyDescent="0.25">
      <c r="A2" s="8"/>
      <c r="B2" s="9"/>
      <c r="C2" s="9"/>
      <c r="D2" s="10"/>
      <c r="E2" s="10"/>
      <c r="H2" s="1"/>
      <c r="I2" s="11" t="s">
        <v>249</v>
      </c>
      <c r="J2" s="11"/>
      <c r="L2" s="11"/>
      <c r="M2" s="8"/>
      <c r="N2" s="8"/>
      <c r="O2" s="10"/>
      <c r="P2" s="10"/>
      <c r="Q2" s="10"/>
      <c r="R2" s="164" t="s">
        <v>229</v>
      </c>
      <c r="S2" s="164"/>
      <c r="T2" s="8"/>
      <c r="U2" s="13"/>
      <c r="V2" s="13"/>
      <c r="W2" s="13"/>
      <c r="X2" s="13"/>
      <c r="Y2" s="13"/>
      <c r="Z2" s="13"/>
      <c r="AA2" s="13"/>
      <c r="AB2" s="124"/>
      <c r="AC2" s="14"/>
      <c r="AD2" s="14"/>
    </row>
    <row r="3" spans="1:30" ht="13.5" customHeight="1" x14ac:dyDescent="0.3">
      <c r="A3" s="8"/>
      <c r="B3" s="9"/>
      <c r="C3" s="9"/>
      <c r="D3" s="10"/>
      <c r="E3" s="10"/>
      <c r="F3" s="15"/>
      <c r="G3" s="16"/>
      <c r="H3" s="1"/>
      <c r="I3" s="1"/>
      <c r="J3" s="1"/>
      <c r="K3" s="17" t="s">
        <v>0</v>
      </c>
      <c r="L3" s="17"/>
      <c r="M3" s="16"/>
      <c r="N3" s="16"/>
      <c r="O3" s="10"/>
      <c r="P3" s="10"/>
      <c r="Q3" s="10"/>
      <c r="R3" s="164"/>
      <c r="S3" s="164"/>
      <c r="T3" s="8"/>
      <c r="U3" s="13"/>
      <c r="V3" s="13"/>
      <c r="W3" s="13"/>
      <c r="X3" s="13"/>
      <c r="Y3" s="13"/>
      <c r="Z3" s="13"/>
      <c r="AA3" s="13"/>
      <c r="AB3" s="124"/>
      <c r="AC3" s="14"/>
      <c r="AD3" s="14"/>
    </row>
    <row r="4" spans="1:30" ht="13.5" customHeight="1" x14ac:dyDescent="0.25">
      <c r="A4" s="8"/>
      <c r="B4" s="9"/>
      <c r="C4" s="9"/>
      <c r="D4" s="10"/>
      <c r="E4" s="10"/>
      <c r="F4" s="15"/>
      <c r="G4" s="162" t="s">
        <v>1</v>
      </c>
      <c r="H4" s="162"/>
      <c r="I4" s="162"/>
      <c r="J4" s="162"/>
      <c r="K4" s="162"/>
      <c r="L4" s="162"/>
      <c r="M4" s="162"/>
      <c r="N4" s="162"/>
      <c r="O4" s="10"/>
      <c r="P4" s="10"/>
      <c r="Q4" s="10"/>
      <c r="R4" s="112" t="s">
        <v>226</v>
      </c>
      <c r="S4" s="10"/>
      <c r="T4" s="8"/>
      <c r="U4" s="13"/>
      <c r="V4" s="13"/>
      <c r="W4" s="13"/>
      <c r="X4" s="13"/>
      <c r="Y4" s="13"/>
      <c r="Z4" s="13"/>
      <c r="AA4" s="13"/>
      <c r="AB4" s="124"/>
      <c r="AC4" s="14"/>
      <c r="AD4" s="14"/>
    </row>
    <row r="5" spans="1:30" ht="13.5" customHeight="1" x14ac:dyDescent="0.25">
      <c r="A5" s="8"/>
      <c r="B5" s="9"/>
      <c r="C5" s="9"/>
      <c r="D5" s="10"/>
      <c r="E5" s="10"/>
      <c r="F5" s="15"/>
      <c r="G5" s="18"/>
      <c r="H5" s="1"/>
      <c r="I5" s="1"/>
      <c r="J5" s="1"/>
      <c r="L5" s="19" t="s">
        <v>2</v>
      </c>
      <c r="M5" s="20" t="s">
        <v>3</v>
      </c>
      <c r="N5" s="1"/>
      <c r="O5" s="10"/>
      <c r="P5" s="10"/>
      <c r="Q5" s="10"/>
      <c r="S5" s="10"/>
      <c r="T5" s="8"/>
      <c r="U5" s="13"/>
      <c r="V5" s="13"/>
      <c r="W5" s="13"/>
      <c r="X5" s="13"/>
      <c r="Y5" s="13"/>
      <c r="Z5" s="13"/>
      <c r="AA5" s="13"/>
      <c r="AB5" s="124"/>
      <c r="AC5" s="14"/>
      <c r="AD5" s="14"/>
    </row>
    <row r="6" spans="1:30" ht="13.5" customHeight="1" x14ac:dyDescent="0.25">
      <c r="A6" s="8"/>
      <c r="B6" s="9"/>
      <c r="C6" s="9"/>
      <c r="D6" s="10"/>
      <c r="E6" s="10"/>
      <c r="F6" s="15"/>
      <c r="G6" s="1"/>
      <c r="H6" s="1"/>
      <c r="I6" s="1"/>
      <c r="J6" s="1"/>
      <c r="K6" s="8"/>
      <c r="L6" s="8"/>
      <c r="M6" s="8"/>
      <c r="N6" s="8"/>
      <c r="O6" s="10"/>
      <c r="P6" s="10"/>
      <c r="Q6" s="10"/>
      <c r="R6" s="12"/>
      <c r="S6" s="10"/>
      <c r="T6" s="8"/>
      <c r="U6" s="13"/>
      <c r="V6" s="13"/>
      <c r="W6" s="13"/>
      <c r="X6" s="21"/>
      <c r="Y6" s="13"/>
      <c r="Z6" s="13"/>
      <c r="AA6" s="13"/>
      <c r="AB6" s="124"/>
      <c r="AC6" s="14"/>
      <c r="AD6" s="14"/>
    </row>
    <row r="7" spans="1:30" ht="14.4" x14ac:dyDescent="0.2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25"/>
      <c r="O7" s="137">
        <v>100.71129999999999</v>
      </c>
      <c r="P7" s="113" t="s">
        <v>230</v>
      </c>
      <c r="T7" s="27"/>
      <c r="V7" s="28"/>
      <c r="W7" s="29"/>
      <c r="X7" s="21"/>
      <c r="AB7" s="30" t="s">
        <v>5</v>
      </c>
    </row>
    <row r="8" spans="1:30" ht="14.4" x14ac:dyDescent="0.25">
      <c r="A8" s="22"/>
      <c r="B8" s="9"/>
      <c r="C8" s="9"/>
      <c r="D8" s="31" t="s">
        <v>235</v>
      </c>
      <c r="E8" s="23"/>
      <c r="F8" s="24"/>
      <c r="G8" s="25"/>
      <c r="H8" s="25"/>
      <c r="I8" s="25"/>
      <c r="J8" s="25"/>
      <c r="K8" s="25"/>
      <c r="L8" s="25"/>
      <c r="M8" s="25"/>
      <c r="N8" s="25"/>
      <c r="O8" s="32" t="s">
        <v>5</v>
      </c>
      <c r="P8" s="135" t="s">
        <v>6</v>
      </c>
      <c r="T8" s="27"/>
      <c r="V8" s="28"/>
      <c r="W8" s="29"/>
      <c r="X8" s="21"/>
      <c r="AB8" s="30" t="s">
        <v>236</v>
      </c>
    </row>
    <row r="9" spans="1:30" ht="14.4" x14ac:dyDescent="0.3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25"/>
      <c r="O9" s="114"/>
      <c r="P9"/>
      <c r="R9" s="114" t="s">
        <v>232</v>
      </c>
      <c r="S9" s="114" t="s">
        <v>233</v>
      </c>
      <c r="T9" s="27"/>
      <c r="V9" s="28"/>
      <c r="W9" s="29"/>
      <c r="X9" s="21"/>
      <c r="AB9" s="30" t="s">
        <v>237</v>
      </c>
    </row>
    <row r="10" spans="1:30" ht="14.4" x14ac:dyDescent="0.3">
      <c r="A10" s="22"/>
      <c r="B10" s="9"/>
      <c r="C10" s="9"/>
      <c r="D10" s="33" t="s">
        <v>248</v>
      </c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115">
        <f>SUM(N41:N244)+SUM(Таблица1[Заказ, шт.])</f>
        <v>0</v>
      </c>
      <c r="P10" s="165" t="s">
        <v>9</v>
      </c>
      <c r="Q10" s="166"/>
      <c r="R10" s="115">
        <f>SUMIF(C41:C244,"евро",N41:N244)+SUM(Таблица1[Заказ, шт.])</f>
        <v>0</v>
      </c>
      <c r="S10" s="116">
        <f>SUMIF(C41:C244,"руб",N41:N244)</f>
        <v>0</v>
      </c>
      <c r="T10" s="27"/>
      <c r="V10" s="28"/>
      <c r="W10" s="29"/>
      <c r="X10" s="21"/>
      <c r="AB10" s="30" t="s">
        <v>238</v>
      </c>
    </row>
    <row r="11" spans="1:30" ht="14.4" x14ac:dyDescent="0.3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115">
        <f>SUM(M41:M244)+SUM(Таблица1[Заказ, ящиков 
 ↓])</f>
        <v>0</v>
      </c>
      <c r="P11" s="165" t="s">
        <v>7</v>
      </c>
      <c r="Q11" s="166"/>
      <c r="R11" s="115">
        <f>SUMIF(C41:C244,"евро",M41:M244)+SUM(Таблица1[Заказ, ящиков 
 ↓])</f>
        <v>0</v>
      </c>
      <c r="S11" s="116">
        <f>SUMIF(C41:C244,"руб",M41:M244)</f>
        <v>0</v>
      </c>
      <c r="T11" s="27"/>
      <c r="V11" s="28"/>
      <c r="W11" s="29"/>
      <c r="X11" s="21"/>
      <c r="AB11" s="30" t="s">
        <v>239</v>
      </c>
    </row>
    <row r="12" spans="1:30" ht="14.4" x14ac:dyDescent="0.3">
      <c r="A12" s="22"/>
      <c r="B12" s="9"/>
      <c r="C12" s="9"/>
      <c r="D12" s="23" t="s">
        <v>377</v>
      </c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117">
        <f>R12*O7+S12</f>
        <v>0</v>
      </c>
      <c r="P12" s="160" t="s">
        <v>10</v>
      </c>
      <c r="Q12" s="161"/>
      <c r="R12" s="118">
        <f>SUMIF(C41:C244,"евро",O41:O244)+SUM(Таблица1[Сумма, €  ])</f>
        <v>0</v>
      </c>
      <c r="S12" s="119">
        <f>SUMIF(C41:C244,"руб",P41:P244)</f>
        <v>0</v>
      </c>
      <c r="T12" s="27"/>
      <c r="V12" s="28"/>
      <c r="W12" s="29"/>
      <c r="X12" s="21" t="s">
        <v>11</v>
      </c>
      <c r="AB12" s="30" t="s">
        <v>240</v>
      </c>
    </row>
    <row r="13" spans="1:30" ht="14.4" x14ac:dyDescent="0.3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120">
        <f>IF(O12&gt;1000000,"-6%",IF(O12&gt;500000,"-5%",IF(O12&gt;300000,"-3%",IF(O12&gt;200000,"-2%",IF(O12&gt;150000,"-1%",IF(AND(O12&lt;50000,O12&gt;0),"+10%",0))))))</f>
        <v>0</v>
      </c>
      <c r="P13" s="167" t="s">
        <v>13</v>
      </c>
      <c r="Q13" s="168"/>
      <c r="R13" s="121"/>
      <c r="S13" s="121"/>
      <c r="T13" s="27"/>
      <c r="V13" s="28"/>
      <c r="W13" s="29"/>
      <c r="X13" s="21" t="s">
        <v>14</v>
      </c>
      <c r="AB13" s="30" t="s">
        <v>241</v>
      </c>
    </row>
    <row r="14" spans="1:30" ht="14.4" x14ac:dyDescent="0.3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117">
        <f>R14*O7+S14</f>
        <v>0</v>
      </c>
      <c r="P14" s="160" t="s">
        <v>16</v>
      </c>
      <c r="Q14" s="161"/>
      <c r="R14" s="118">
        <f>R12+R12*O13</f>
        <v>0</v>
      </c>
      <c r="S14" s="119">
        <f>S12+S12*O13</f>
        <v>0</v>
      </c>
      <c r="V14" s="28"/>
      <c r="W14" s="29"/>
      <c r="X14" s="21" t="s">
        <v>15</v>
      </c>
      <c r="Y14" s="14"/>
      <c r="AB14" s="30" t="s">
        <v>242</v>
      </c>
    </row>
    <row r="15" spans="1:30" ht="14.4" x14ac:dyDescent="0.25">
      <c r="A15" s="22"/>
      <c r="B15" s="9"/>
      <c r="C15" s="9"/>
      <c r="D15" s="23" t="s">
        <v>382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8"/>
      <c r="W15" s="29"/>
      <c r="X15" s="21" t="s">
        <v>17</v>
      </c>
      <c r="Y15" s="14"/>
      <c r="AB15" s="30" t="s">
        <v>243</v>
      </c>
    </row>
    <row r="16" spans="1:30" ht="14.4" x14ac:dyDescent="0.2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111"/>
      <c r="P16" s="111"/>
      <c r="Q16" s="34"/>
      <c r="V16" s="28"/>
      <c r="W16" s="29"/>
      <c r="X16" s="21"/>
      <c r="Y16" s="14"/>
      <c r="AB16" s="30" t="s">
        <v>244</v>
      </c>
    </row>
    <row r="17" spans="1:30" ht="17.25" customHeight="1" x14ac:dyDescent="0.2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N17" s="25"/>
      <c r="V17" s="28"/>
      <c r="W17" s="29"/>
      <c r="X17" s="21" t="s">
        <v>18</v>
      </c>
      <c r="Y17" s="14"/>
      <c r="AB17" s="30" t="s">
        <v>245</v>
      </c>
    </row>
    <row r="18" spans="1:30" ht="13.35" customHeight="1" x14ac:dyDescent="0.2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N18" s="25"/>
      <c r="V18" s="28"/>
      <c r="W18" s="29"/>
      <c r="X18" s="21" t="s">
        <v>19</v>
      </c>
      <c r="Y18" s="14"/>
      <c r="AB18" s="30" t="s">
        <v>247</v>
      </c>
    </row>
    <row r="19" spans="1:30" ht="54.9" customHeight="1" x14ac:dyDescent="0.25">
      <c r="B19" s="9"/>
      <c r="C19" s="9"/>
      <c r="D19" s="163" t="s">
        <v>20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S19" s="3"/>
      <c r="V19" s="28"/>
      <c r="W19" s="29"/>
      <c r="X19" s="21" t="s">
        <v>21</v>
      </c>
      <c r="Y19" s="14"/>
      <c r="AB19" s="30" t="s">
        <v>246</v>
      </c>
    </row>
    <row r="20" spans="1:30" ht="9.9" customHeight="1" x14ac:dyDescent="0.2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N20" s="25"/>
      <c r="V20" s="28"/>
      <c r="W20" s="29"/>
      <c r="X20" s="21" t="s">
        <v>22</v>
      </c>
      <c r="Y20" s="14"/>
      <c r="AB20" s="122"/>
    </row>
    <row r="21" spans="1:30" x14ac:dyDescent="0.25">
      <c r="B21" s="9"/>
      <c r="C21" s="9"/>
      <c r="D21" s="39" t="s">
        <v>23</v>
      </c>
      <c r="E21" s="39" t="s">
        <v>225</v>
      </c>
      <c r="F21" s="39"/>
      <c r="G21" s="4"/>
      <c r="N21" s="8"/>
      <c r="S21" s="14"/>
      <c r="U21" s="29"/>
      <c r="W21" s="14"/>
      <c r="X21" s="21" t="s">
        <v>24</v>
      </c>
    </row>
    <row r="22" spans="1:30" x14ac:dyDescent="0.25">
      <c r="B22" s="9"/>
      <c r="C22" s="9"/>
      <c r="D22" s="40" t="s">
        <v>30</v>
      </c>
      <c r="E22" s="41" t="s">
        <v>31</v>
      </c>
      <c r="F22" s="39"/>
      <c r="G22" s="4"/>
      <c r="N22" s="8"/>
      <c r="O22" s="43"/>
      <c r="P22" s="43"/>
      <c r="Q22" s="43"/>
      <c r="S22" s="14"/>
      <c r="Z22" s="28"/>
      <c r="AA22" s="29"/>
      <c r="AC22" s="14"/>
      <c r="AD22" s="14"/>
    </row>
    <row r="23" spans="1:30" x14ac:dyDescent="0.25">
      <c r="D23" s="40" t="s">
        <v>28</v>
      </c>
      <c r="E23" s="41" t="s">
        <v>356</v>
      </c>
    </row>
    <row r="24" spans="1:30" x14ac:dyDescent="0.25">
      <c r="B24" s="9"/>
      <c r="C24" s="9"/>
      <c r="D24" s="40" t="s">
        <v>25</v>
      </c>
      <c r="E24" s="41" t="s">
        <v>26</v>
      </c>
      <c r="F24" s="39"/>
      <c r="G24" s="4"/>
      <c r="N24" s="8"/>
      <c r="S24" s="14"/>
      <c r="U24" s="29"/>
      <c r="W24" s="14"/>
      <c r="X24" s="21" t="s">
        <v>29</v>
      </c>
    </row>
    <row r="25" spans="1:30" x14ac:dyDescent="0.25">
      <c r="B25" s="9"/>
      <c r="C25" s="9"/>
      <c r="D25" s="38" t="s">
        <v>32</v>
      </c>
      <c r="F25" s="39"/>
      <c r="G25" s="42"/>
      <c r="N25" s="8"/>
      <c r="S25" s="14"/>
      <c r="U25" s="29"/>
      <c r="W25" s="14"/>
      <c r="X25" s="21" t="s">
        <v>27</v>
      </c>
    </row>
    <row r="26" spans="1:30" x14ac:dyDescent="0.25">
      <c r="B26" s="9"/>
      <c r="C26" s="9"/>
      <c r="F26" s="9"/>
      <c r="G26" s="4"/>
      <c r="N26" s="8"/>
      <c r="O26" s="43"/>
      <c r="P26" s="43"/>
      <c r="Q26" s="43"/>
      <c r="S26" s="14"/>
      <c r="Z26" s="28"/>
      <c r="AA26" s="29"/>
      <c r="AC26" s="14"/>
      <c r="AD26" s="14"/>
    </row>
    <row r="27" spans="1:30" x14ac:dyDescent="0.25">
      <c r="A27" s="5"/>
      <c r="D27" s="140" t="s">
        <v>390</v>
      </c>
      <c r="M27" s="5"/>
      <c r="N27" s="44"/>
      <c r="O27" s="3"/>
      <c r="P27" s="3"/>
      <c r="Q27" s="3"/>
      <c r="T27" s="1"/>
    </row>
    <row r="28" spans="1:30" ht="51.9" customHeight="1" x14ac:dyDescent="0.25">
      <c r="A28" s="5"/>
      <c r="B28" s="46" t="s">
        <v>33</v>
      </c>
      <c r="C28" s="46" t="s">
        <v>379</v>
      </c>
      <c r="D28" s="47" t="s">
        <v>34</v>
      </c>
      <c r="E28" s="47" t="s">
        <v>35</v>
      </c>
      <c r="F28" s="47" t="s">
        <v>36</v>
      </c>
      <c r="G28" s="47" t="s">
        <v>376</v>
      </c>
      <c r="H28" s="48" t="s">
        <v>37</v>
      </c>
      <c r="I28" s="48" t="s">
        <v>250</v>
      </c>
      <c r="J28" s="48" t="s">
        <v>493</v>
      </c>
      <c r="K28" s="49" t="s">
        <v>38</v>
      </c>
      <c r="L28" s="49" t="s">
        <v>349</v>
      </c>
      <c r="M28" s="50" t="s">
        <v>381</v>
      </c>
      <c r="N28" s="50" t="s">
        <v>39</v>
      </c>
      <c r="O28" s="50" t="s">
        <v>40</v>
      </c>
      <c r="P28" s="50" t="s">
        <v>251</v>
      </c>
      <c r="Q28" s="47" t="s">
        <v>41</v>
      </c>
      <c r="T28" s="1"/>
    </row>
    <row r="29" spans="1:30" s="58" customFormat="1" ht="14.25" customHeight="1" x14ac:dyDescent="0.25">
      <c r="A29" s="51"/>
      <c r="B29" s="52" t="s">
        <v>357</v>
      </c>
      <c r="C29" s="126" t="s">
        <v>352</v>
      </c>
      <c r="D29" s="136" t="s">
        <v>47</v>
      </c>
      <c r="E29" s="136" t="s">
        <v>43</v>
      </c>
      <c r="F29" s="139" t="s">
        <v>366</v>
      </c>
      <c r="G29" s="53" t="s">
        <v>373</v>
      </c>
      <c r="H29" s="131">
        <v>2.15</v>
      </c>
      <c r="I29" s="133">
        <f t="shared" ref="I29:I37" si="0">H29*$O$7</f>
        <v>216.52929499999999</v>
      </c>
      <c r="J29" s="133"/>
      <c r="K29" s="54">
        <v>50</v>
      </c>
      <c r="L29" s="54" t="s">
        <v>350</v>
      </c>
      <c r="M29" s="55"/>
      <c r="N29" s="129">
        <f t="shared" ref="N29:N37" si="1">M29*K29</f>
        <v>0</v>
      </c>
      <c r="O29" s="128">
        <f t="shared" ref="O29:O37" si="2">N29*H29</f>
        <v>0</v>
      </c>
      <c r="P29" s="127">
        <f t="shared" ref="P29:P37" si="3">N29*I29</f>
        <v>0</v>
      </c>
      <c r="Q29" s="56" t="s">
        <v>353</v>
      </c>
      <c r="R29" s="57"/>
      <c r="S29" s="57"/>
      <c r="V29" s="59"/>
      <c r="AB29" s="125"/>
    </row>
    <row r="30" spans="1:30" s="58" customFormat="1" ht="14.25" customHeight="1" x14ac:dyDescent="0.25">
      <c r="A30" s="51"/>
      <c r="B30" s="52" t="s">
        <v>358</v>
      </c>
      <c r="C30" s="126" t="s">
        <v>352</v>
      </c>
      <c r="D30" s="136" t="s">
        <v>47</v>
      </c>
      <c r="E30" s="136" t="s">
        <v>43</v>
      </c>
      <c r="F30" s="139" t="s">
        <v>367</v>
      </c>
      <c r="G30" s="53" t="s">
        <v>373</v>
      </c>
      <c r="H30" s="131">
        <v>1.95</v>
      </c>
      <c r="I30" s="133">
        <f t="shared" si="0"/>
        <v>196.387035</v>
      </c>
      <c r="J30" s="133"/>
      <c r="K30" s="54">
        <v>50</v>
      </c>
      <c r="L30" s="54" t="s">
        <v>350</v>
      </c>
      <c r="M30" s="55"/>
      <c r="N30" s="129">
        <f t="shared" si="1"/>
        <v>0</v>
      </c>
      <c r="O30" s="128">
        <f t="shared" si="2"/>
        <v>0</v>
      </c>
      <c r="P30" s="127">
        <f t="shared" si="3"/>
        <v>0</v>
      </c>
      <c r="Q30" s="56" t="s">
        <v>353</v>
      </c>
      <c r="R30" s="57"/>
      <c r="S30" s="57"/>
      <c r="V30" s="59"/>
      <c r="AB30" s="125"/>
    </row>
    <row r="31" spans="1:30" s="58" customFormat="1" ht="14.25" customHeight="1" x14ac:dyDescent="0.25">
      <c r="A31" s="51"/>
      <c r="B31" s="52" t="s">
        <v>359</v>
      </c>
      <c r="C31" s="126" t="s">
        <v>352</v>
      </c>
      <c r="D31" s="136" t="s">
        <v>389</v>
      </c>
      <c r="E31" s="136" t="s">
        <v>43</v>
      </c>
      <c r="F31" s="139" t="s">
        <v>368</v>
      </c>
      <c r="G31" s="53" t="s">
        <v>373</v>
      </c>
      <c r="H31" s="131">
        <v>1.95</v>
      </c>
      <c r="I31" s="133">
        <f t="shared" si="0"/>
        <v>196.387035</v>
      </c>
      <c r="J31" s="133"/>
      <c r="K31" s="54">
        <v>50</v>
      </c>
      <c r="L31" s="54" t="s">
        <v>350</v>
      </c>
      <c r="M31" s="55"/>
      <c r="N31" s="129">
        <f t="shared" si="1"/>
        <v>0</v>
      </c>
      <c r="O31" s="128">
        <f t="shared" si="2"/>
        <v>0</v>
      </c>
      <c r="P31" s="127">
        <f t="shared" si="3"/>
        <v>0</v>
      </c>
      <c r="Q31" s="56" t="s">
        <v>353</v>
      </c>
      <c r="R31" s="57"/>
      <c r="S31" s="57"/>
      <c r="V31" s="59"/>
      <c r="AB31" s="125"/>
    </row>
    <row r="32" spans="1:30" s="58" customFormat="1" ht="14.25" customHeight="1" x14ac:dyDescent="0.25">
      <c r="A32" s="51"/>
      <c r="B32" s="52" t="s">
        <v>360</v>
      </c>
      <c r="C32" s="126" t="s">
        <v>352</v>
      </c>
      <c r="D32" s="136" t="s">
        <v>42</v>
      </c>
      <c r="E32" s="136" t="s">
        <v>48</v>
      </c>
      <c r="F32" s="53" t="s">
        <v>369</v>
      </c>
      <c r="G32" s="53" t="s">
        <v>373</v>
      </c>
      <c r="H32" s="131">
        <v>1.49</v>
      </c>
      <c r="I32" s="133">
        <f t="shared" si="0"/>
        <v>150.05983699999999</v>
      </c>
      <c r="J32" s="133"/>
      <c r="K32" s="54">
        <v>50</v>
      </c>
      <c r="L32" s="54" t="s">
        <v>350</v>
      </c>
      <c r="M32" s="55"/>
      <c r="N32" s="129">
        <f t="shared" si="1"/>
        <v>0</v>
      </c>
      <c r="O32" s="128">
        <f t="shared" si="2"/>
        <v>0</v>
      </c>
      <c r="P32" s="127">
        <f t="shared" si="3"/>
        <v>0</v>
      </c>
      <c r="Q32" s="56" t="s">
        <v>353</v>
      </c>
      <c r="R32" s="57"/>
      <c r="S32" s="57"/>
      <c r="V32" s="59"/>
      <c r="AB32" s="125"/>
    </row>
    <row r="33" spans="1:28" s="155" customFormat="1" ht="14.25" hidden="1" customHeight="1" x14ac:dyDescent="0.25">
      <c r="A33" s="141"/>
      <c r="B33" s="142" t="s">
        <v>361</v>
      </c>
      <c r="C33" s="143" t="s">
        <v>352</v>
      </c>
      <c r="D33" s="144" t="s">
        <v>42</v>
      </c>
      <c r="E33" s="144" t="s">
        <v>43</v>
      </c>
      <c r="F33" s="145" t="s">
        <v>370</v>
      </c>
      <c r="G33" s="145" t="s">
        <v>374</v>
      </c>
      <c r="H33" s="157">
        <v>4.1500000000000004</v>
      </c>
      <c r="I33" s="158">
        <f t="shared" si="0"/>
        <v>417.95189500000004</v>
      </c>
      <c r="J33" s="158"/>
      <c r="K33" s="148">
        <v>30</v>
      </c>
      <c r="L33" s="148" t="s">
        <v>350</v>
      </c>
      <c r="M33" s="149"/>
      <c r="N33" s="150">
        <f t="shared" si="1"/>
        <v>0</v>
      </c>
      <c r="O33" s="151">
        <f t="shared" si="2"/>
        <v>0</v>
      </c>
      <c r="P33" s="152">
        <f t="shared" si="3"/>
        <v>0</v>
      </c>
      <c r="Q33" s="153" t="s">
        <v>353</v>
      </c>
      <c r="R33" s="154"/>
      <c r="S33" s="154"/>
      <c r="V33" s="156"/>
    </row>
    <row r="34" spans="1:28" s="155" customFormat="1" ht="14.25" hidden="1" customHeight="1" x14ac:dyDescent="0.25">
      <c r="A34" s="141"/>
      <c r="B34" s="142" t="s">
        <v>362</v>
      </c>
      <c r="C34" s="143" t="s">
        <v>352</v>
      </c>
      <c r="D34" s="144" t="s">
        <v>42</v>
      </c>
      <c r="E34" s="144" t="s">
        <v>99</v>
      </c>
      <c r="F34" s="145" t="s">
        <v>371</v>
      </c>
      <c r="G34" s="145" t="s">
        <v>374</v>
      </c>
      <c r="H34" s="157">
        <v>4.1500000000000004</v>
      </c>
      <c r="I34" s="158">
        <f t="shared" si="0"/>
        <v>417.95189500000004</v>
      </c>
      <c r="J34" s="158"/>
      <c r="K34" s="148">
        <v>30</v>
      </c>
      <c r="L34" s="148" t="s">
        <v>350</v>
      </c>
      <c r="M34" s="149"/>
      <c r="N34" s="150">
        <f t="shared" si="1"/>
        <v>0</v>
      </c>
      <c r="O34" s="151">
        <f t="shared" si="2"/>
        <v>0</v>
      </c>
      <c r="P34" s="152">
        <f t="shared" si="3"/>
        <v>0</v>
      </c>
      <c r="Q34" s="153" t="s">
        <v>353</v>
      </c>
      <c r="R34" s="154"/>
      <c r="S34" s="154"/>
      <c r="V34" s="156"/>
    </row>
    <row r="35" spans="1:28" s="155" customFormat="1" ht="14.25" hidden="1" customHeight="1" x14ac:dyDescent="0.25">
      <c r="A35" s="141"/>
      <c r="B35" s="142" t="s">
        <v>363</v>
      </c>
      <c r="C35" s="143" t="s">
        <v>352</v>
      </c>
      <c r="D35" s="144" t="s">
        <v>42</v>
      </c>
      <c r="E35" s="144" t="s">
        <v>99</v>
      </c>
      <c r="F35" s="145" t="s">
        <v>372</v>
      </c>
      <c r="G35" s="145" t="s">
        <v>374</v>
      </c>
      <c r="H35" s="157">
        <v>4.1500000000000004</v>
      </c>
      <c r="I35" s="158">
        <f t="shared" si="0"/>
        <v>417.95189500000004</v>
      </c>
      <c r="J35" s="158"/>
      <c r="K35" s="148">
        <v>30</v>
      </c>
      <c r="L35" s="148" t="s">
        <v>350</v>
      </c>
      <c r="M35" s="149"/>
      <c r="N35" s="150">
        <f t="shared" si="1"/>
        <v>0</v>
      </c>
      <c r="O35" s="151">
        <f t="shared" si="2"/>
        <v>0</v>
      </c>
      <c r="P35" s="152">
        <f t="shared" si="3"/>
        <v>0</v>
      </c>
      <c r="Q35" s="153" t="s">
        <v>353</v>
      </c>
      <c r="R35" s="154"/>
      <c r="S35" s="154"/>
      <c r="V35" s="156"/>
    </row>
    <row r="36" spans="1:28" s="58" customFormat="1" ht="14.25" customHeight="1" x14ac:dyDescent="0.25">
      <c r="A36" s="51"/>
      <c r="B36" s="52" t="s">
        <v>364</v>
      </c>
      <c r="C36" s="126" t="s">
        <v>352</v>
      </c>
      <c r="D36" s="136" t="s">
        <v>42</v>
      </c>
      <c r="E36" s="136" t="s">
        <v>99</v>
      </c>
      <c r="F36" s="53" t="s">
        <v>370</v>
      </c>
      <c r="G36" s="53" t="s">
        <v>375</v>
      </c>
      <c r="H36" s="131">
        <v>2.5299999999999998</v>
      </c>
      <c r="I36" s="133">
        <f t="shared" si="0"/>
        <v>254.79958899999997</v>
      </c>
      <c r="J36" s="133"/>
      <c r="K36" s="54">
        <v>50</v>
      </c>
      <c r="L36" s="54" t="s">
        <v>350</v>
      </c>
      <c r="M36" s="55"/>
      <c r="N36" s="129">
        <f t="shared" si="1"/>
        <v>0</v>
      </c>
      <c r="O36" s="128">
        <f t="shared" si="2"/>
        <v>0</v>
      </c>
      <c r="P36" s="127">
        <f t="shared" si="3"/>
        <v>0</v>
      </c>
      <c r="Q36" s="56" t="s">
        <v>353</v>
      </c>
      <c r="R36" s="57"/>
      <c r="S36" s="57"/>
      <c r="V36" s="59"/>
      <c r="AB36" s="125"/>
    </row>
    <row r="37" spans="1:28" s="58" customFormat="1" ht="14.25" customHeight="1" x14ac:dyDescent="0.25">
      <c r="A37" s="51"/>
      <c r="B37" s="52" t="s">
        <v>365</v>
      </c>
      <c r="C37" s="126" t="s">
        <v>352</v>
      </c>
      <c r="D37" s="136" t="s">
        <v>42</v>
      </c>
      <c r="E37" s="136" t="s">
        <v>99</v>
      </c>
      <c r="F37" s="53" t="s">
        <v>372</v>
      </c>
      <c r="G37" s="53" t="s">
        <v>375</v>
      </c>
      <c r="H37" s="131">
        <v>2.5299999999999998</v>
      </c>
      <c r="I37" s="133">
        <f t="shared" si="0"/>
        <v>254.79958899999997</v>
      </c>
      <c r="J37" s="133"/>
      <c r="K37" s="54">
        <v>50</v>
      </c>
      <c r="L37" s="54" t="s">
        <v>350</v>
      </c>
      <c r="M37" s="55"/>
      <c r="N37" s="129">
        <f t="shared" si="1"/>
        <v>0</v>
      </c>
      <c r="O37" s="128">
        <f t="shared" si="2"/>
        <v>0</v>
      </c>
      <c r="P37" s="127">
        <f t="shared" si="3"/>
        <v>0</v>
      </c>
      <c r="Q37" s="56" t="s">
        <v>353</v>
      </c>
      <c r="R37" s="57"/>
      <c r="S37" s="57"/>
      <c r="V37" s="59"/>
      <c r="AB37" s="125"/>
    </row>
    <row r="38" spans="1:28" x14ac:dyDescent="0.25">
      <c r="A38" s="5"/>
      <c r="M38" s="5"/>
      <c r="N38" s="44"/>
      <c r="O38" s="3"/>
      <c r="P38" s="3"/>
      <c r="Q38" s="3"/>
      <c r="T38" s="1"/>
    </row>
    <row r="39" spans="1:28" x14ac:dyDescent="0.25">
      <c r="A39" s="5"/>
      <c r="M39" s="5"/>
      <c r="N39" s="44"/>
      <c r="O39" s="3"/>
      <c r="P39" s="3"/>
      <c r="Q39" s="3"/>
      <c r="T39" s="1"/>
    </row>
    <row r="40" spans="1:28" ht="52.5" customHeight="1" x14ac:dyDescent="0.25">
      <c r="A40" s="45"/>
      <c r="B40" s="46" t="s">
        <v>33</v>
      </c>
      <c r="C40" s="46"/>
      <c r="D40" s="47" t="s">
        <v>34</v>
      </c>
      <c r="E40" s="47" t="s">
        <v>35</v>
      </c>
      <c r="F40" s="47" t="s">
        <v>36</v>
      </c>
      <c r="G40" s="47" t="s">
        <v>23</v>
      </c>
      <c r="H40" s="48" t="s">
        <v>37</v>
      </c>
      <c r="I40" s="48" t="s">
        <v>250</v>
      </c>
      <c r="J40" s="48"/>
      <c r="K40" s="49" t="s">
        <v>38</v>
      </c>
      <c r="L40" s="49" t="s">
        <v>349</v>
      </c>
      <c r="M40" s="50" t="s">
        <v>380</v>
      </c>
      <c r="N40" s="50" t="s">
        <v>39</v>
      </c>
      <c r="O40" s="50" t="s">
        <v>40</v>
      </c>
      <c r="P40" s="50" t="s">
        <v>251</v>
      </c>
      <c r="Q40" s="47" t="s">
        <v>41</v>
      </c>
      <c r="R40" s="3"/>
      <c r="S40" s="3"/>
      <c r="T40" s="1"/>
    </row>
    <row r="41" spans="1:28" s="58" customFormat="1" ht="14.25" customHeight="1" x14ac:dyDescent="0.25">
      <c r="A41" s="51"/>
      <c r="B41" s="52" t="s">
        <v>395</v>
      </c>
      <c r="C41" s="126" t="s">
        <v>352</v>
      </c>
      <c r="D41" s="136" t="s">
        <v>47</v>
      </c>
      <c r="E41" s="136" t="s">
        <v>48</v>
      </c>
      <c r="F41" s="53" t="s">
        <v>468</v>
      </c>
      <c r="G41" s="53" t="s">
        <v>45</v>
      </c>
      <c r="H41" s="131">
        <v>0.36</v>
      </c>
      <c r="I41" s="133">
        <f>H41*$O$7</f>
        <v>36.256067999999999</v>
      </c>
      <c r="J41" s="133"/>
      <c r="K41" s="54">
        <v>600</v>
      </c>
      <c r="L41" s="54" t="s">
        <v>350</v>
      </c>
      <c r="M41" s="55"/>
      <c r="N41" s="129">
        <f t="shared" ref="N41:N104" si="4">M41*K41</f>
        <v>0</v>
      </c>
      <c r="O41" s="128">
        <f t="shared" ref="O41:O104" si="5">N41*H41</f>
        <v>0</v>
      </c>
      <c r="P41" s="127">
        <f t="shared" ref="P41:P104" si="6">N41*I41</f>
        <v>0</v>
      </c>
      <c r="Q41" s="134" t="s">
        <v>355</v>
      </c>
      <c r="R41" s="57"/>
      <c r="S41" s="57"/>
      <c r="V41" s="59"/>
      <c r="AB41" s="125"/>
    </row>
    <row r="42" spans="1:28" s="58" customFormat="1" ht="14.25" customHeight="1" x14ac:dyDescent="0.25">
      <c r="A42" s="51"/>
      <c r="B42" s="52" t="s">
        <v>396</v>
      </c>
      <c r="C42" s="126" t="s">
        <v>352</v>
      </c>
      <c r="D42" s="136" t="s">
        <v>47</v>
      </c>
      <c r="E42" s="136" t="s">
        <v>48</v>
      </c>
      <c r="F42" s="53" t="s">
        <v>468</v>
      </c>
      <c r="G42" s="53" t="s">
        <v>46</v>
      </c>
      <c r="H42" s="131">
        <v>0.59</v>
      </c>
      <c r="I42" s="133">
        <f>H42*$O$7</f>
        <v>59.419666999999997</v>
      </c>
      <c r="J42" s="133"/>
      <c r="K42" s="54">
        <v>250</v>
      </c>
      <c r="L42" s="54" t="s">
        <v>350</v>
      </c>
      <c r="M42" s="55"/>
      <c r="N42" s="129">
        <f t="shared" si="4"/>
        <v>0</v>
      </c>
      <c r="O42" s="128">
        <f t="shared" si="5"/>
        <v>0</v>
      </c>
      <c r="P42" s="127">
        <f t="shared" si="6"/>
        <v>0</v>
      </c>
      <c r="Q42" s="134" t="s">
        <v>355</v>
      </c>
      <c r="R42" s="57"/>
      <c r="S42" s="57"/>
      <c r="V42" s="59"/>
      <c r="AB42" s="125"/>
    </row>
    <row r="43" spans="1:28" s="155" customFormat="1" ht="14.25" hidden="1" customHeight="1" x14ac:dyDescent="0.25">
      <c r="A43" s="141"/>
      <c r="B43" s="142" t="s">
        <v>397</v>
      </c>
      <c r="C43" s="143" t="s">
        <v>352</v>
      </c>
      <c r="D43" s="144" t="s">
        <v>47</v>
      </c>
      <c r="E43" s="144" t="s">
        <v>48</v>
      </c>
      <c r="F43" s="145" t="s">
        <v>468</v>
      </c>
      <c r="G43" s="145" t="s">
        <v>44</v>
      </c>
      <c r="H43" s="157">
        <v>0.33</v>
      </c>
      <c r="I43" s="158">
        <f>H43*$O$7</f>
        <v>33.234729000000002</v>
      </c>
      <c r="J43" s="158"/>
      <c r="K43" s="148">
        <v>900</v>
      </c>
      <c r="L43" s="148" t="s">
        <v>350</v>
      </c>
      <c r="M43" s="149"/>
      <c r="N43" s="150">
        <f t="shared" si="4"/>
        <v>0</v>
      </c>
      <c r="O43" s="151">
        <f t="shared" si="5"/>
        <v>0</v>
      </c>
      <c r="P43" s="152">
        <f t="shared" si="6"/>
        <v>0</v>
      </c>
      <c r="Q43" s="159" t="s">
        <v>355</v>
      </c>
      <c r="R43" s="154"/>
      <c r="S43" s="154"/>
      <c r="V43" s="156"/>
    </row>
    <row r="44" spans="1:28" s="58" customFormat="1" ht="14.25" customHeight="1" x14ac:dyDescent="0.25">
      <c r="A44" s="51"/>
      <c r="B44" s="52" t="s">
        <v>252</v>
      </c>
      <c r="C44" s="126" t="s">
        <v>351</v>
      </c>
      <c r="D44" s="136" t="s">
        <v>42</v>
      </c>
      <c r="E44" s="136" t="s">
        <v>43</v>
      </c>
      <c r="F44" s="53" t="s">
        <v>311</v>
      </c>
      <c r="G44" s="53" t="s">
        <v>45</v>
      </c>
      <c r="H44" s="130">
        <f>I44/$O$7</f>
        <v>0.36738677784915896</v>
      </c>
      <c r="I44" s="132">
        <v>37</v>
      </c>
      <c r="J44" s="132"/>
      <c r="K44" s="54">
        <v>200</v>
      </c>
      <c r="L44" s="54" t="s">
        <v>348</v>
      </c>
      <c r="M44" s="55"/>
      <c r="N44" s="129">
        <f t="shared" si="4"/>
        <v>0</v>
      </c>
      <c r="O44" s="128">
        <f t="shared" si="5"/>
        <v>0</v>
      </c>
      <c r="P44" s="127">
        <f t="shared" si="6"/>
        <v>0</v>
      </c>
      <c r="Q44" s="56" t="s">
        <v>353</v>
      </c>
      <c r="R44" s="57"/>
      <c r="S44" s="57"/>
      <c r="V44" s="59"/>
      <c r="AB44" s="125"/>
    </row>
    <row r="45" spans="1:28" s="155" customFormat="1" ht="14.25" customHeight="1" x14ac:dyDescent="0.25">
      <c r="A45" s="141"/>
      <c r="B45" s="52" t="s">
        <v>392</v>
      </c>
      <c r="C45" s="126" t="s">
        <v>352</v>
      </c>
      <c r="D45" s="136" t="s">
        <v>42</v>
      </c>
      <c r="E45" s="136" t="s">
        <v>43</v>
      </c>
      <c r="F45" s="53" t="s">
        <v>311</v>
      </c>
      <c r="G45" s="53" t="s">
        <v>45</v>
      </c>
      <c r="H45" s="131">
        <v>0.42</v>
      </c>
      <c r="I45" s="133">
        <f t="shared" ref="I45:I50" si="7">H45*$O$7</f>
        <v>42.298745999999994</v>
      </c>
      <c r="J45" s="133"/>
      <c r="K45" s="54">
        <v>500</v>
      </c>
      <c r="L45" s="54" t="s">
        <v>350</v>
      </c>
      <c r="M45" s="55"/>
      <c r="N45" s="129">
        <f t="shared" si="4"/>
        <v>0</v>
      </c>
      <c r="O45" s="128">
        <f t="shared" si="5"/>
        <v>0</v>
      </c>
      <c r="P45" s="127">
        <f t="shared" si="6"/>
        <v>0</v>
      </c>
      <c r="Q45" s="134" t="s">
        <v>355</v>
      </c>
      <c r="R45" s="154"/>
      <c r="S45" s="154"/>
      <c r="V45" s="156"/>
    </row>
    <row r="46" spans="1:28" s="155" customFormat="1" ht="14.25" customHeight="1" x14ac:dyDescent="0.25">
      <c r="A46" s="141"/>
      <c r="B46" s="52" t="s">
        <v>393</v>
      </c>
      <c r="C46" s="126" t="s">
        <v>352</v>
      </c>
      <c r="D46" s="136" t="s">
        <v>42</v>
      </c>
      <c r="E46" s="136" t="s">
        <v>43</v>
      </c>
      <c r="F46" s="53" t="s">
        <v>311</v>
      </c>
      <c r="G46" s="53" t="s">
        <v>46</v>
      </c>
      <c r="H46" s="131">
        <v>0.6</v>
      </c>
      <c r="I46" s="133">
        <f t="shared" si="7"/>
        <v>60.426779999999994</v>
      </c>
      <c r="J46" s="133"/>
      <c r="K46" s="54">
        <v>250</v>
      </c>
      <c r="L46" s="54" t="s">
        <v>350</v>
      </c>
      <c r="M46" s="55"/>
      <c r="N46" s="129">
        <f t="shared" si="4"/>
        <v>0</v>
      </c>
      <c r="O46" s="128">
        <f t="shared" si="5"/>
        <v>0</v>
      </c>
      <c r="P46" s="127">
        <f t="shared" si="6"/>
        <v>0</v>
      </c>
      <c r="Q46" s="134" t="s">
        <v>355</v>
      </c>
      <c r="R46" s="154"/>
      <c r="S46" s="154"/>
      <c r="V46" s="156"/>
    </row>
    <row r="47" spans="1:28" s="58" customFormat="1" ht="14.25" customHeight="1" x14ac:dyDescent="0.25">
      <c r="A47" s="51"/>
      <c r="B47" s="52" t="s">
        <v>394</v>
      </c>
      <c r="C47" s="126" t="s">
        <v>352</v>
      </c>
      <c r="D47" s="136" t="s">
        <v>42</v>
      </c>
      <c r="E47" s="136" t="s">
        <v>43</v>
      </c>
      <c r="F47" s="53" t="s">
        <v>311</v>
      </c>
      <c r="G47" s="53" t="s">
        <v>44</v>
      </c>
      <c r="H47" s="131">
        <v>0.36</v>
      </c>
      <c r="I47" s="133">
        <f t="shared" si="7"/>
        <v>36.256067999999999</v>
      </c>
      <c r="J47" s="133"/>
      <c r="K47" s="54">
        <v>900</v>
      </c>
      <c r="L47" s="54" t="s">
        <v>350</v>
      </c>
      <c r="M47" s="55"/>
      <c r="N47" s="129">
        <f t="shared" si="4"/>
        <v>0</v>
      </c>
      <c r="O47" s="128">
        <f t="shared" si="5"/>
        <v>0</v>
      </c>
      <c r="P47" s="127">
        <f t="shared" si="6"/>
        <v>0</v>
      </c>
      <c r="Q47" s="134" t="s">
        <v>355</v>
      </c>
      <c r="R47" s="57"/>
      <c r="S47" s="57"/>
      <c r="V47" s="59"/>
      <c r="AB47" s="125"/>
    </row>
    <row r="48" spans="1:28" s="58" customFormat="1" ht="14.25" customHeight="1" x14ac:dyDescent="0.25">
      <c r="A48" s="51"/>
      <c r="B48" s="52" t="s">
        <v>49</v>
      </c>
      <c r="C48" s="126" t="s">
        <v>352</v>
      </c>
      <c r="D48" s="136" t="s">
        <v>50</v>
      </c>
      <c r="E48" s="136" t="s">
        <v>48</v>
      </c>
      <c r="F48" s="53" t="s">
        <v>51</v>
      </c>
      <c r="G48" s="53" t="s">
        <v>44</v>
      </c>
      <c r="H48" s="131">
        <v>0.34</v>
      </c>
      <c r="I48" s="133">
        <f t="shared" si="7"/>
        <v>34.241841999999998</v>
      </c>
      <c r="J48" s="133"/>
      <c r="K48" s="54">
        <v>700</v>
      </c>
      <c r="L48" s="54" t="s">
        <v>350</v>
      </c>
      <c r="M48" s="55"/>
      <c r="N48" s="129">
        <f t="shared" si="4"/>
        <v>0</v>
      </c>
      <c r="O48" s="128">
        <f t="shared" si="5"/>
        <v>0</v>
      </c>
      <c r="P48" s="127">
        <f t="shared" si="6"/>
        <v>0</v>
      </c>
      <c r="Q48" s="134" t="s">
        <v>355</v>
      </c>
      <c r="R48" s="57"/>
      <c r="S48" s="57"/>
      <c r="V48" s="59"/>
      <c r="AB48" s="125"/>
    </row>
    <row r="49" spans="1:28" s="58" customFormat="1" ht="14.25" customHeight="1" x14ac:dyDescent="0.25">
      <c r="A49" s="51"/>
      <c r="B49" s="52" t="s">
        <v>52</v>
      </c>
      <c r="C49" s="126" t="s">
        <v>352</v>
      </c>
      <c r="D49" s="136" t="s">
        <v>50</v>
      </c>
      <c r="E49" s="136" t="s">
        <v>48</v>
      </c>
      <c r="F49" s="53" t="s">
        <v>51</v>
      </c>
      <c r="G49" s="53" t="s">
        <v>45</v>
      </c>
      <c r="H49" s="131">
        <v>0.4</v>
      </c>
      <c r="I49" s="133">
        <f t="shared" si="7"/>
        <v>40.284520000000001</v>
      </c>
      <c r="J49" s="133"/>
      <c r="K49" s="54">
        <v>500</v>
      </c>
      <c r="L49" s="54" t="s">
        <v>350</v>
      </c>
      <c r="M49" s="55"/>
      <c r="N49" s="129">
        <f t="shared" si="4"/>
        <v>0</v>
      </c>
      <c r="O49" s="128">
        <f t="shared" si="5"/>
        <v>0</v>
      </c>
      <c r="P49" s="127">
        <f t="shared" si="6"/>
        <v>0</v>
      </c>
      <c r="Q49" s="134" t="s">
        <v>355</v>
      </c>
      <c r="R49" s="57"/>
      <c r="S49" s="57"/>
      <c r="V49" s="59"/>
      <c r="AB49" s="125"/>
    </row>
    <row r="50" spans="1:28" s="58" customFormat="1" ht="14.25" customHeight="1" x14ac:dyDescent="0.25">
      <c r="A50" s="51"/>
      <c r="B50" s="52" t="s">
        <v>53</v>
      </c>
      <c r="C50" s="126" t="s">
        <v>352</v>
      </c>
      <c r="D50" s="136" t="s">
        <v>50</v>
      </c>
      <c r="E50" s="136" t="s">
        <v>48</v>
      </c>
      <c r="F50" s="53" t="s">
        <v>51</v>
      </c>
      <c r="G50" s="53" t="s">
        <v>46</v>
      </c>
      <c r="H50" s="131">
        <v>0.6</v>
      </c>
      <c r="I50" s="133">
        <f t="shared" si="7"/>
        <v>60.426779999999994</v>
      </c>
      <c r="J50" s="133"/>
      <c r="K50" s="54">
        <v>250</v>
      </c>
      <c r="L50" s="54" t="s">
        <v>350</v>
      </c>
      <c r="M50" s="55"/>
      <c r="N50" s="129">
        <f t="shared" si="4"/>
        <v>0</v>
      </c>
      <c r="O50" s="128">
        <f t="shared" si="5"/>
        <v>0</v>
      </c>
      <c r="P50" s="127">
        <f t="shared" si="6"/>
        <v>0</v>
      </c>
      <c r="Q50" s="134" t="s">
        <v>355</v>
      </c>
      <c r="R50" s="57"/>
      <c r="S50" s="57"/>
      <c r="V50" s="59"/>
      <c r="AB50" s="125"/>
    </row>
    <row r="51" spans="1:28" s="155" customFormat="1" ht="14.25" hidden="1" customHeight="1" x14ac:dyDescent="0.25">
      <c r="A51" s="141"/>
      <c r="B51" s="142" t="s">
        <v>253</v>
      </c>
      <c r="C51" s="143" t="s">
        <v>351</v>
      </c>
      <c r="D51" s="144" t="s">
        <v>384</v>
      </c>
      <c r="E51" s="144" t="s">
        <v>99</v>
      </c>
      <c r="F51" s="145" t="s">
        <v>312</v>
      </c>
      <c r="G51" s="145" t="s">
        <v>45</v>
      </c>
      <c r="H51" s="146">
        <f>I51/$O$7</f>
        <v>0.2879517988547462</v>
      </c>
      <c r="I51" s="147">
        <v>29</v>
      </c>
      <c r="J51" s="147"/>
      <c r="K51" s="148">
        <v>200</v>
      </c>
      <c r="L51" s="148" t="s">
        <v>348</v>
      </c>
      <c r="M51" s="149"/>
      <c r="N51" s="150">
        <f t="shared" si="4"/>
        <v>0</v>
      </c>
      <c r="O51" s="151">
        <f t="shared" si="5"/>
        <v>0</v>
      </c>
      <c r="P51" s="152">
        <f t="shared" si="6"/>
        <v>0</v>
      </c>
      <c r="Q51" s="153" t="s">
        <v>391</v>
      </c>
      <c r="R51" s="154"/>
      <c r="S51" s="154"/>
      <c r="V51" s="156"/>
    </row>
    <row r="52" spans="1:28" s="155" customFormat="1" ht="14.25" hidden="1" customHeight="1" x14ac:dyDescent="0.25">
      <c r="A52" s="141"/>
      <c r="B52" s="142" t="s">
        <v>254</v>
      </c>
      <c r="C52" s="143" t="s">
        <v>351</v>
      </c>
      <c r="D52" s="144" t="s">
        <v>47</v>
      </c>
      <c r="E52" s="144" t="s">
        <v>48</v>
      </c>
      <c r="F52" s="145" t="s">
        <v>313</v>
      </c>
      <c r="G52" s="145" t="s">
        <v>45</v>
      </c>
      <c r="H52" s="146">
        <f>I52/$O$7</f>
        <v>0.22837556460893665</v>
      </c>
      <c r="I52" s="147">
        <v>23</v>
      </c>
      <c r="J52" s="147"/>
      <c r="K52" s="148">
        <v>200</v>
      </c>
      <c r="L52" s="148" t="s">
        <v>348</v>
      </c>
      <c r="M52" s="149"/>
      <c r="N52" s="150">
        <f t="shared" si="4"/>
        <v>0</v>
      </c>
      <c r="O52" s="151">
        <f t="shared" si="5"/>
        <v>0</v>
      </c>
      <c r="P52" s="152">
        <f t="shared" si="6"/>
        <v>0</v>
      </c>
      <c r="Q52" s="153" t="s">
        <v>391</v>
      </c>
      <c r="R52" s="154"/>
      <c r="S52" s="154"/>
      <c r="V52" s="156"/>
    </row>
    <row r="53" spans="1:28" s="58" customFormat="1" ht="14.25" customHeight="1" x14ac:dyDescent="0.25">
      <c r="A53" s="51"/>
      <c r="B53" s="52" t="s">
        <v>54</v>
      </c>
      <c r="C53" s="126" t="s">
        <v>352</v>
      </c>
      <c r="D53" s="136" t="s">
        <v>55</v>
      </c>
      <c r="E53" s="136" t="s">
        <v>43</v>
      </c>
      <c r="F53" s="53" t="s">
        <v>56</v>
      </c>
      <c r="G53" s="53" t="s">
        <v>44</v>
      </c>
      <c r="H53" s="131">
        <v>0.38</v>
      </c>
      <c r="I53" s="133">
        <f t="shared" ref="I53:I66" si="8">H53*$O$7</f>
        <v>38.270294</v>
      </c>
      <c r="J53" s="133"/>
      <c r="K53" s="54">
        <v>700</v>
      </c>
      <c r="L53" s="54" t="s">
        <v>350</v>
      </c>
      <c r="M53" s="55"/>
      <c r="N53" s="129">
        <f t="shared" si="4"/>
        <v>0</v>
      </c>
      <c r="O53" s="128">
        <f t="shared" si="5"/>
        <v>0</v>
      </c>
      <c r="P53" s="127">
        <f t="shared" si="6"/>
        <v>0</v>
      </c>
      <c r="Q53" s="134" t="s">
        <v>355</v>
      </c>
      <c r="R53" s="57"/>
      <c r="S53" s="57"/>
      <c r="V53" s="59"/>
      <c r="AB53" s="125"/>
    </row>
    <row r="54" spans="1:28" s="58" customFormat="1" ht="14.25" customHeight="1" x14ac:dyDescent="0.25">
      <c r="A54" s="51"/>
      <c r="B54" s="52" t="s">
        <v>57</v>
      </c>
      <c r="C54" s="126" t="s">
        <v>352</v>
      </c>
      <c r="D54" s="136" t="s">
        <v>55</v>
      </c>
      <c r="E54" s="136" t="s">
        <v>43</v>
      </c>
      <c r="F54" s="53" t="s">
        <v>56</v>
      </c>
      <c r="G54" s="53" t="s">
        <v>45</v>
      </c>
      <c r="H54" s="131">
        <v>0.45</v>
      </c>
      <c r="I54" s="133">
        <f t="shared" si="8"/>
        <v>45.320084999999999</v>
      </c>
      <c r="J54" s="133"/>
      <c r="K54" s="54">
        <v>500</v>
      </c>
      <c r="L54" s="54" t="s">
        <v>350</v>
      </c>
      <c r="M54" s="55"/>
      <c r="N54" s="129">
        <f t="shared" si="4"/>
        <v>0</v>
      </c>
      <c r="O54" s="128">
        <f t="shared" si="5"/>
        <v>0</v>
      </c>
      <c r="P54" s="127">
        <f t="shared" si="6"/>
        <v>0</v>
      </c>
      <c r="Q54" s="134" t="s">
        <v>355</v>
      </c>
      <c r="R54" s="57"/>
      <c r="S54" s="57"/>
      <c r="V54" s="59"/>
      <c r="AB54" s="125"/>
    </row>
    <row r="55" spans="1:28" s="58" customFormat="1" ht="14.25" customHeight="1" x14ac:dyDescent="0.25">
      <c r="A55" s="51"/>
      <c r="B55" s="52" t="s">
        <v>58</v>
      </c>
      <c r="C55" s="126" t="s">
        <v>352</v>
      </c>
      <c r="D55" s="136" t="s">
        <v>55</v>
      </c>
      <c r="E55" s="136" t="s">
        <v>43</v>
      </c>
      <c r="F55" s="53" t="s">
        <v>56</v>
      </c>
      <c r="G55" s="53" t="s">
        <v>46</v>
      </c>
      <c r="H55" s="131">
        <v>0.67</v>
      </c>
      <c r="I55" s="133">
        <f t="shared" si="8"/>
        <v>67.476571000000007</v>
      </c>
      <c r="J55" s="133"/>
      <c r="K55" s="54">
        <v>250</v>
      </c>
      <c r="L55" s="54" t="s">
        <v>350</v>
      </c>
      <c r="M55" s="55"/>
      <c r="N55" s="129">
        <f t="shared" si="4"/>
        <v>0</v>
      </c>
      <c r="O55" s="128">
        <f t="shared" si="5"/>
        <v>0</v>
      </c>
      <c r="P55" s="127">
        <f t="shared" si="6"/>
        <v>0</v>
      </c>
      <c r="Q55" s="134" t="s">
        <v>355</v>
      </c>
      <c r="R55" s="57"/>
      <c r="S55" s="57"/>
      <c r="V55" s="59"/>
      <c r="AB55" s="125"/>
    </row>
    <row r="56" spans="1:28" s="58" customFormat="1" ht="14.25" customHeight="1" x14ac:dyDescent="0.25">
      <c r="A56" s="51"/>
      <c r="B56" s="52" t="s">
        <v>59</v>
      </c>
      <c r="C56" s="126" t="s">
        <v>352</v>
      </c>
      <c r="D56" s="136" t="s">
        <v>55</v>
      </c>
      <c r="E56" s="136" t="s">
        <v>43</v>
      </c>
      <c r="F56" s="53" t="s">
        <v>60</v>
      </c>
      <c r="G56" s="53" t="s">
        <v>44</v>
      </c>
      <c r="H56" s="131">
        <v>0.38</v>
      </c>
      <c r="I56" s="133">
        <f t="shared" si="8"/>
        <v>38.270294</v>
      </c>
      <c r="J56" s="133"/>
      <c r="K56" s="54">
        <v>700</v>
      </c>
      <c r="L56" s="54" t="s">
        <v>350</v>
      </c>
      <c r="M56" s="55"/>
      <c r="N56" s="129">
        <f t="shared" si="4"/>
        <v>0</v>
      </c>
      <c r="O56" s="128">
        <f t="shared" si="5"/>
        <v>0</v>
      </c>
      <c r="P56" s="127">
        <f t="shared" si="6"/>
        <v>0</v>
      </c>
      <c r="Q56" s="134" t="s">
        <v>355</v>
      </c>
      <c r="R56" s="57"/>
      <c r="S56" s="57"/>
      <c r="V56" s="59"/>
      <c r="AB56" s="125"/>
    </row>
    <row r="57" spans="1:28" s="58" customFormat="1" ht="14.25" customHeight="1" x14ac:dyDescent="0.25">
      <c r="A57" s="51"/>
      <c r="B57" s="52" t="s">
        <v>61</v>
      </c>
      <c r="C57" s="126" t="s">
        <v>352</v>
      </c>
      <c r="D57" s="136" t="s">
        <v>55</v>
      </c>
      <c r="E57" s="136" t="s">
        <v>43</v>
      </c>
      <c r="F57" s="53" t="s">
        <v>60</v>
      </c>
      <c r="G57" s="53" t="s">
        <v>45</v>
      </c>
      <c r="H57" s="131">
        <v>0.45</v>
      </c>
      <c r="I57" s="133">
        <f t="shared" si="8"/>
        <v>45.320084999999999</v>
      </c>
      <c r="J57" s="133"/>
      <c r="K57" s="54">
        <v>500</v>
      </c>
      <c r="L57" s="54" t="s">
        <v>350</v>
      </c>
      <c r="M57" s="55"/>
      <c r="N57" s="129">
        <f t="shared" si="4"/>
        <v>0</v>
      </c>
      <c r="O57" s="128">
        <f t="shared" si="5"/>
        <v>0</v>
      </c>
      <c r="P57" s="127">
        <f t="shared" si="6"/>
        <v>0</v>
      </c>
      <c r="Q57" s="134" t="s">
        <v>355</v>
      </c>
      <c r="R57" s="57"/>
      <c r="S57" s="57"/>
      <c r="V57" s="59"/>
      <c r="AB57" s="125"/>
    </row>
    <row r="58" spans="1:28" s="58" customFormat="1" ht="13.2" customHeight="1" x14ac:dyDescent="0.25">
      <c r="A58" s="51"/>
      <c r="B58" s="52" t="s">
        <v>62</v>
      </c>
      <c r="C58" s="126" t="s">
        <v>352</v>
      </c>
      <c r="D58" s="136" t="s">
        <v>55</v>
      </c>
      <c r="E58" s="136" t="s">
        <v>43</v>
      </c>
      <c r="F58" s="53" t="s">
        <v>60</v>
      </c>
      <c r="G58" s="53" t="s">
        <v>46</v>
      </c>
      <c r="H58" s="131">
        <v>0.67</v>
      </c>
      <c r="I58" s="133">
        <f t="shared" si="8"/>
        <v>67.476571000000007</v>
      </c>
      <c r="J58" s="133"/>
      <c r="K58" s="54">
        <v>250</v>
      </c>
      <c r="L58" s="54" t="s">
        <v>350</v>
      </c>
      <c r="M58" s="55"/>
      <c r="N58" s="129">
        <f t="shared" si="4"/>
        <v>0</v>
      </c>
      <c r="O58" s="128">
        <f t="shared" si="5"/>
        <v>0</v>
      </c>
      <c r="P58" s="127">
        <f t="shared" si="6"/>
        <v>0</v>
      </c>
      <c r="Q58" s="134" t="s">
        <v>355</v>
      </c>
      <c r="R58" s="57"/>
      <c r="S58" s="57"/>
      <c r="V58" s="59"/>
      <c r="AB58" s="125"/>
    </row>
    <row r="59" spans="1:28" s="58" customFormat="1" ht="14.25" customHeight="1" x14ac:dyDescent="0.25">
      <c r="A59" s="51"/>
      <c r="B59" s="52" t="s">
        <v>398</v>
      </c>
      <c r="C59" s="126" t="s">
        <v>352</v>
      </c>
      <c r="D59" s="136" t="s">
        <v>50</v>
      </c>
      <c r="E59" s="136" t="s">
        <v>63</v>
      </c>
      <c r="F59" s="53" t="s">
        <v>469</v>
      </c>
      <c r="G59" s="53" t="s">
        <v>45</v>
      </c>
      <c r="H59" s="131">
        <v>0.47</v>
      </c>
      <c r="I59" s="133">
        <f t="shared" si="8"/>
        <v>47.334310999999992</v>
      </c>
      <c r="J59" s="133"/>
      <c r="K59" s="54">
        <v>600</v>
      </c>
      <c r="L59" s="54" t="s">
        <v>350</v>
      </c>
      <c r="M59" s="55"/>
      <c r="N59" s="129">
        <f t="shared" si="4"/>
        <v>0</v>
      </c>
      <c r="O59" s="128">
        <f t="shared" si="5"/>
        <v>0</v>
      </c>
      <c r="P59" s="127">
        <f t="shared" si="6"/>
        <v>0</v>
      </c>
      <c r="Q59" s="134" t="s">
        <v>355</v>
      </c>
      <c r="R59" s="57"/>
      <c r="S59" s="57"/>
      <c r="V59" s="59"/>
      <c r="AB59" s="125"/>
    </row>
    <row r="60" spans="1:28" s="58" customFormat="1" ht="14.25" customHeight="1" x14ac:dyDescent="0.25">
      <c r="A60" s="51"/>
      <c r="B60" s="52" t="s">
        <v>399</v>
      </c>
      <c r="C60" s="126" t="s">
        <v>352</v>
      </c>
      <c r="D60" s="136" t="s">
        <v>50</v>
      </c>
      <c r="E60" s="136" t="s">
        <v>63</v>
      </c>
      <c r="F60" s="53" t="s">
        <v>469</v>
      </c>
      <c r="G60" s="53" t="s">
        <v>46</v>
      </c>
      <c r="H60" s="131">
        <v>0.71</v>
      </c>
      <c r="I60" s="133">
        <f t="shared" si="8"/>
        <v>71.505022999999994</v>
      </c>
      <c r="J60" s="133"/>
      <c r="K60" s="54">
        <v>250</v>
      </c>
      <c r="L60" s="54" t="s">
        <v>350</v>
      </c>
      <c r="M60" s="55"/>
      <c r="N60" s="129">
        <f t="shared" si="4"/>
        <v>0</v>
      </c>
      <c r="O60" s="128">
        <f t="shared" si="5"/>
        <v>0</v>
      </c>
      <c r="P60" s="127">
        <f t="shared" si="6"/>
        <v>0</v>
      </c>
      <c r="Q60" s="134" t="s">
        <v>355</v>
      </c>
      <c r="R60" s="57"/>
      <c r="S60" s="57"/>
      <c r="V60" s="59"/>
      <c r="AB60" s="125"/>
    </row>
    <row r="61" spans="1:28" s="155" customFormat="1" ht="14.25" customHeight="1" x14ac:dyDescent="0.25">
      <c r="A61" s="141"/>
      <c r="B61" s="52" t="s">
        <v>400</v>
      </c>
      <c r="C61" s="126" t="s">
        <v>352</v>
      </c>
      <c r="D61" s="136" t="s">
        <v>50</v>
      </c>
      <c r="E61" s="136" t="s">
        <v>63</v>
      </c>
      <c r="F61" s="53" t="s">
        <v>469</v>
      </c>
      <c r="G61" s="53" t="s">
        <v>44</v>
      </c>
      <c r="H61" s="131">
        <v>0.36</v>
      </c>
      <c r="I61" s="133">
        <f t="shared" si="8"/>
        <v>36.256067999999999</v>
      </c>
      <c r="J61" s="133"/>
      <c r="K61" s="54">
        <v>900</v>
      </c>
      <c r="L61" s="54" t="s">
        <v>350</v>
      </c>
      <c r="M61" s="55"/>
      <c r="N61" s="129">
        <f t="shared" si="4"/>
        <v>0</v>
      </c>
      <c r="O61" s="128">
        <f t="shared" si="5"/>
        <v>0</v>
      </c>
      <c r="P61" s="127">
        <f t="shared" si="6"/>
        <v>0</v>
      </c>
      <c r="Q61" s="134" t="s">
        <v>355</v>
      </c>
      <c r="R61" s="154"/>
      <c r="S61" s="154"/>
      <c r="V61" s="156"/>
    </row>
    <row r="62" spans="1:28" s="155" customFormat="1" ht="14.25" hidden="1" customHeight="1" x14ac:dyDescent="0.25">
      <c r="A62" s="141"/>
      <c r="B62" s="142" t="s">
        <v>292</v>
      </c>
      <c r="C62" s="143" t="s">
        <v>352</v>
      </c>
      <c r="D62" s="144" t="s">
        <v>50</v>
      </c>
      <c r="E62" s="144" t="s">
        <v>48</v>
      </c>
      <c r="F62" s="145" t="s">
        <v>341</v>
      </c>
      <c r="G62" s="145" t="s">
        <v>44</v>
      </c>
      <c r="H62" s="157">
        <v>0.34</v>
      </c>
      <c r="I62" s="158">
        <f t="shared" si="8"/>
        <v>34.241841999999998</v>
      </c>
      <c r="J62" s="158"/>
      <c r="K62" s="148">
        <v>700</v>
      </c>
      <c r="L62" s="148" t="s">
        <v>350</v>
      </c>
      <c r="M62" s="149"/>
      <c r="N62" s="150">
        <f t="shared" si="4"/>
        <v>0</v>
      </c>
      <c r="O62" s="151">
        <f t="shared" si="5"/>
        <v>0</v>
      </c>
      <c r="P62" s="152">
        <f t="shared" si="6"/>
        <v>0</v>
      </c>
      <c r="Q62" s="159" t="s">
        <v>355</v>
      </c>
      <c r="R62" s="154"/>
      <c r="S62" s="154"/>
      <c r="V62" s="156"/>
    </row>
    <row r="63" spans="1:28" s="155" customFormat="1" ht="14.25" hidden="1" customHeight="1" x14ac:dyDescent="0.25">
      <c r="A63" s="141"/>
      <c r="B63" s="142" t="s">
        <v>290</v>
      </c>
      <c r="C63" s="143" t="s">
        <v>352</v>
      </c>
      <c r="D63" s="144" t="s">
        <v>50</v>
      </c>
      <c r="E63" s="144" t="s">
        <v>48</v>
      </c>
      <c r="F63" s="145" t="s">
        <v>341</v>
      </c>
      <c r="G63" s="145" t="s">
        <v>45</v>
      </c>
      <c r="H63" s="157">
        <v>0.4</v>
      </c>
      <c r="I63" s="158">
        <f t="shared" si="8"/>
        <v>40.284520000000001</v>
      </c>
      <c r="J63" s="158"/>
      <c r="K63" s="148">
        <v>500</v>
      </c>
      <c r="L63" s="148" t="s">
        <v>350</v>
      </c>
      <c r="M63" s="149"/>
      <c r="N63" s="150">
        <f t="shared" si="4"/>
        <v>0</v>
      </c>
      <c r="O63" s="151">
        <f t="shared" si="5"/>
        <v>0</v>
      </c>
      <c r="P63" s="152">
        <f t="shared" si="6"/>
        <v>0</v>
      </c>
      <c r="Q63" s="159" t="s">
        <v>355</v>
      </c>
      <c r="R63" s="154"/>
      <c r="S63" s="154"/>
      <c r="V63" s="156"/>
    </row>
    <row r="64" spans="1:28" s="155" customFormat="1" ht="14.25" hidden="1" customHeight="1" x14ac:dyDescent="0.25">
      <c r="A64" s="141"/>
      <c r="B64" s="142" t="s">
        <v>291</v>
      </c>
      <c r="C64" s="143" t="s">
        <v>352</v>
      </c>
      <c r="D64" s="144" t="s">
        <v>50</v>
      </c>
      <c r="E64" s="144" t="s">
        <v>48</v>
      </c>
      <c r="F64" s="145" t="s">
        <v>341</v>
      </c>
      <c r="G64" s="145" t="s">
        <v>46</v>
      </c>
      <c r="H64" s="157">
        <v>0.6</v>
      </c>
      <c r="I64" s="158">
        <f t="shared" si="8"/>
        <v>60.426779999999994</v>
      </c>
      <c r="J64" s="158"/>
      <c r="K64" s="148">
        <v>250</v>
      </c>
      <c r="L64" s="148" t="s">
        <v>350</v>
      </c>
      <c r="M64" s="149"/>
      <c r="N64" s="150">
        <f t="shared" si="4"/>
        <v>0</v>
      </c>
      <c r="O64" s="151">
        <f t="shared" si="5"/>
        <v>0</v>
      </c>
      <c r="P64" s="152">
        <f t="shared" si="6"/>
        <v>0</v>
      </c>
      <c r="Q64" s="159" t="s">
        <v>355</v>
      </c>
      <c r="R64" s="154"/>
      <c r="S64" s="154"/>
      <c r="V64" s="156"/>
    </row>
    <row r="65" spans="1:28" s="155" customFormat="1" ht="14.25" hidden="1" customHeight="1" x14ac:dyDescent="0.25">
      <c r="A65" s="141"/>
      <c r="B65" s="142" t="s">
        <v>401</v>
      </c>
      <c r="C65" s="143" t="s">
        <v>352</v>
      </c>
      <c r="D65" s="144" t="s">
        <v>47</v>
      </c>
      <c r="E65" s="144" t="s">
        <v>43</v>
      </c>
      <c r="F65" s="145" t="s">
        <v>470</v>
      </c>
      <c r="G65" s="145" t="s">
        <v>45</v>
      </c>
      <c r="H65" s="157">
        <v>0.59</v>
      </c>
      <c r="I65" s="158">
        <f t="shared" si="8"/>
        <v>59.419666999999997</v>
      </c>
      <c r="J65" s="158"/>
      <c r="K65" s="148">
        <v>500</v>
      </c>
      <c r="L65" s="148" t="s">
        <v>350</v>
      </c>
      <c r="M65" s="149"/>
      <c r="N65" s="150">
        <f t="shared" si="4"/>
        <v>0</v>
      </c>
      <c r="O65" s="151">
        <f t="shared" si="5"/>
        <v>0</v>
      </c>
      <c r="P65" s="152">
        <f t="shared" si="6"/>
        <v>0</v>
      </c>
      <c r="Q65" s="159" t="s">
        <v>355</v>
      </c>
      <c r="R65" s="154"/>
      <c r="S65" s="154"/>
      <c r="V65" s="156"/>
    </row>
    <row r="66" spans="1:28" s="155" customFormat="1" ht="14.25" hidden="1" customHeight="1" x14ac:dyDescent="0.25">
      <c r="A66" s="141"/>
      <c r="B66" s="142" t="s">
        <v>402</v>
      </c>
      <c r="C66" s="143" t="s">
        <v>352</v>
      </c>
      <c r="D66" s="144" t="s">
        <v>47</v>
      </c>
      <c r="E66" s="144" t="s">
        <v>43</v>
      </c>
      <c r="F66" s="145" t="s">
        <v>470</v>
      </c>
      <c r="G66" s="145" t="s">
        <v>46</v>
      </c>
      <c r="H66" s="157">
        <v>0.78</v>
      </c>
      <c r="I66" s="158">
        <f t="shared" si="8"/>
        <v>78.554813999999993</v>
      </c>
      <c r="J66" s="158"/>
      <c r="K66" s="148">
        <v>300</v>
      </c>
      <c r="L66" s="148" t="s">
        <v>350</v>
      </c>
      <c r="M66" s="149"/>
      <c r="N66" s="150">
        <f t="shared" si="4"/>
        <v>0</v>
      </c>
      <c r="O66" s="151">
        <f t="shared" si="5"/>
        <v>0</v>
      </c>
      <c r="P66" s="152">
        <f t="shared" si="6"/>
        <v>0</v>
      </c>
      <c r="Q66" s="159" t="s">
        <v>355</v>
      </c>
      <c r="R66" s="154"/>
      <c r="S66" s="154"/>
      <c r="V66" s="156"/>
    </row>
    <row r="67" spans="1:28" s="155" customFormat="1" ht="14.25" hidden="1" customHeight="1" x14ac:dyDescent="0.25">
      <c r="A67" s="141"/>
      <c r="B67" s="142" t="s">
        <v>255</v>
      </c>
      <c r="C67" s="143" t="s">
        <v>351</v>
      </c>
      <c r="D67" s="144" t="s">
        <v>47</v>
      </c>
      <c r="E67" s="144" t="s">
        <v>64</v>
      </c>
      <c r="F67" s="145" t="s">
        <v>314</v>
      </c>
      <c r="G67" s="145" t="s">
        <v>45</v>
      </c>
      <c r="H67" s="146">
        <f>I67/$O$7</f>
        <v>0.22837556460893665</v>
      </c>
      <c r="I67" s="147">
        <v>23</v>
      </c>
      <c r="J67" s="147"/>
      <c r="K67" s="148">
        <v>200</v>
      </c>
      <c r="L67" s="148" t="s">
        <v>348</v>
      </c>
      <c r="M67" s="149"/>
      <c r="N67" s="150">
        <f t="shared" si="4"/>
        <v>0</v>
      </c>
      <c r="O67" s="151">
        <f t="shared" si="5"/>
        <v>0</v>
      </c>
      <c r="P67" s="152">
        <f t="shared" si="6"/>
        <v>0</v>
      </c>
      <c r="Q67" s="153" t="s">
        <v>354</v>
      </c>
      <c r="R67" s="154"/>
      <c r="S67" s="154"/>
      <c r="V67" s="156"/>
    </row>
    <row r="68" spans="1:28" s="155" customFormat="1" ht="14.25" hidden="1" customHeight="1" x14ac:dyDescent="0.25">
      <c r="A68" s="141"/>
      <c r="B68" s="142" t="s">
        <v>403</v>
      </c>
      <c r="C68" s="143" t="s">
        <v>352</v>
      </c>
      <c r="D68" s="144" t="s">
        <v>47</v>
      </c>
      <c r="E68" s="144" t="s">
        <v>64</v>
      </c>
      <c r="F68" s="145" t="s">
        <v>314</v>
      </c>
      <c r="G68" s="145" t="s">
        <v>45</v>
      </c>
      <c r="H68" s="157">
        <v>0.41000000000000003</v>
      </c>
      <c r="I68" s="158">
        <f>H68*$O$7</f>
        <v>41.291632999999997</v>
      </c>
      <c r="J68" s="158"/>
      <c r="K68" s="148">
        <v>500</v>
      </c>
      <c r="L68" s="148" t="s">
        <v>350</v>
      </c>
      <c r="M68" s="149"/>
      <c r="N68" s="150">
        <f t="shared" si="4"/>
        <v>0</v>
      </c>
      <c r="O68" s="151">
        <f t="shared" si="5"/>
        <v>0</v>
      </c>
      <c r="P68" s="152">
        <f t="shared" si="6"/>
        <v>0</v>
      </c>
      <c r="Q68" s="159" t="s">
        <v>355</v>
      </c>
      <c r="R68" s="154"/>
      <c r="S68" s="154"/>
      <c r="V68" s="156"/>
    </row>
    <row r="69" spans="1:28" s="155" customFormat="1" ht="14.25" hidden="1" customHeight="1" x14ac:dyDescent="0.25">
      <c r="A69" s="141"/>
      <c r="B69" s="142" t="s">
        <v>404</v>
      </c>
      <c r="C69" s="143" t="s">
        <v>352</v>
      </c>
      <c r="D69" s="144" t="s">
        <v>47</v>
      </c>
      <c r="E69" s="144" t="s">
        <v>64</v>
      </c>
      <c r="F69" s="145" t="s">
        <v>314</v>
      </c>
      <c r="G69" s="145" t="s">
        <v>46</v>
      </c>
      <c r="H69" s="157">
        <v>0.61</v>
      </c>
      <c r="I69" s="158">
        <f>H69*$O$7</f>
        <v>61.433892999999998</v>
      </c>
      <c r="J69" s="158"/>
      <c r="K69" s="148">
        <v>250</v>
      </c>
      <c r="L69" s="148" t="s">
        <v>350</v>
      </c>
      <c r="M69" s="149"/>
      <c r="N69" s="150">
        <f t="shared" si="4"/>
        <v>0</v>
      </c>
      <c r="O69" s="151">
        <f t="shared" si="5"/>
        <v>0</v>
      </c>
      <c r="P69" s="152">
        <f t="shared" si="6"/>
        <v>0</v>
      </c>
      <c r="Q69" s="159" t="s">
        <v>355</v>
      </c>
      <c r="R69" s="154"/>
      <c r="S69" s="154"/>
      <c r="V69" s="156"/>
    </row>
    <row r="70" spans="1:28" s="155" customFormat="1" ht="14.25" hidden="1" customHeight="1" x14ac:dyDescent="0.25">
      <c r="A70" s="141"/>
      <c r="B70" s="142" t="s">
        <v>405</v>
      </c>
      <c r="C70" s="143" t="s">
        <v>352</v>
      </c>
      <c r="D70" s="144" t="s">
        <v>47</v>
      </c>
      <c r="E70" s="144" t="s">
        <v>64</v>
      </c>
      <c r="F70" s="145" t="s">
        <v>314</v>
      </c>
      <c r="G70" s="145" t="s">
        <v>44</v>
      </c>
      <c r="H70" s="157">
        <v>0.27</v>
      </c>
      <c r="I70" s="158">
        <f>H70*$O$7</f>
        <v>27.192050999999999</v>
      </c>
      <c r="J70" s="158"/>
      <c r="K70" s="148">
        <v>800</v>
      </c>
      <c r="L70" s="148" t="s">
        <v>350</v>
      </c>
      <c r="M70" s="149"/>
      <c r="N70" s="150">
        <f t="shared" si="4"/>
        <v>0</v>
      </c>
      <c r="O70" s="151">
        <f t="shared" si="5"/>
        <v>0</v>
      </c>
      <c r="P70" s="152">
        <f t="shared" si="6"/>
        <v>0</v>
      </c>
      <c r="Q70" s="159" t="s">
        <v>355</v>
      </c>
      <c r="R70" s="154"/>
      <c r="S70" s="154"/>
      <c r="V70" s="156"/>
    </row>
    <row r="71" spans="1:28" s="155" customFormat="1" ht="14.25" hidden="1" customHeight="1" x14ac:dyDescent="0.25">
      <c r="A71" s="141"/>
      <c r="B71" s="142" t="s">
        <v>256</v>
      </c>
      <c r="C71" s="143" t="s">
        <v>351</v>
      </c>
      <c r="D71" s="144" t="s">
        <v>47</v>
      </c>
      <c r="E71" s="144" t="s">
        <v>48</v>
      </c>
      <c r="F71" s="145" t="s">
        <v>315</v>
      </c>
      <c r="G71" s="145" t="s">
        <v>45</v>
      </c>
      <c r="H71" s="146">
        <f>I71/$O$7</f>
        <v>0.22837556460893665</v>
      </c>
      <c r="I71" s="147">
        <v>23</v>
      </c>
      <c r="J71" s="147"/>
      <c r="K71" s="148">
        <v>200</v>
      </c>
      <c r="L71" s="148" t="s">
        <v>348</v>
      </c>
      <c r="M71" s="149"/>
      <c r="N71" s="150">
        <f t="shared" si="4"/>
        <v>0</v>
      </c>
      <c r="O71" s="151">
        <f t="shared" si="5"/>
        <v>0</v>
      </c>
      <c r="P71" s="152">
        <f t="shared" si="6"/>
        <v>0</v>
      </c>
      <c r="Q71" s="153" t="s">
        <v>354</v>
      </c>
      <c r="R71" s="154"/>
      <c r="S71" s="154"/>
      <c r="V71" s="156"/>
    </row>
    <row r="72" spans="1:28" s="58" customFormat="1" ht="14.25" customHeight="1" x14ac:dyDescent="0.25">
      <c r="A72" s="51"/>
      <c r="B72" s="52" t="s">
        <v>294</v>
      </c>
      <c r="C72" s="126" t="s">
        <v>352</v>
      </c>
      <c r="D72" s="136" t="s">
        <v>47</v>
      </c>
      <c r="E72" s="136" t="s">
        <v>64</v>
      </c>
      <c r="F72" s="53" t="s">
        <v>65</v>
      </c>
      <c r="G72" s="53" t="s">
        <v>44</v>
      </c>
      <c r="H72" s="131">
        <v>0.34</v>
      </c>
      <c r="I72" s="133">
        <f>H72*$O$7</f>
        <v>34.241841999999998</v>
      </c>
      <c r="J72" s="133"/>
      <c r="K72" s="54">
        <v>700</v>
      </c>
      <c r="L72" s="54" t="s">
        <v>350</v>
      </c>
      <c r="M72" s="55"/>
      <c r="N72" s="129">
        <f t="shared" si="4"/>
        <v>0</v>
      </c>
      <c r="O72" s="128">
        <f t="shared" si="5"/>
        <v>0</v>
      </c>
      <c r="P72" s="127">
        <f t="shared" si="6"/>
        <v>0</v>
      </c>
      <c r="Q72" s="134" t="s">
        <v>355</v>
      </c>
      <c r="R72" s="57"/>
      <c r="S72" s="57"/>
      <c r="V72" s="59"/>
      <c r="AB72" s="125"/>
    </row>
    <row r="73" spans="1:28" s="58" customFormat="1" ht="14.25" customHeight="1" x14ac:dyDescent="0.25">
      <c r="A73" s="51"/>
      <c r="B73" s="52" t="s">
        <v>257</v>
      </c>
      <c r="C73" s="126" t="s">
        <v>351</v>
      </c>
      <c r="D73" s="136" t="s">
        <v>47</v>
      </c>
      <c r="E73" s="136" t="s">
        <v>64</v>
      </c>
      <c r="F73" s="53" t="s">
        <v>65</v>
      </c>
      <c r="G73" s="53" t="s">
        <v>45</v>
      </c>
      <c r="H73" s="130">
        <f>I73/$O$7</f>
        <v>0.22837556460893665</v>
      </c>
      <c r="I73" s="132">
        <v>23</v>
      </c>
      <c r="J73" s="132"/>
      <c r="K73" s="54">
        <v>200</v>
      </c>
      <c r="L73" s="54" t="s">
        <v>348</v>
      </c>
      <c r="M73" s="55"/>
      <c r="N73" s="129">
        <f t="shared" si="4"/>
        <v>0</v>
      </c>
      <c r="O73" s="128">
        <f t="shared" si="5"/>
        <v>0</v>
      </c>
      <c r="P73" s="127">
        <f t="shared" si="6"/>
        <v>0</v>
      </c>
      <c r="Q73" s="56" t="s">
        <v>354</v>
      </c>
      <c r="R73" s="57"/>
      <c r="S73" s="57"/>
      <c r="V73" s="59"/>
      <c r="AB73" s="125"/>
    </row>
    <row r="74" spans="1:28" s="58" customFormat="1" ht="14.25" customHeight="1" x14ac:dyDescent="0.25">
      <c r="A74" s="51"/>
      <c r="B74" s="52" t="s">
        <v>293</v>
      </c>
      <c r="C74" s="126" t="s">
        <v>352</v>
      </c>
      <c r="D74" s="136" t="s">
        <v>47</v>
      </c>
      <c r="E74" s="136" t="s">
        <v>64</v>
      </c>
      <c r="F74" s="53" t="s">
        <v>65</v>
      </c>
      <c r="G74" s="53" t="s">
        <v>45</v>
      </c>
      <c r="H74" s="131">
        <v>0.4</v>
      </c>
      <c r="I74" s="133">
        <f>H74*$O$7</f>
        <v>40.284520000000001</v>
      </c>
      <c r="J74" s="133"/>
      <c r="K74" s="54">
        <v>500</v>
      </c>
      <c r="L74" s="54" t="s">
        <v>350</v>
      </c>
      <c r="M74" s="55"/>
      <c r="N74" s="129">
        <f t="shared" si="4"/>
        <v>0</v>
      </c>
      <c r="O74" s="128">
        <f t="shared" si="5"/>
        <v>0</v>
      </c>
      <c r="P74" s="127">
        <f t="shared" si="6"/>
        <v>0</v>
      </c>
      <c r="Q74" s="134" t="s">
        <v>355</v>
      </c>
      <c r="R74" s="57"/>
      <c r="S74" s="57"/>
      <c r="V74" s="59"/>
      <c r="AB74" s="125"/>
    </row>
    <row r="75" spans="1:28" s="58" customFormat="1" ht="14.25" customHeight="1" x14ac:dyDescent="0.25">
      <c r="A75" s="51"/>
      <c r="B75" s="52" t="s">
        <v>406</v>
      </c>
      <c r="C75" s="126" t="s">
        <v>352</v>
      </c>
      <c r="D75" s="136" t="s">
        <v>47</v>
      </c>
      <c r="E75" s="136" t="s">
        <v>64</v>
      </c>
      <c r="F75" s="53" t="s">
        <v>65</v>
      </c>
      <c r="G75" s="53" t="s">
        <v>45</v>
      </c>
      <c r="H75" s="131">
        <v>0.4</v>
      </c>
      <c r="I75" s="133">
        <f>H75*$O$7</f>
        <v>40.284520000000001</v>
      </c>
      <c r="J75" s="133"/>
      <c r="K75" s="54">
        <v>600</v>
      </c>
      <c r="L75" s="54" t="s">
        <v>350</v>
      </c>
      <c r="M75" s="55"/>
      <c r="N75" s="129">
        <f t="shared" si="4"/>
        <v>0</v>
      </c>
      <c r="O75" s="128">
        <f t="shared" si="5"/>
        <v>0</v>
      </c>
      <c r="P75" s="127">
        <f t="shared" si="6"/>
        <v>0</v>
      </c>
      <c r="Q75" s="134" t="s">
        <v>355</v>
      </c>
      <c r="R75" s="57"/>
      <c r="S75" s="57"/>
      <c r="V75" s="59"/>
      <c r="AB75" s="125"/>
    </row>
    <row r="76" spans="1:28" s="58" customFormat="1" ht="14.25" customHeight="1" x14ac:dyDescent="0.25">
      <c r="A76" s="51"/>
      <c r="B76" s="52" t="s">
        <v>407</v>
      </c>
      <c r="C76" s="126" t="s">
        <v>352</v>
      </c>
      <c r="D76" s="136" t="s">
        <v>47</v>
      </c>
      <c r="E76" s="136" t="s">
        <v>64</v>
      </c>
      <c r="F76" s="53" t="s">
        <v>65</v>
      </c>
      <c r="G76" s="53" t="s">
        <v>46</v>
      </c>
      <c r="H76" s="131">
        <v>0.59</v>
      </c>
      <c r="I76" s="133">
        <f>H76*$O$7</f>
        <v>59.419666999999997</v>
      </c>
      <c r="J76" s="133"/>
      <c r="K76" s="54">
        <v>250</v>
      </c>
      <c r="L76" s="54" t="s">
        <v>350</v>
      </c>
      <c r="M76" s="55"/>
      <c r="N76" s="129">
        <f t="shared" si="4"/>
        <v>0</v>
      </c>
      <c r="O76" s="128">
        <f t="shared" si="5"/>
        <v>0</v>
      </c>
      <c r="P76" s="127">
        <f t="shared" si="6"/>
        <v>0</v>
      </c>
      <c r="Q76" s="134" t="s">
        <v>355</v>
      </c>
      <c r="R76" s="57"/>
      <c r="S76" s="57"/>
      <c r="V76" s="59"/>
      <c r="AB76" s="125"/>
    </row>
    <row r="77" spans="1:28" s="155" customFormat="1" ht="14.25" hidden="1" customHeight="1" x14ac:dyDescent="0.25">
      <c r="A77" s="141"/>
      <c r="B77" s="142" t="s">
        <v>258</v>
      </c>
      <c r="C77" s="143" t="s">
        <v>351</v>
      </c>
      <c r="D77" s="144" t="s">
        <v>47</v>
      </c>
      <c r="E77" s="144" t="s">
        <v>43</v>
      </c>
      <c r="F77" s="145" t="s">
        <v>316</v>
      </c>
      <c r="G77" s="145" t="s">
        <v>45</v>
      </c>
      <c r="H77" s="146">
        <f>I77/$O$7</f>
        <v>0.42696301209496851</v>
      </c>
      <c r="I77" s="147">
        <v>43</v>
      </c>
      <c r="J77" s="147"/>
      <c r="K77" s="148">
        <v>200</v>
      </c>
      <c r="L77" s="148" t="s">
        <v>348</v>
      </c>
      <c r="M77" s="149"/>
      <c r="N77" s="150">
        <f t="shared" si="4"/>
        <v>0</v>
      </c>
      <c r="O77" s="151">
        <f t="shared" si="5"/>
        <v>0</v>
      </c>
      <c r="P77" s="152">
        <f t="shared" si="6"/>
        <v>0</v>
      </c>
      <c r="Q77" s="153" t="s">
        <v>391</v>
      </c>
      <c r="R77" s="154"/>
      <c r="S77" s="154"/>
      <c r="V77" s="156"/>
    </row>
    <row r="78" spans="1:28" s="155" customFormat="1" ht="14.25" hidden="1" customHeight="1" x14ac:dyDescent="0.25">
      <c r="A78" s="141"/>
      <c r="B78" s="142" t="s">
        <v>259</v>
      </c>
      <c r="C78" s="143" t="s">
        <v>351</v>
      </c>
      <c r="D78" s="144" t="s">
        <v>47</v>
      </c>
      <c r="E78" s="144" t="s">
        <v>48</v>
      </c>
      <c r="F78" s="145" t="s">
        <v>317</v>
      </c>
      <c r="G78" s="145" t="s">
        <v>45</v>
      </c>
      <c r="H78" s="146">
        <f>I78/$O$7</f>
        <v>0.22837556460893665</v>
      </c>
      <c r="I78" s="147">
        <v>23</v>
      </c>
      <c r="J78" s="147"/>
      <c r="K78" s="148">
        <v>200</v>
      </c>
      <c r="L78" s="148" t="s">
        <v>348</v>
      </c>
      <c r="M78" s="149"/>
      <c r="N78" s="150">
        <f t="shared" si="4"/>
        <v>0</v>
      </c>
      <c r="O78" s="151">
        <f t="shared" si="5"/>
        <v>0</v>
      </c>
      <c r="P78" s="152">
        <f t="shared" si="6"/>
        <v>0</v>
      </c>
      <c r="Q78" s="153" t="s">
        <v>354</v>
      </c>
      <c r="R78" s="154"/>
      <c r="S78" s="154"/>
      <c r="V78" s="156"/>
    </row>
    <row r="79" spans="1:28" s="155" customFormat="1" ht="14.25" hidden="1" customHeight="1" x14ac:dyDescent="0.25">
      <c r="A79" s="141"/>
      <c r="B79" s="142" t="s">
        <v>408</v>
      </c>
      <c r="C79" s="143" t="s">
        <v>352</v>
      </c>
      <c r="D79" s="144" t="s">
        <v>42</v>
      </c>
      <c r="E79" s="144" t="s">
        <v>43</v>
      </c>
      <c r="F79" s="145" t="s">
        <v>471</v>
      </c>
      <c r="G79" s="145" t="s">
        <v>45</v>
      </c>
      <c r="H79" s="157">
        <v>0.42</v>
      </c>
      <c r="I79" s="158">
        <f>H79*$O$7</f>
        <v>42.298745999999994</v>
      </c>
      <c r="J79" s="158"/>
      <c r="K79" s="148">
        <v>600</v>
      </c>
      <c r="L79" s="148" t="s">
        <v>350</v>
      </c>
      <c r="M79" s="149"/>
      <c r="N79" s="150">
        <f t="shared" si="4"/>
        <v>0</v>
      </c>
      <c r="O79" s="151">
        <f t="shared" si="5"/>
        <v>0</v>
      </c>
      <c r="P79" s="152">
        <f t="shared" si="6"/>
        <v>0</v>
      </c>
      <c r="Q79" s="159" t="s">
        <v>355</v>
      </c>
      <c r="R79" s="154"/>
      <c r="S79" s="154"/>
      <c r="V79" s="156"/>
    </row>
    <row r="80" spans="1:28" s="58" customFormat="1" ht="14.25" customHeight="1" x14ac:dyDescent="0.25">
      <c r="A80" s="51"/>
      <c r="B80" s="52" t="s">
        <v>409</v>
      </c>
      <c r="C80" s="126" t="s">
        <v>352</v>
      </c>
      <c r="D80" s="136" t="s">
        <v>42</v>
      </c>
      <c r="E80" s="136" t="s">
        <v>43</v>
      </c>
      <c r="F80" s="53" t="s">
        <v>471</v>
      </c>
      <c r="G80" s="53" t="s">
        <v>46</v>
      </c>
      <c r="H80" s="131">
        <v>0.61</v>
      </c>
      <c r="I80" s="133">
        <f>H80*$O$7</f>
        <v>61.433892999999998</v>
      </c>
      <c r="J80" s="133"/>
      <c r="K80" s="54">
        <v>250</v>
      </c>
      <c r="L80" s="54" t="s">
        <v>350</v>
      </c>
      <c r="M80" s="55"/>
      <c r="N80" s="129">
        <f t="shared" si="4"/>
        <v>0</v>
      </c>
      <c r="O80" s="128">
        <f t="shared" si="5"/>
        <v>0</v>
      </c>
      <c r="P80" s="127">
        <f t="shared" si="6"/>
        <v>0</v>
      </c>
      <c r="Q80" s="134" t="s">
        <v>355</v>
      </c>
      <c r="R80" s="57"/>
      <c r="S80" s="57"/>
      <c r="V80" s="59"/>
      <c r="AB80" s="125"/>
    </row>
    <row r="81" spans="1:28" s="58" customFormat="1" ht="14.25" customHeight="1" x14ac:dyDescent="0.25">
      <c r="A81" s="51"/>
      <c r="B81" s="52" t="s">
        <v>410</v>
      </c>
      <c r="C81" s="126" t="s">
        <v>352</v>
      </c>
      <c r="D81" s="136" t="s">
        <v>42</v>
      </c>
      <c r="E81" s="136" t="s">
        <v>43</v>
      </c>
      <c r="F81" s="53" t="s">
        <v>471</v>
      </c>
      <c r="G81" s="53" t="s">
        <v>44</v>
      </c>
      <c r="H81" s="131">
        <v>0.36</v>
      </c>
      <c r="I81" s="133">
        <f>H81*$O$7</f>
        <v>36.256067999999999</v>
      </c>
      <c r="J81" s="133"/>
      <c r="K81" s="54">
        <v>900</v>
      </c>
      <c r="L81" s="54" t="s">
        <v>350</v>
      </c>
      <c r="M81" s="55"/>
      <c r="N81" s="129">
        <f t="shared" si="4"/>
        <v>0</v>
      </c>
      <c r="O81" s="128">
        <f t="shared" si="5"/>
        <v>0</v>
      </c>
      <c r="P81" s="127">
        <f t="shared" si="6"/>
        <v>0</v>
      </c>
      <c r="Q81" s="134" t="s">
        <v>355</v>
      </c>
      <c r="R81" s="57"/>
      <c r="S81" s="57"/>
      <c r="V81" s="59"/>
      <c r="AB81" s="125"/>
    </row>
    <row r="82" spans="1:28" s="155" customFormat="1" ht="14.25" hidden="1" customHeight="1" x14ac:dyDescent="0.25">
      <c r="A82" s="141"/>
      <c r="B82" s="142" t="s">
        <v>260</v>
      </c>
      <c r="C82" s="143" t="s">
        <v>351</v>
      </c>
      <c r="D82" s="144" t="s">
        <v>385</v>
      </c>
      <c r="E82" s="144" t="s">
        <v>48</v>
      </c>
      <c r="F82" s="145" t="s">
        <v>318</v>
      </c>
      <c r="G82" s="145" t="s">
        <v>45</v>
      </c>
      <c r="H82" s="146">
        <f>I82/$O$7</f>
        <v>0.22837556460893665</v>
      </c>
      <c r="I82" s="147">
        <v>23</v>
      </c>
      <c r="J82" s="147"/>
      <c r="K82" s="148">
        <v>200</v>
      </c>
      <c r="L82" s="148" t="s">
        <v>348</v>
      </c>
      <c r="M82" s="149"/>
      <c r="N82" s="150">
        <f t="shared" si="4"/>
        <v>0</v>
      </c>
      <c r="O82" s="151">
        <f t="shared" si="5"/>
        <v>0</v>
      </c>
      <c r="P82" s="152">
        <f t="shared" si="6"/>
        <v>0</v>
      </c>
      <c r="Q82" s="153" t="s">
        <v>354</v>
      </c>
      <c r="R82" s="154"/>
      <c r="S82" s="154"/>
      <c r="V82" s="156"/>
    </row>
    <row r="83" spans="1:28" s="58" customFormat="1" ht="14.25" customHeight="1" x14ac:dyDescent="0.25">
      <c r="A83" s="51"/>
      <c r="B83" s="52" t="s">
        <v>66</v>
      </c>
      <c r="C83" s="126" t="s">
        <v>352</v>
      </c>
      <c r="D83" s="136" t="s">
        <v>42</v>
      </c>
      <c r="E83" s="136" t="s">
        <v>48</v>
      </c>
      <c r="F83" s="53" t="s">
        <v>67</v>
      </c>
      <c r="G83" s="53" t="s">
        <v>44</v>
      </c>
      <c r="H83" s="131">
        <v>0.32578696190476197</v>
      </c>
      <c r="I83" s="133">
        <f t="shared" ref="I83:I89" si="9">H83*$O$7</f>
        <v>32.810428456479052</v>
      </c>
      <c r="J83" s="133"/>
      <c r="K83" s="54">
        <v>700</v>
      </c>
      <c r="L83" s="54" t="s">
        <v>350</v>
      </c>
      <c r="M83" s="55"/>
      <c r="N83" s="129">
        <f t="shared" si="4"/>
        <v>0</v>
      </c>
      <c r="O83" s="128">
        <f t="shared" si="5"/>
        <v>0</v>
      </c>
      <c r="P83" s="127">
        <f t="shared" si="6"/>
        <v>0</v>
      </c>
      <c r="Q83" s="134" t="s">
        <v>355</v>
      </c>
      <c r="R83" s="57"/>
      <c r="S83" s="57"/>
      <c r="V83" s="59"/>
      <c r="AB83" s="125"/>
    </row>
    <row r="84" spans="1:28" s="58" customFormat="1" ht="14.25" customHeight="1" x14ac:dyDescent="0.25">
      <c r="A84" s="51"/>
      <c r="B84" s="52" t="s">
        <v>68</v>
      </c>
      <c r="C84" s="126" t="s">
        <v>352</v>
      </c>
      <c r="D84" s="136" t="s">
        <v>42</v>
      </c>
      <c r="E84" s="136" t="s">
        <v>48</v>
      </c>
      <c r="F84" s="53" t="s">
        <v>67</v>
      </c>
      <c r="G84" s="53" t="s">
        <v>45</v>
      </c>
      <c r="H84" s="131">
        <v>0.39</v>
      </c>
      <c r="I84" s="133">
        <f t="shared" si="9"/>
        <v>39.277406999999997</v>
      </c>
      <c r="J84" s="133"/>
      <c r="K84" s="54">
        <v>500</v>
      </c>
      <c r="L84" s="54" t="s">
        <v>350</v>
      </c>
      <c r="M84" s="55"/>
      <c r="N84" s="129">
        <f t="shared" si="4"/>
        <v>0</v>
      </c>
      <c r="O84" s="128">
        <f t="shared" si="5"/>
        <v>0</v>
      </c>
      <c r="P84" s="127">
        <f t="shared" si="6"/>
        <v>0</v>
      </c>
      <c r="Q84" s="134" t="s">
        <v>355</v>
      </c>
      <c r="R84" s="57"/>
      <c r="S84" s="57"/>
      <c r="V84" s="59"/>
      <c r="AB84" s="125"/>
    </row>
    <row r="85" spans="1:28" s="58" customFormat="1" ht="14.25" customHeight="1" x14ac:dyDescent="0.25">
      <c r="A85" s="51"/>
      <c r="B85" s="52" t="s">
        <v>69</v>
      </c>
      <c r="C85" s="126" t="s">
        <v>352</v>
      </c>
      <c r="D85" s="136" t="s">
        <v>42</v>
      </c>
      <c r="E85" s="136" t="s">
        <v>48</v>
      </c>
      <c r="F85" s="53" t="s">
        <v>67</v>
      </c>
      <c r="G85" s="53" t="s">
        <v>46</v>
      </c>
      <c r="H85" s="131">
        <v>0.59</v>
      </c>
      <c r="I85" s="133">
        <f t="shared" si="9"/>
        <v>59.419666999999997</v>
      </c>
      <c r="J85" s="133"/>
      <c r="K85" s="54">
        <v>250</v>
      </c>
      <c r="L85" s="54" t="s">
        <v>350</v>
      </c>
      <c r="M85" s="55"/>
      <c r="N85" s="129">
        <f t="shared" si="4"/>
        <v>0</v>
      </c>
      <c r="O85" s="128">
        <f t="shared" si="5"/>
        <v>0</v>
      </c>
      <c r="P85" s="127">
        <f t="shared" si="6"/>
        <v>0</v>
      </c>
      <c r="Q85" s="134" t="s">
        <v>355</v>
      </c>
      <c r="R85" s="57"/>
      <c r="S85" s="57"/>
      <c r="V85" s="59"/>
      <c r="AB85" s="125"/>
    </row>
    <row r="86" spans="1:28" s="58" customFormat="1" ht="14.25" customHeight="1" x14ac:dyDescent="0.25">
      <c r="A86" s="51"/>
      <c r="B86" s="52" t="s">
        <v>70</v>
      </c>
      <c r="C86" s="126" t="s">
        <v>352</v>
      </c>
      <c r="D86" s="136" t="s">
        <v>55</v>
      </c>
      <c r="E86" s="136" t="s">
        <v>48</v>
      </c>
      <c r="F86" s="53" t="s">
        <v>71</v>
      </c>
      <c r="G86" s="53" t="s">
        <v>44</v>
      </c>
      <c r="H86" s="131">
        <v>0.32578696190476197</v>
      </c>
      <c r="I86" s="133">
        <f t="shared" si="9"/>
        <v>32.810428456479052</v>
      </c>
      <c r="J86" s="133"/>
      <c r="K86" s="54">
        <v>700</v>
      </c>
      <c r="L86" s="54" t="s">
        <v>350</v>
      </c>
      <c r="M86" s="55"/>
      <c r="N86" s="129">
        <f t="shared" si="4"/>
        <v>0</v>
      </c>
      <c r="O86" s="128">
        <f t="shared" si="5"/>
        <v>0</v>
      </c>
      <c r="P86" s="127">
        <f t="shared" si="6"/>
        <v>0</v>
      </c>
      <c r="Q86" s="134" t="s">
        <v>355</v>
      </c>
      <c r="R86" s="57"/>
      <c r="S86" s="57"/>
      <c r="V86" s="59"/>
      <c r="AB86" s="125"/>
    </row>
    <row r="87" spans="1:28" s="58" customFormat="1" ht="14.25" customHeight="1" x14ac:dyDescent="0.25">
      <c r="A87" s="51"/>
      <c r="B87" s="52" t="s">
        <v>72</v>
      </c>
      <c r="C87" s="126" t="s">
        <v>352</v>
      </c>
      <c r="D87" s="136" t="s">
        <v>55</v>
      </c>
      <c r="E87" s="136" t="s">
        <v>48</v>
      </c>
      <c r="F87" s="53" t="s">
        <v>71</v>
      </c>
      <c r="G87" s="53" t="s">
        <v>45</v>
      </c>
      <c r="H87" s="131">
        <v>0.39</v>
      </c>
      <c r="I87" s="133">
        <f t="shared" si="9"/>
        <v>39.277406999999997</v>
      </c>
      <c r="J87" s="133"/>
      <c r="K87" s="54">
        <v>500</v>
      </c>
      <c r="L87" s="54" t="s">
        <v>350</v>
      </c>
      <c r="M87" s="55"/>
      <c r="N87" s="129">
        <f t="shared" si="4"/>
        <v>0</v>
      </c>
      <c r="O87" s="128">
        <f t="shared" si="5"/>
        <v>0</v>
      </c>
      <c r="P87" s="127">
        <f t="shared" si="6"/>
        <v>0</v>
      </c>
      <c r="Q87" s="134" t="s">
        <v>355</v>
      </c>
      <c r="R87" s="57"/>
      <c r="S87" s="57"/>
      <c r="V87" s="59"/>
      <c r="AB87" s="125"/>
    </row>
    <row r="88" spans="1:28" s="58" customFormat="1" ht="14.25" customHeight="1" x14ac:dyDescent="0.25">
      <c r="A88" s="51"/>
      <c r="B88" s="52" t="s">
        <v>73</v>
      </c>
      <c r="C88" s="126" t="s">
        <v>352</v>
      </c>
      <c r="D88" s="136" t="s">
        <v>55</v>
      </c>
      <c r="E88" s="136" t="s">
        <v>48</v>
      </c>
      <c r="F88" s="53" t="s">
        <v>71</v>
      </c>
      <c r="G88" s="53" t="s">
        <v>46</v>
      </c>
      <c r="H88" s="131">
        <v>0.59</v>
      </c>
      <c r="I88" s="133">
        <f t="shared" si="9"/>
        <v>59.419666999999997</v>
      </c>
      <c r="J88" s="133"/>
      <c r="K88" s="54">
        <v>250</v>
      </c>
      <c r="L88" s="54" t="s">
        <v>350</v>
      </c>
      <c r="M88" s="55"/>
      <c r="N88" s="129">
        <f t="shared" si="4"/>
        <v>0</v>
      </c>
      <c r="O88" s="128">
        <f t="shared" si="5"/>
        <v>0</v>
      </c>
      <c r="P88" s="127">
        <f t="shared" si="6"/>
        <v>0</v>
      </c>
      <c r="Q88" s="134" t="s">
        <v>355</v>
      </c>
      <c r="R88" s="57"/>
      <c r="S88" s="57"/>
      <c r="V88" s="59"/>
      <c r="AB88" s="125"/>
    </row>
    <row r="89" spans="1:28" s="155" customFormat="1" ht="14.25" hidden="1" customHeight="1" x14ac:dyDescent="0.25">
      <c r="A89" s="141"/>
      <c r="B89" s="142" t="s">
        <v>411</v>
      </c>
      <c r="C89" s="143" t="s">
        <v>352</v>
      </c>
      <c r="D89" s="144" t="s">
        <v>47</v>
      </c>
      <c r="E89" s="144" t="s">
        <v>43</v>
      </c>
      <c r="F89" s="145" t="s">
        <v>472</v>
      </c>
      <c r="G89" s="145" t="s">
        <v>45</v>
      </c>
      <c r="H89" s="157">
        <v>0.61</v>
      </c>
      <c r="I89" s="158">
        <f t="shared" si="9"/>
        <v>61.433892999999998</v>
      </c>
      <c r="J89" s="158"/>
      <c r="K89" s="148">
        <v>500</v>
      </c>
      <c r="L89" s="148" t="s">
        <v>350</v>
      </c>
      <c r="M89" s="149"/>
      <c r="N89" s="150">
        <f t="shared" si="4"/>
        <v>0</v>
      </c>
      <c r="O89" s="151">
        <f t="shared" si="5"/>
        <v>0</v>
      </c>
      <c r="P89" s="152">
        <f t="shared" si="6"/>
        <v>0</v>
      </c>
      <c r="Q89" s="159" t="s">
        <v>355</v>
      </c>
      <c r="R89" s="154"/>
      <c r="S89" s="154"/>
      <c r="V89" s="156"/>
    </row>
    <row r="90" spans="1:28" s="155" customFormat="1" ht="14.25" hidden="1" customHeight="1" x14ac:dyDescent="0.25">
      <c r="A90" s="141"/>
      <c r="B90" s="142" t="s">
        <v>261</v>
      </c>
      <c r="C90" s="143" t="s">
        <v>351</v>
      </c>
      <c r="D90" s="144" t="s">
        <v>386</v>
      </c>
      <c r="E90" s="144" t="s">
        <v>99</v>
      </c>
      <c r="F90" s="145" t="s">
        <v>319</v>
      </c>
      <c r="G90" s="145" t="s">
        <v>45</v>
      </c>
      <c r="H90" s="146">
        <f>I90/$O$7</f>
        <v>0.42696301209496851</v>
      </c>
      <c r="I90" s="147">
        <v>43</v>
      </c>
      <c r="J90" s="147"/>
      <c r="K90" s="148">
        <v>200</v>
      </c>
      <c r="L90" s="148" t="s">
        <v>348</v>
      </c>
      <c r="M90" s="149"/>
      <c r="N90" s="150">
        <f t="shared" si="4"/>
        <v>0</v>
      </c>
      <c r="O90" s="151">
        <f t="shared" si="5"/>
        <v>0</v>
      </c>
      <c r="P90" s="152">
        <f t="shared" si="6"/>
        <v>0</v>
      </c>
      <c r="Q90" s="153" t="s">
        <v>391</v>
      </c>
      <c r="R90" s="154"/>
      <c r="S90" s="154"/>
      <c r="V90" s="156"/>
    </row>
    <row r="91" spans="1:28" s="58" customFormat="1" ht="14.25" customHeight="1" x14ac:dyDescent="0.25">
      <c r="A91" s="51"/>
      <c r="B91" s="52" t="s">
        <v>74</v>
      </c>
      <c r="C91" s="126" t="s">
        <v>352</v>
      </c>
      <c r="D91" s="136" t="s">
        <v>55</v>
      </c>
      <c r="E91" s="136" t="s">
        <v>43</v>
      </c>
      <c r="F91" s="53" t="s">
        <v>75</v>
      </c>
      <c r="G91" s="53" t="s">
        <v>44</v>
      </c>
      <c r="H91" s="131">
        <v>0.37</v>
      </c>
      <c r="I91" s="133">
        <f t="shared" ref="I91:I106" si="10">H91*$O$7</f>
        <v>37.263180999999996</v>
      </c>
      <c r="J91" s="133"/>
      <c r="K91" s="54">
        <v>700</v>
      </c>
      <c r="L91" s="54" t="s">
        <v>350</v>
      </c>
      <c r="M91" s="55"/>
      <c r="N91" s="129">
        <f t="shared" si="4"/>
        <v>0</v>
      </c>
      <c r="O91" s="128">
        <f t="shared" si="5"/>
        <v>0</v>
      </c>
      <c r="P91" s="127">
        <f t="shared" si="6"/>
        <v>0</v>
      </c>
      <c r="Q91" s="134" t="s">
        <v>355</v>
      </c>
      <c r="R91" s="57"/>
      <c r="S91" s="57"/>
      <c r="V91" s="59"/>
      <c r="AB91" s="125"/>
    </row>
    <row r="92" spans="1:28" s="58" customFormat="1" ht="14.25" customHeight="1" x14ac:dyDescent="0.25">
      <c r="A92" s="51"/>
      <c r="B92" s="52" t="s">
        <v>76</v>
      </c>
      <c r="C92" s="126" t="s">
        <v>352</v>
      </c>
      <c r="D92" s="136" t="s">
        <v>55</v>
      </c>
      <c r="E92" s="136" t="s">
        <v>43</v>
      </c>
      <c r="F92" s="53" t="s">
        <v>75</v>
      </c>
      <c r="G92" s="53" t="s">
        <v>45</v>
      </c>
      <c r="H92" s="131">
        <v>0.47</v>
      </c>
      <c r="I92" s="133">
        <f t="shared" si="10"/>
        <v>47.334310999999992</v>
      </c>
      <c r="J92" s="133"/>
      <c r="K92" s="54">
        <v>500</v>
      </c>
      <c r="L92" s="54" t="s">
        <v>350</v>
      </c>
      <c r="M92" s="55"/>
      <c r="N92" s="129">
        <f t="shared" si="4"/>
        <v>0</v>
      </c>
      <c r="O92" s="128">
        <f t="shared" si="5"/>
        <v>0</v>
      </c>
      <c r="P92" s="127">
        <f t="shared" si="6"/>
        <v>0</v>
      </c>
      <c r="Q92" s="134" t="s">
        <v>355</v>
      </c>
      <c r="R92" s="57"/>
      <c r="S92" s="57"/>
      <c r="V92" s="59"/>
      <c r="AB92" s="125"/>
    </row>
    <row r="93" spans="1:28" s="58" customFormat="1" ht="14.25" customHeight="1" x14ac:dyDescent="0.25">
      <c r="A93" s="51"/>
      <c r="B93" s="52" t="s">
        <v>77</v>
      </c>
      <c r="C93" s="126" t="s">
        <v>352</v>
      </c>
      <c r="D93" s="136" t="s">
        <v>55</v>
      </c>
      <c r="E93" s="136" t="s">
        <v>43</v>
      </c>
      <c r="F93" s="53" t="s">
        <v>75</v>
      </c>
      <c r="G93" s="53" t="s">
        <v>46</v>
      </c>
      <c r="H93" s="131">
        <v>0.69</v>
      </c>
      <c r="I93" s="133">
        <f t="shared" si="10"/>
        <v>69.490796999999986</v>
      </c>
      <c r="J93" s="133"/>
      <c r="K93" s="54">
        <v>250</v>
      </c>
      <c r="L93" s="54" t="s">
        <v>350</v>
      </c>
      <c r="M93" s="55"/>
      <c r="N93" s="129">
        <f t="shared" si="4"/>
        <v>0</v>
      </c>
      <c r="O93" s="128">
        <f t="shared" si="5"/>
        <v>0</v>
      </c>
      <c r="P93" s="127">
        <f t="shared" si="6"/>
        <v>0</v>
      </c>
      <c r="Q93" s="134" t="s">
        <v>355</v>
      </c>
      <c r="R93" s="57"/>
      <c r="S93" s="57"/>
      <c r="V93" s="59"/>
      <c r="AB93" s="125"/>
    </row>
    <row r="94" spans="1:28" s="58" customFormat="1" ht="14.25" customHeight="1" x14ac:dyDescent="0.25">
      <c r="A94" s="51"/>
      <c r="B94" s="52" t="s">
        <v>78</v>
      </c>
      <c r="C94" s="126" t="s">
        <v>352</v>
      </c>
      <c r="D94" s="136" t="s">
        <v>55</v>
      </c>
      <c r="E94" s="136" t="s">
        <v>48</v>
      </c>
      <c r="F94" s="53" t="s">
        <v>79</v>
      </c>
      <c r="G94" s="53" t="s">
        <v>44</v>
      </c>
      <c r="H94" s="131">
        <v>0.32578696190476197</v>
      </c>
      <c r="I94" s="133">
        <f t="shared" si="10"/>
        <v>32.810428456479052</v>
      </c>
      <c r="J94" s="133"/>
      <c r="K94" s="54">
        <v>700</v>
      </c>
      <c r="L94" s="54" t="s">
        <v>350</v>
      </c>
      <c r="M94" s="55"/>
      <c r="N94" s="129">
        <f t="shared" si="4"/>
        <v>0</v>
      </c>
      <c r="O94" s="128">
        <f t="shared" si="5"/>
        <v>0</v>
      </c>
      <c r="P94" s="127">
        <f t="shared" si="6"/>
        <v>0</v>
      </c>
      <c r="Q94" s="134" t="s">
        <v>355</v>
      </c>
      <c r="R94" s="57"/>
      <c r="S94" s="57"/>
      <c r="V94" s="59"/>
      <c r="AB94" s="125"/>
    </row>
    <row r="95" spans="1:28" s="58" customFormat="1" ht="14.25" customHeight="1" x14ac:dyDescent="0.25">
      <c r="A95" s="51"/>
      <c r="B95" s="52" t="s">
        <v>80</v>
      </c>
      <c r="C95" s="126" t="s">
        <v>352</v>
      </c>
      <c r="D95" s="136" t="s">
        <v>55</v>
      </c>
      <c r="E95" s="136" t="s">
        <v>48</v>
      </c>
      <c r="F95" s="53" t="s">
        <v>79</v>
      </c>
      <c r="G95" s="53" t="s">
        <v>45</v>
      </c>
      <c r="H95" s="131">
        <v>0.39</v>
      </c>
      <c r="I95" s="133">
        <f t="shared" si="10"/>
        <v>39.277406999999997</v>
      </c>
      <c r="J95" s="133"/>
      <c r="K95" s="54">
        <v>500</v>
      </c>
      <c r="L95" s="54" t="s">
        <v>350</v>
      </c>
      <c r="M95" s="55"/>
      <c r="N95" s="129">
        <f t="shared" si="4"/>
        <v>0</v>
      </c>
      <c r="O95" s="128">
        <f t="shared" si="5"/>
        <v>0</v>
      </c>
      <c r="P95" s="127">
        <f t="shared" si="6"/>
        <v>0</v>
      </c>
      <c r="Q95" s="134" t="s">
        <v>355</v>
      </c>
      <c r="R95" s="57"/>
      <c r="S95" s="57"/>
      <c r="V95" s="59"/>
      <c r="AB95" s="125"/>
    </row>
    <row r="96" spans="1:28" s="58" customFormat="1" ht="14.25" customHeight="1" x14ac:dyDescent="0.25">
      <c r="A96" s="51"/>
      <c r="B96" s="52" t="s">
        <v>81</v>
      </c>
      <c r="C96" s="126" t="s">
        <v>352</v>
      </c>
      <c r="D96" s="136" t="s">
        <v>55</v>
      </c>
      <c r="E96" s="136" t="s">
        <v>48</v>
      </c>
      <c r="F96" s="53" t="s">
        <v>79</v>
      </c>
      <c r="G96" s="53" t="s">
        <v>46</v>
      </c>
      <c r="H96" s="131">
        <v>0.59</v>
      </c>
      <c r="I96" s="133">
        <f t="shared" si="10"/>
        <v>59.419666999999997</v>
      </c>
      <c r="J96" s="133"/>
      <c r="K96" s="54">
        <v>250</v>
      </c>
      <c r="L96" s="54" t="s">
        <v>350</v>
      </c>
      <c r="M96" s="55"/>
      <c r="N96" s="129">
        <f t="shared" si="4"/>
        <v>0</v>
      </c>
      <c r="O96" s="128">
        <f t="shared" si="5"/>
        <v>0</v>
      </c>
      <c r="P96" s="127">
        <f t="shared" si="6"/>
        <v>0</v>
      </c>
      <c r="Q96" s="134" t="s">
        <v>355</v>
      </c>
      <c r="R96" s="57"/>
      <c r="S96" s="57"/>
      <c r="V96" s="59"/>
      <c r="AB96" s="125"/>
    </row>
    <row r="97" spans="1:28" s="155" customFormat="1" ht="14.25" hidden="1" customHeight="1" x14ac:dyDescent="0.25">
      <c r="A97" s="141"/>
      <c r="B97" s="142" t="s">
        <v>82</v>
      </c>
      <c r="C97" s="143" t="s">
        <v>352</v>
      </c>
      <c r="D97" s="144" t="s">
        <v>55</v>
      </c>
      <c r="E97" s="144" t="s">
        <v>48</v>
      </c>
      <c r="F97" s="145" t="s">
        <v>83</v>
      </c>
      <c r="G97" s="145" t="s">
        <v>44</v>
      </c>
      <c r="H97" s="157">
        <v>0.32578696190476197</v>
      </c>
      <c r="I97" s="158">
        <f t="shared" si="10"/>
        <v>32.810428456479052</v>
      </c>
      <c r="J97" s="158"/>
      <c r="K97" s="148">
        <v>700</v>
      </c>
      <c r="L97" s="148" t="s">
        <v>350</v>
      </c>
      <c r="M97" s="149"/>
      <c r="N97" s="150">
        <f t="shared" si="4"/>
        <v>0</v>
      </c>
      <c r="O97" s="151">
        <f t="shared" si="5"/>
        <v>0</v>
      </c>
      <c r="P97" s="152">
        <f t="shared" si="6"/>
        <v>0</v>
      </c>
      <c r="Q97" s="159" t="s">
        <v>355</v>
      </c>
      <c r="R97" s="154"/>
      <c r="S97" s="154"/>
      <c r="V97" s="156"/>
    </row>
    <row r="98" spans="1:28" s="155" customFormat="1" ht="14.25" hidden="1" customHeight="1" x14ac:dyDescent="0.25">
      <c r="A98" s="141"/>
      <c r="B98" s="142" t="s">
        <v>84</v>
      </c>
      <c r="C98" s="143" t="s">
        <v>352</v>
      </c>
      <c r="D98" s="144" t="s">
        <v>55</v>
      </c>
      <c r="E98" s="144" t="s">
        <v>48</v>
      </c>
      <c r="F98" s="145" t="s">
        <v>83</v>
      </c>
      <c r="G98" s="145" t="s">
        <v>45</v>
      </c>
      <c r="H98" s="157">
        <v>0.39</v>
      </c>
      <c r="I98" s="158">
        <f t="shared" si="10"/>
        <v>39.277406999999997</v>
      </c>
      <c r="J98" s="158"/>
      <c r="K98" s="148">
        <v>500</v>
      </c>
      <c r="L98" s="148" t="s">
        <v>350</v>
      </c>
      <c r="M98" s="149"/>
      <c r="N98" s="150">
        <f t="shared" si="4"/>
        <v>0</v>
      </c>
      <c r="O98" s="151">
        <f t="shared" si="5"/>
        <v>0</v>
      </c>
      <c r="P98" s="152">
        <f t="shared" si="6"/>
        <v>0</v>
      </c>
      <c r="Q98" s="159" t="s">
        <v>355</v>
      </c>
      <c r="R98" s="154"/>
      <c r="S98" s="154"/>
      <c r="V98" s="156"/>
    </row>
    <row r="99" spans="1:28" s="155" customFormat="1" ht="14.25" hidden="1" customHeight="1" x14ac:dyDescent="0.25">
      <c r="A99" s="141"/>
      <c r="B99" s="142" t="s">
        <v>85</v>
      </c>
      <c r="C99" s="143" t="s">
        <v>352</v>
      </c>
      <c r="D99" s="144" t="s">
        <v>55</v>
      </c>
      <c r="E99" s="144" t="s">
        <v>48</v>
      </c>
      <c r="F99" s="145" t="s">
        <v>83</v>
      </c>
      <c r="G99" s="145" t="s">
        <v>46</v>
      </c>
      <c r="H99" s="157">
        <v>0.59</v>
      </c>
      <c r="I99" s="158">
        <f t="shared" si="10"/>
        <v>59.419666999999997</v>
      </c>
      <c r="J99" s="158"/>
      <c r="K99" s="148">
        <v>250</v>
      </c>
      <c r="L99" s="148" t="s">
        <v>350</v>
      </c>
      <c r="M99" s="149"/>
      <c r="N99" s="150">
        <f t="shared" si="4"/>
        <v>0</v>
      </c>
      <c r="O99" s="151">
        <f t="shared" si="5"/>
        <v>0</v>
      </c>
      <c r="P99" s="152">
        <f t="shared" si="6"/>
        <v>0</v>
      </c>
      <c r="Q99" s="159" t="s">
        <v>355</v>
      </c>
      <c r="R99" s="154"/>
      <c r="S99" s="154"/>
      <c r="V99" s="156"/>
    </row>
    <row r="100" spans="1:28" s="58" customFormat="1" ht="14.25" customHeight="1" x14ac:dyDescent="0.25">
      <c r="A100" s="51"/>
      <c r="B100" s="52" t="s">
        <v>86</v>
      </c>
      <c r="C100" s="126" t="s">
        <v>352</v>
      </c>
      <c r="D100" s="136" t="s">
        <v>47</v>
      </c>
      <c r="E100" s="136" t="s">
        <v>43</v>
      </c>
      <c r="F100" s="53" t="s">
        <v>87</v>
      </c>
      <c r="G100" s="53" t="s">
        <v>44</v>
      </c>
      <c r="H100" s="131">
        <v>0.38</v>
      </c>
      <c r="I100" s="133">
        <f t="shared" si="10"/>
        <v>38.270294</v>
      </c>
      <c r="J100" s="133"/>
      <c r="K100" s="54">
        <v>700</v>
      </c>
      <c r="L100" s="54" t="s">
        <v>350</v>
      </c>
      <c r="M100" s="55"/>
      <c r="N100" s="129">
        <f t="shared" si="4"/>
        <v>0</v>
      </c>
      <c r="O100" s="128">
        <f t="shared" si="5"/>
        <v>0</v>
      </c>
      <c r="P100" s="127">
        <f t="shared" si="6"/>
        <v>0</v>
      </c>
      <c r="Q100" s="134" t="s">
        <v>355</v>
      </c>
      <c r="R100" s="57"/>
      <c r="S100" s="57"/>
      <c r="V100" s="59"/>
      <c r="AB100" s="125"/>
    </row>
    <row r="101" spans="1:28" s="58" customFormat="1" ht="14.25" customHeight="1" x14ac:dyDescent="0.25">
      <c r="A101" s="51"/>
      <c r="B101" s="52" t="s">
        <v>88</v>
      </c>
      <c r="C101" s="126" t="s">
        <v>352</v>
      </c>
      <c r="D101" s="136" t="s">
        <v>47</v>
      </c>
      <c r="E101" s="136" t="s">
        <v>43</v>
      </c>
      <c r="F101" s="53" t="s">
        <v>87</v>
      </c>
      <c r="G101" s="53" t="s">
        <v>45</v>
      </c>
      <c r="H101" s="131">
        <v>0.45</v>
      </c>
      <c r="I101" s="133">
        <f t="shared" si="10"/>
        <v>45.320084999999999</v>
      </c>
      <c r="J101" s="133"/>
      <c r="K101" s="54">
        <v>500</v>
      </c>
      <c r="L101" s="54" t="s">
        <v>350</v>
      </c>
      <c r="M101" s="55"/>
      <c r="N101" s="129">
        <f t="shared" si="4"/>
        <v>0</v>
      </c>
      <c r="O101" s="128">
        <f t="shared" si="5"/>
        <v>0</v>
      </c>
      <c r="P101" s="127">
        <f t="shared" si="6"/>
        <v>0</v>
      </c>
      <c r="Q101" s="134" t="s">
        <v>355</v>
      </c>
      <c r="R101" s="57"/>
      <c r="S101" s="57"/>
      <c r="V101" s="59"/>
      <c r="AB101" s="125"/>
    </row>
    <row r="102" spans="1:28" s="58" customFormat="1" ht="14.25" customHeight="1" x14ac:dyDescent="0.25">
      <c r="A102" s="51"/>
      <c r="B102" s="52" t="s">
        <v>89</v>
      </c>
      <c r="C102" s="126" t="s">
        <v>352</v>
      </c>
      <c r="D102" s="136" t="s">
        <v>47</v>
      </c>
      <c r="E102" s="136" t="s">
        <v>43</v>
      </c>
      <c r="F102" s="53" t="s">
        <v>87</v>
      </c>
      <c r="G102" s="53" t="s">
        <v>46</v>
      </c>
      <c r="H102" s="131">
        <v>0.67</v>
      </c>
      <c r="I102" s="133">
        <f t="shared" si="10"/>
        <v>67.476571000000007</v>
      </c>
      <c r="J102" s="133"/>
      <c r="K102" s="54">
        <v>250</v>
      </c>
      <c r="L102" s="54" t="s">
        <v>350</v>
      </c>
      <c r="M102" s="55"/>
      <c r="N102" s="129">
        <f t="shared" si="4"/>
        <v>0</v>
      </c>
      <c r="O102" s="128">
        <f t="shared" si="5"/>
        <v>0</v>
      </c>
      <c r="P102" s="127">
        <f t="shared" si="6"/>
        <v>0</v>
      </c>
      <c r="Q102" s="134" t="s">
        <v>355</v>
      </c>
      <c r="R102" s="57"/>
      <c r="S102" s="57"/>
      <c r="V102" s="59"/>
      <c r="AB102" s="125"/>
    </row>
    <row r="103" spans="1:28" s="58" customFormat="1" ht="14.25" customHeight="1" x14ac:dyDescent="0.25">
      <c r="A103" s="51"/>
      <c r="B103" s="52" t="s">
        <v>90</v>
      </c>
      <c r="C103" s="126" t="s">
        <v>352</v>
      </c>
      <c r="D103" s="136" t="s">
        <v>55</v>
      </c>
      <c r="E103" s="136" t="s">
        <v>43</v>
      </c>
      <c r="F103" s="53" t="s">
        <v>91</v>
      </c>
      <c r="G103" s="53" t="s">
        <v>44</v>
      </c>
      <c r="H103" s="131">
        <v>0.38</v>
      </c>
      <c r="I103" s="133">
        <f t="shared" si="10"/>
        <v>38.270294</v>
      </c>
      <c r="J103" s="133"/>
      <c r="K103" s="54">
        <v>700</v>
      </c>
      <c r="L103" s="54" t="s">
        <v>350</v>
      </c>
      <c r="M103" s="55"/>
      <c r="N103" s="129">
        <f t="shared" si="4"/>
        <v>0</v>
      </c>
      <c r="O103" s="128">
        <f t="shared" si="5"/>
        <v>0</v>
      </c>
      <c r="P103" s="127">
        <f t="shared" si="6"/>
        <v>0</v>
      </c>
      <c r="Q103" s="134" t="s">
        <v>355</v>
      </c>
      <c r="R103" s="57"/>
      <c r="S103" s="57"/>
      <c r="V103" s="59"/>
      <c r="AB103" s="125"/>
    </row>
    <row r="104" spans="1:28" s="58" customFormat="1" ht="14.25" customHeight="1" x14ac:dyDescent="0.25">
      <c r="A104" s="51"/>
      <c r="B104" s="52" t="s">
        <v>92</v>
      </c>
      <c r="C104" s="126" t="s">
        <v>352</v>
      </c>
      <c r="D104" s="136" t="s">
        <v>55</v>
      </c>
      <c r="E104" s="136" t="s">
        <v>43</v>
      </c>
      <c r="F104" s="53" t="s">
        <v>91</v>
      </c>
      <c r="G104" s="53" t="s">
        <v>45</v>
      </c>
      <c r="H104" s="131">
        <v>0.45</v>
      </c>
      <c r="I104" s="133">
        <f t="shared" si="10"/>
        <v>45.320084999999999</v>
      </c>
      <c r="J104" s="133"/>
      <c r="K104" s="54">
        <v>500</v>
      </c>
      <c r="L104" s="54" t="s">
        <v>350</v>
      </c>
      <c r="M104" s="55"/>
      <c r="N104" s="129">
        <f t="shared" si="4"/>
        <v>0</v>
      </c>
      <c r="O104" s="128">
        <f t="shared" si="5"/>
        <v>0</v>
      </c>
      <c r="P104" s="127">
        <f t="shared" si="6"/>
        <v>0</v>
      </c>
      <c r="Q104" s="134" t="s">
        <v>355</v>
      </c>
      <c r="R104" s="57"/>
      <c r="S104" s="57"/>
      <c r="V104" s="59"/>
      <c r="AB104" s="125"/>
    </row>
    <row r="105" spans="1:28" s="58" customFormat="1" ht="14.25" customHeight="1" x14ac:dyDescent="0.25">
      <c r="A105" s="51"/>
      <c r="B105" s="52" t="s">
        <v>93</v>
      </c>
      <c r="C105" s="126" t="s">
        <v>352</v>
      </c>
      <c r="D105" s="136" t="s">
        <v>55</v>
      </c>
      <c r="E105" s="136" t="s">
        <v>43</v>
      </c>
      <c r="F105" s="53" t="s">
        <v>91</v>
      </c>
      <c r="G105" s="53" t="s">
        <v>46</v>
      </c>
      <c r="H105" s="131">
        <v>0.67</v>
      </c>
      <c r="I105" s="133">
        <f t="shared" si="10"/>
        <v>67.476571000000007</v>
      </c>
      <c r="J105" s="133"/>
      <c r="K105" s="54">
        <v>250</v>
      </c>
      <c r="L105" s="54" t="s">
        <v>350</v>
      </c>
      <c r="M105" s="55"/>
      <c r="N105" s="129">
        <f t="shared" ref="N105:N168" si="11">M105*K105</f>
        <v>0</v>
      </c>
      <c r="O105" s="128">
        <f t="shared" ref="O105:O168" si="12">N105*H105</f>
        <v>0</v>
      </c>
      <c r="P105" s="127">
        <f t="shared" ref="P105:P168" si="13">N105*I105</f>
        <v>0</v>
      </c>
      <c r="Q105" s="134" t="s">
        <v>355</v>
      </c>
      <c r="R105" s="57"/>
      <c r="S105" s="57"/>
      <c r="V105" s="59"/>
      <c r="AB105" s="125"/>
    </row>
    <row r="106" spans="1:28" s="155" customFormat="1" ht="14.25" hidden="1" customHeight="1" x14ac:dyDescent="0.25">
      <c r="A106" s="141"/>
      <c r="B106" s="142" t="s">
        <v>412</v>
      </c>
      <c r="C106" s="143" t="s">
        <v>352</v>
      </c>
      <c r="D106" s="144" t="s">
        <v>47</v>
      </c>
      <c r="E106" s="144" t="s">
        <v>48</v>
      </c>
      <c r="F106" s="145" t="s">
        <v>94</v>
      </c>
      <c r="G106" s="145" t="s">
        <v>46</v>
      </c>
      <c r="H106" s="157">
        <v>0.57999999999999996</v>
      </c>
      <c r="I106" s="158">
        <f t="shared" si="10"/>
        <v>58.412553999999993</v>
      </c>
      <c r="J106" s="158"/>
      <c r="K106" s="148">
        <v>300</v>
      </c>
      <c r="L106" s="148" t="s">
        <v>350</v>
      </c>
      <c r="M106" s="149"/>
      <c r="N106" s="150">
        <f t="shared" si="11"/>
        <v>0</v>
      </c>
      <c r="O106" s="151">
        <f t="shared" si="12"/>
        <v>0</v>
      </c>
      <c r="P106" s="152">
        <f t="shared" si="13"/>
        <v>0</v>
      </c>
      <c r="Q106" s="159" t="s">
        <v>355</v>
      </c>
      <c r="R106" s="154"/>
      <c r="S106" s="154"/>
      <c r="V106" s="156"/>
    </row>
    <row r="107" spans="1:28" s="58" customFormat="1" ht="14.25" customHeight="1" x14ac:dyDescent="0.25">
      <c r="A107" s="51"/>
      <c r="B107" s="52" t="s">
        <v>262</v>
      </c>
      <c r="C107" s="126" t="s">
        <v>351</v>
      </c>
      <c r="D107" s="136" t="s">
        <v>47</v>
      </c>
      <c r="E107" s="136" t="s">
        <v>48</v>
      </c>
      <c r="F107" s="53" t="s">
        <v>94</v>
      </c>
      <c r="G107" s="53" t="s">
        <v>45</v>
      </c>
      <c r="H107" s="130">
        <f>I107/$O$7</f>
        <v>0.22837556460893665</v>
      </c>
      <c r="I107" s="132">
        <v>23</v>
      </c>
      <c r="J107" s="132"/>
      <c r="K107" s="54">
        <v>200</v>
      </c>
      <c r="L107" s="54" t="s">
        <v>348</v>
      </c>
      <c r="M107" s="55"/>
      <c r="N107" s="129">
        <f t="shared" si="11"/>
        <v>0</v>
      </c>
      <c r="O107" s="128">
        <f t="shared" si="12"/>
        <v>0</v>
      </c>
      <c r="P107" s="127">
        <f t="shared" si="13"/>
        <v>0</v>
      </c>
      <c r="Q107" s="56" t="s">
        <v>354</v>
      </c>
      <c r="R107" s="57"/>
      <c r="S107" s="57"/>
      <c r="V107" s="59"/>
      <c r="AB107" s="125"/>
    </row>
    <row r="108" spans="1:28" s="58" customFormat="1" ht="14.25" customHeight="1" x14ac:dyDescent="0.25">
      <c r="A108" s="51"/>
      <c r="B108" s="52" t="s">
        <v>95</v>
      </c>
      <c r="C108" s="126" t="s">
        <v>352</v>
      </c>
      <c r="D108" s="136" t="s">
        <v>50</v>
      </c>
      <c r="E108" s="136" t="s">
        <v>48</v>
      </c>
      <c r="F108" s="53" t="s">
        <v>96</v>
      </c>
      <c r="G108" s="53" t="s">
        <v>44</v>
      </c>
      <c r="H108" s="131">
        <v>0.34</v>
      </c>
      <c r="I108" s="133">
        <f t="shared" ref="I108:I124" si="14">H108*$O$7</f>
        <v>34.241841999999998</v>
      </c>
      <c r="J108" s="133"/>
      <c r="K108" s="54">
        <v>700</v>
      </c>
      <c r="L108" s="54" t="s">
        <v>350</v>
      </c>
      <c r="M108" s="55"/>
      <c r="N108" s="129">
        <f t="shared" si="11"/>
        <v>0</v>
      </c>
      <c r="O108" s="128">
        <f t="shared" si="12"/>
        <v>0</v>
      </c>
      <c r="P108" s="127">
        <f t="shared" si="13"/>
        <v>0</v>
      </c>
      <c r="Q108" s="134" t="s">
        <v>355</v>
      </c>
      <c r="R108" s="57"/>
      <c r="S108" s="57"/>
      <c r="V108" s="59"/>
      <c r="AB108" s="125"/>
    </row>
    <row r="109" spans="1:28" s="58" customFormat="1" ht="14.25" customHeight="1" x14ac:dyDescent="0.25">
      <c r="A109" s="51"/>
      <c r="B109" s="52" t="s">
        <v>97</v>
      </c>
      <c r="C109" s="126" t="s">
        <v>352</v>
      </c>
      <c r="D109" s="136" t="s">
        <v>50</v>
      </c>
      <c r="E109" s="136" t="s">
        <v>48</v>
      </c>
      <c r="F109" s="53" t="s">
        <v>96</v>
      </c>
      <c r="G109" s="53" t="s">
        <v>45</v>
      </c>
      <c r="H109" s="131">
        <v>0.4</v>
      </c>
      <c r="I109" s="133">
        <f t="shared" si="14"/>
        <v>40.284520000000001</v>
      </c>
      <c r="J109" s="133"/>
      <c r="K109" s="54">
        <v>500</v>
      </c>
      <c r="L109" s="54" t="s">
        <v>350</v>
      </c>
      <c r="M109" s="55"/>
      <c r="N109" s="129">
        <f t="shared" si="11"/>
        <v>0</v>
      </c>
      <c r="O109" s="128">
        <f t="shared" si="12"/>
        <v>0</v>
      </c>
      <c r="P109" s="127">
        <f t="shared" si="13"/>
        <v>0</v>
      </c>
      <c r="Q109" s="134" t="s">
        <v>355</v>
      </c>
      <c r="R109" s="57"/>
      <c r="S109" s="57"/>
      <c r="V109" s="59"/>
      <c r="AB109" s="125"/>
    </row>
    <row r="110" spans="1:28" s="58" customFormat="1" ht="14.25" customHeight="1" x14ac:dyDescent="0.25">
      <c r="A110" s="51"/>
      <c r="B110" s="52" t="s">
        <v>98</v>
      </c>
      <c r="C110" s="126" t="s">
        <v>352</v>
      </c>
      <c r="D110" s="136" t="s">
        <v>50</v>
      </c>
      <c r="E110" s="136" t="s">
        <v>48</v>
      </c>
      <c r="F110" s="53" t="s">
        <v>96</v>
      </c>
      <c r="G110" s="53" t="s">
        <v>46</v>
      </c>
      <c r="H110" s="131">
        <v>0.6</v>
      </c>
      <c r="I110" s="133">
        <f t="shared" si="14"/>
        <v>60.426779999999994</v>
      </c>
      <c r="J110" s="133"/>
      <c r="K110" s="54">
        <v>250</v>
      </c>
      <c r="L110" s="54" t="s">
        <v>350</v>
      </c>
      <c r="M110" s="55"/>
      <c r="N110" s="129">
        <f t="shared" si="11"/>
        <v>0</v>
      </c>
      <c r="O110" s="128">
        <f t="shared" si="12"/>
        <v>0</v>
      </c>
      <c r="P110" s="127">
        <f t="shared" si="13"/>
        <v>0</v>
      </c>
      <c r="Q110" s="134" t="s">
        <v>355</v>
      </c>
      <c r="R110" s="57"/>
      <c r="S110" s="57"/>
      <c r="V110" s="59"/>
      <c r="AB110" s="125"/>
    </row>
    <row r="111" spans="1:28" s="58" customFormat="1" ht="14.25" customHeight="1" x14ac:dyDescent="0.25">
      <c r="A111" s="51"/>
      <c r="B111" s="52" t="s">
        <v>297</v>
      </c>
      <c r="C111" s="126" t="s">
        <v>352</v>
      </c>
      <c r="D111" s="136" t="s">
        <v>55</v>
      </c>
      <c r="E111" s="136" t="s">
        <v>64</v>
      </c>
      <c r="F111" s="53" t="s">
        <v>342</v>
      </c>
      <c r="G111" s="53" t="s">
        <v>44</v>
      </c>
      <c r="H111" s="131">
        <v>0.33</v>
      </c>
      <c r="I111" s="133">
        <f t="shared" si="14"/>
        <v>33.234729000000002</v>
      </c>
      <c r="J111" s="133"/>
      <c r="K111" s="54">
        <v>700</v>
      </c>
      <c r="L111" s="54" t="s">
        <v>350</v>
      </c>
      <c r="M111" s="55"/>
      <c r="N111" s="129">
        <f t="shared" si="11"/>
        <v>0</v>
      </c>
      <c r="O111" s="128">
        <f t="shared" si="12"/>
        <v>0</v>
      </c>
      <c r="P111" s="127">
        <f t="shared" si="13"/>
        <v>0</v>
      </c>
      <c r="Q111" s="134" t="s">
        <v>355</v>
      </c>
      <c r="R111" s="57"/>
      <c r="S111" s="57"/>
      <c r="V111" s="59"/>
      <c r="AB111" s="125"/>
    </row>
    <row r="112" spans="1:28" s="58" customFormat="1" ht="14.25" customHeight="1" x14ac:dyDescent="0.25">
      <c r="A112" s="51"/>
      <c r="B112" s="52" t="s">
        <v>295</v>
      </c>
      <c r="C112" s="126" t="s">
        <v>352</v>
      </c>
      <c r="D112" s="136" t="s">
        <v>55</v>
      </c>
      <c r="E112" s="136" t="s">
        <v>64</v>
      </c>
      <c r="F112" s="53" t="s">
        <v>342</v>
      </c>
      <c r="G112" s="53" t="s">
        <v>45</v>
      </c>
      <c r="H112" s="131">
        <v>0.39</v>
      </c>
      <c r="I112" s="133">
        <f t="shared" si="14"/>
        <v>39.277406999999997</v>
      </c>
      <c r="J112" s="133"/>
      <c r="K112" s="54">
        <v>500</v>
      </c>
      <c r="L112" s="54" t="s">
        <v>350</v>
      </c>
      <c r="M112" s="55"/>
      <c r="N112" s="129">
        <f t="shared" si="11"/>
        <v>0</v>
      </c>
      <c r="O112" s="128">
        <f t="shared" si="12"/>
        <v>0</v>
      </c>
      <c r="P112" s="127">
        <f t="shared" si="13"/>
        <v>0</v>
      </c>
      <c r="Q112" s="134" t="s">
        <v>355</v>
      </c>
      <c r="R112" s="57"/>
      <c r="S112" s="57"/>
      <c r="V112" s="59"/>
      <c r="AB112" s="125"/>
    </row>
    <row r="113" spans="1:28" s="58" customFormat="1" ht="14.25" customHeight="1" x14ac:dyDescent="0.25">
      <c r="A113" s="51"/>
      <c r="B113" s="52" t="s">
        <v>296</v>
      </c>
      <c r="C113" s="126" t="s">
        <v>352</v>
      </c>
      <c r="D113" s="136" t="s">
        <v>55</v>
      </c>
      <c r="E113" s="136" t="s">
        <v>64</v>
      </c>
      <c r="F113" s="53" t="s">
        <v>342</v>
      </c>
      <c r="G113" s="53" t="s">
        <v>46</v>
      </c>
      <c r="H113" s="131">
        <v>0.59</v>
      </c>
      <c r="I113" s="133">
        <f t="shared" si="14"/>
        <v>59.419666999999997</v>
      </c>
      <c r="J113" s="133"/>
      <c r="K113" s="54">
        <v>250</v>
      </c>
      <c r="L113" s="54" t="s">
        <v>350</v>
      </c>
      <c r="M113" s="55"/>
      <c r="N113" s="129">
        <f t="shared" si="11"/>
        <v>0</v>
      </c>
      <c r="O113" s="128">
        <f t="shared" si="12"/>
        <v>0</v>
      </c>
      <c r="P113" s="127">
        <f t="shared" si="13"/>
        <v>0</v>
      </c>
      <c r="Q113" s="134" t="s">
        <v>355</v>
      </c>
      <c r="R113" s="57"/>
      <c r="S113" s="57"/>
      <c r="V113" s="59"/>
      <c r="AB113" s="125"/>
    </row>
    <row r="114" spans="1:28" s="155" customFormat="1" ht="14.25" hidden="1" customHeight="1" x14ac:dyDescent="0.25">
      <c r="A114" s="141"/>
      <c r="B114" s="142" t="s">
        <v>413</v>
      </c>
      <c r="C114" s="143" t="s">
        <v>352</v>
      </c>
      <c r="D114" s="144" t="s">
        <v>47</v>
      </c>
      <c r="E114" s="144" t="s">
        <v>48</v>
      </c>
      <c r="F114" s="145" t="s">
        <v>473</v>
      </c>
      <c r="G114" s="145" t="s">
        <v>45</v>
      </c>
      <c r="H114" s="157">
        <v>0.42</v>
      </c>
      <c r="I114" s="158">
        <f t="shared" si="14"/>
        <v>42.298745999999994</v>
      </c>
      <c r="J114" s="158"/>
      <c r="K114" s="148">
        <v>500</v>
      </c>
      <c r="L114" s="148" t="s">
        <v>350</v>
      </c>
      <c r="M114" s="149"/>
      <c r="N114" s="150">
        <f t="shared" si="11"/>
        <v>0</v>
      </c>
      <c r="O114" s="151">
        <f t="shared" si="12"/>
        <v>0</v>
      </c>
      <c r="P114" s="152">
        <f t="shared" si="13"/>
        <v>0</v>
      </c>
      <c r="Q114" s="159" t="s">
        <v>355</v>
      </c>
      <c r="R114" s="154"/>
      <c r="S114" s="154"/>
      <c r="V114" s="156"/>
    </row>
    <row r="115" spans="1:28" s="58" customFormat="1" ht="14.25" customHeight="1" x14ac:dyDescent="0.25">
      <c r="A115" s="51"/>
      <c r="B115" s="52" t="s">
        <v>414</v>
      </c>
      <c r="C115" s="126" t="s">
        <v>352</v>
      </c>
      <c r="D115" s="136" t="s">
        <v>50</v>
      </c>
      <c r="E115" s="136" t="s">
        <v>101</v>
      </c>
      <c r="F115" s="53" t="s">
        <v>474</v>
      </c>
      <c r="G115" s="53" t="s">
        <v>45</v>
      </c>
      <c r="H115" s="131">
        <v>0.37</v>
      </c>
      <c r="I115" s="133">
        <f t="shared" si="14"/>
        <v>37.263180999999996</v>
      </c>
      <c r="J115" s="133"/>
      <c r="K115" s="54">
        <v>600</v>
      </c>
      <c r="L115" s="54" t="s">
        <v>350</v>
      </c>
      <c r="M115" s="55"/>
      <c r="N115" s="129">
        <f t="shared" si="11"/>
        <v>0</v>
      </c>
      <c r="O115" s="128">
        <f t="shared" si="12"/>
        <v>0</v>
      </c>
      <c r="P115" s="127">
        <f t="shared" si="13"/>
        <v>0</v>
      </c>
      <c r="Q115" s="134" t="s">
        <v>355</v>
      </c>
      <c r="R115" s="57"/>
      <c r="S115" s="57"/>
      <c r="V115" s="59"/>
      <c r="AB115" s="125"/>
    </row>
    <row r="116" spans="1:28" s="58" customFormat="1" ht="14.25" customHeight="1" x14ac:dyDescent="0.25">
      <c r="A116" s="51"/>
      <c r="B116" s="52" t="s">
        <v>415</v>
      </c>
      <c r="C116" s="126" t="s">
        <v>352</v>
      </c>
      <c r="D116" s="136" t="s">
        <v>50</v>
      </c>
      <c r="E116" s="136" t="s">
        <v>101</v>
      </c>
      <c r="F116" s="53" t="s">
        <v>474</v>
      </c>
      <c r="G116" s="53" t="s">
        <v>46</v>
      </c>
      <c r="H116" s="131">
        <v>0.59</v>
      </c>
      <c r="I116" s="133">
        <f t="shared" si="14"/>
        <v>59.419666999999997</v>
      </c>
      <c r="J116" s="133"/>
      <c r="K116" s="54">
        <v>250</v>
      </c>
      <c r="L116" s="54" t="s">
        <v>350</v>
      </c>
      <c r="M116" s="55"/>
      <c r="N116" s="129">
        <f t="shared" si="11"/>
        <v>0</v>
      </c>
      <c r="O116" s="128">
        <f t="shared" si="12"/>
        <v>0</v>
      </c>
      <c r="P116" s="127">
        <f t="shared" si="13"/>
        <v>0</v>
      </c>
      <c r="Q116" s="134" t="s">
        <v>355</v>
      </c>
      <c r="R116" s="57"/>
      <c r="S116" s="57"/>
      <c r="V116" s="59"/>
      <c r="AB116" s="125"/>
    </row>
    <row r="117" spans="1:28" s="58" customFormat="1" ht="14.25" customHeight="1" x14ac:dyDescent="0.25">
      <c r="A117" s="51"/>
      <c r="B117" s="52" t="s">
        <v>416</v>
      </c>
      <c r="C117" s="126" t="s">
        <v>352</v>
      </c>
      <c r="D117" s="136" t="s">
        <v>50</v>
      </c>
      <c r="E117" s="136" t="s">
        <v>101</v>
      </c>
      <c r="F117" s="53" t="s">
        <v>474</v>
      </c>
      <c r="G117" s="53" t="s">
        <v>44</v>
      </c>
      <c r="H117" s="131">
        <v>0.31</v>
      </c>
      <c r="I117" s="133">
        <f t="shared" si="14"/>
        <v>31.220502999999997</v>
      </c>
      <c r="J117" s="133"/>
      <c r="K117" s="54">
        <v>900</v>
      </c>
      <c r="L117" s="54" t="s">
        <v>350</v>
      </c>
      <c r="M117" s="55"/>
      <c r="N117" s="129">
        <f t="shared" si="11"/>
        <v>0</v>
      </c>
      <c r="O117" s="128">
        <f t="shared" si="12"/>
        <v>0</v>
      </c>
      <c r="P117" s="127">
        <f t="shared" si="13"/>
        <v>0</v>
      </c>
      <c r="Q117" s="134" t="s">
        <v>355</v>
      </c>
      <c r="R117" s="57"/>
      <c r="S117" s="57"/>
      <c r="V117" s="59"/>
      <c r="AB117" s="125"/>
    </row>
    <row r="118" spans="1:28" s="58" customFormat="1" ht="14.25" customHeight="1" x14ac:dyDescent="0.25">
      <c r="A118" s="51"/>
      <c r="B118" s="52" t="s">
        <v>417</v>
      </c>
      <c r="C118" s="126" t="s">
        <v>352</v>
      </c>
      <c r="D118" s="136" t="s">
        <v>50</v>
      </c>
      <c r="E118" s="136" t="s">
        <v>48</v>
      </c>
      <c r="F118" s="53" t="s">
        <v>475</v>
      </c>
      <c r="G118" s="53" t="s">
        <v>45</v>
      </c>
      <c r="H118" s="131">
        <v>0.37</v>
      </c>
      <c r="I118" s="133">
        <f t="shared" si="14"/>
        <v>37.263180999999996</v>
      </c>
      <c r="J118" s="133"/>
      <c r="K118" s="54">
        <v>600</v>
      </c>
      <c r="L118" s="54" t="s">
        <v>350</v>
      </c>
      <c r="M118" s="55"/>
      <c r="N118" s="129">
        <f t="shared" si="11"/>
        <v>0</v>
      </c>
      <c r="O118" s="128">
        <f t="shared" si="12"/>
        <v>0</v>
      </c>
      <c r="P118" s="127">
        <f t="shared" si="13"/>
        <v>0</v>
      </c>
      <c r="Q118" s="134" t="s">
        <v>355</v>
      </c>
      <c r="R118" s="57"/>
      <c r="S118" s="57"/>
      <c r="V118" s="59"/>
      <c r="AB118" s="125"/>
    </row>
    <row r="119" spans="1:28" s="58" customFormat="1" ht="14.25" customHeight="1" x14ac:dyDescent="0.25">
      <c r="A119" s="51"/>
      <c r="B119" s="52" t="s">
        <v>418</v>
      </c>
      <c r="C119" s="126" t="s">
        <v>352</v>
      </c>
      <c r="D119" s="136" t="s">
        <v>50</v>
      </c>
      <c r="E119" s="136" t="s">
        <v>48</v>
      </c>
      <c r="F119" s="53" t="s">
        <v>475</v>
      </c>
      <c r="G119" s="53" t="s">
        <v>46</v>
      </c>
      <c r="H119" s="131">
        <v>0.59</v>
      </c>
      <c r="I119" s="133">
        <f t="shared" si="14"/>
        <v>59.419666999999997</v>
      </c>
      <c r="J119" s="133"/>
      <c r="K119" s="54">
        <v>250</v>
      </c>
      <c r="L119" s="54" t="s">
        <v>350</v>
      </c>
      <c r="M119" s="55"/>
      <c r="N119" s="129">
        <f t="shared" si="11"/>
        <v>0</v>
      </c>
      <c r="O119" s="128">
        <f t="shared" si="12"/>
        <v>0</v>
      </c>
      <c r="P119" s="127">
        <f t="shared" si="13"/>
        <v>0</v>
      </c>
      <c r="Q119" s="134" t="s">
        <v>355</v>
      </c>
      <c r="R119" s="57"/>
      <c r="S119" s="57"/>
      <c r="V119" s="59"/>
      <c r="AB119" s="125"/>
    </row>
    <row r="120" spans="1:28" s="58" customFormat="1" ht="14.25" customHeight="1" x14ac:dyDescent="0.25">
      <c r="A120" s="51"/>
      <c r="B120" s="52" t="s">
        <v>419</v>
      </c>
      <c r="C120" s="126" t="s">
        <v>352</v>
      </c>
      <c r="D120" s="136" t="s">
        <v>50</v>
      </c>
      <c r="E120" s="136" t="s">
        <v>48</v>
      </c>
      <c r="F120" s="53" t="s">
        <v>475</v>
      </c>
      <c r="G120" s="53" t="s">
        <v>44</v>
      </c>
      <c r="H120" s="131">
        <v>0.31</v>
      </c>
      <c r="I120" s="133">
        <f t="shared" si="14"/>
        <v>31.220502999999997</v>
      </c>
      <c r="J120" s="133"/>
      <c r="K120" s="54">
        <v>900</v>
      </c>
      <c r="L120" s="54" t="s">
        <v>350</v>
      </c>
      <c r="M120" s="55"/>
      <c r="N120" s="129">
        <f t="shared" si="11"/>
        <v>0</v>
      </c>
      <c r="O120" s="128">
        <f t="shared" si="12"/>
        <v>0</v>
      </c>
      <c r="P120" s="127">
        <f t="shared" si="13"/>
        <v>0</v>
      </c>
      <c r="Q120" s="134" t="s">
        <v>355</v>
      </c>
      <c r="R120" s="57"/>
      <c r="S120" s="57"/>
      <c r="V120" s="59"/>
      <c r="AB120" s="125"/>
    </row>
    <row r="121" spans="1:28" s="58" customFormat="1" ht="14.25" customHeight="1" x14ac:dyDescent="0.25">
      <c r="A121" s="51"/>
      <c r="B121" s="52" t="s">
        <v>420</v>
      </c>
      <c r="C121" s="126" t="s">
        <v>352</v>
      </c>
      <c r="D121" s="136" t="s">
        <v>50</v>
      </c>
      <c r="E121" s="136" t="s">
        <v>106</v>
      </c>
      <c r="F121" s="53" t="s">
        <v>476</v>
      </c>
      <c r="G121" s="53" t="s">
        <v>45</v>
      </c>
      <c r="H121" s="131">
        <v>0.28000000000000003</v>
      </c>
      <c r="I121" s="133">
        <f t="shared" si="14"/>
        <v>28.199164</v>
      </c>
      <c r="J121" s="133"/>
      <c r="K121" s="54">
        <v>600</v>
      </c>
      <c r="L121" s="54" t="s">
        <v>350</v>
      </c>
      <c r="M121" s="55"/>
      <c r="N121" s="129">
        <f t="shared" si="11"/>
        <v>0</v>
      </c>
      <c r="O121" s="128">
        <f t="shared" si="12"/>
        <v>0</v>
      </c>
      <c r="P121" s="127">
        <f t="shared" si="13"/>
        <v>0</v>
      </c>
      <c r="Q121" s="134" t="s">
        <v>355</v>
      </c>
      <c r="R121" s="57"/>
      <c r="S121" s="57"/>
      <c r="V121" s="59"/>
      <c r="AB121" s="125"/>
    </row>
    <row r="122" spans="1:28" s="58" customFormat="1" ht="14.25" customHeight="1" x14ac:dyDescent="0.25">
      <c r="A122" s="51"/>
      <c r="B122" s="52" t="s">
        <v>421</v>
      </c>
      <c r="C122" s="126" t="s">
        <v>352</v>
      </c>
      <c r="D122" s="136" t="s">
        <v>50</v>
      </c>
      <c r="E122" s="136" t="s">
        <v>106</v>
      </c>
      <c r="F122" s="53" t="s">
        <v>476</v>
      </c>
      <c r="G122" s="53" t="s">
        <v>46</v>
      </c>
      <c r="H122" s="131">
        <v>0.54</v>
      </c>
      <c r="I122" s="133">
        <f t="shared" si="14"/>
        <v>54.384101999999999</v>
      </c>
      <c r="J122" s="133"/>
      <c r="K122" s="54">
        <v>250</v>
      </c>
      <c r="L122" s="54" t="s">
        <v>350</v>
      </c>
      <c r="M122" s="55"/>
      <c r="N122" s="129">
        <f t="shared" si="11"/>
        <v>0</v>
      </c>
      <c r="O122" s="128">
        <f t="shared" si="12"/>
        <v>0</v>
      </c>
      <c r="P122" s="127">
        <f t="shared" si="13"/>
        <v>0</v>
      </c>
      <c r="Q122" s="134" t="s">
        <v>355</v>
      </c>
      <c r="R122" s="57"/>
      <c r="S122" s="57"/>
      <c r="V122" s="59"/>
      <c r="AB122" s="125"/>
    </row>
    <row r="123" spans="1:28" s="58" customFormat="1" ht="14.25" customHeight="1" x14ac:dyDescent="0.25">
      <c r="A123" s="51"/>
      <c r="B123" s="52" t="s">
        <v>422</v>
      </c>
      <c r="C123" s="126" t="s">
        <v>352</v>
      </c>
      <c r="D123" s="136" t="s">
        <v>50</v>
      </c>
      <c r="E123" s="136" t="s">
        <v>106</v>
      </c>
      <c r="F123" s="53" t="s">
        <v>476</v>
      </c>
      <c r="G123" s="53" t="s">
        <v>44</v>
      </c>
      <c r="H123" s="131">
        <v>0.22</v>
      </c>
      <c r="I123" s="133">
        <f t="shared" si="14"/>
        <v>22.156485999999997</v>
      </c>
      <c r="J123" s="133"/>
      <c r="K123" s="54">
        <v>900</v>
      </c>
      <c r="L123" s="54" t="s">
        <v>350</v>
      </c>
      <c r="M123" s="55"/>
      <c r="N123" s="129">
        <f t="shared" si="11"/>
        <v>0</v>
      </c>
      <c r="O123" s="128">
        <f t="shared" si="12"/>
        <v>0</v>
      </c>
      <c r="P123" s="127">
        <f t="shared" si="13"/>
        <v>0</v>
      </c>
      <c r="Q123" s="134" t="s">
        <v>355</v>
      </c>
      <c r="R123" s="57"/>
      <c r="S123" s="57"/>
      <c r="V123" s="59"/>
      <c r="AB123" s="125"/>
    </row>
    <row r="124" spans="1:28" s="58" customFormat="1" ht="14.25" customHeight="1" x14ac:dyDescent="0.25">
      <c r="A124" s="51"/>
      <c r="B124" s="52" t="s">
        <v>100</v>
      </c>
      <c r="C124" s="126" t="s">
        <v>352</v>
      </c>
      <c r="D124" s="136" t="s">
        <v>50</v>
      </c>
      <c r="E124" s="136" t="s">
        <v>101</v>
      </c>
      <c r="F124" s="53" t="s">
        <v>102</v>
      </c>
      <c r="G124" s="53" t="s">
        <v>44</v>
      </c>
      <c r="H124" s="131">
        <v>0.35</v>
      </c>
      <c r="I124" s="133">
        <f t="shared" si="14"/>
        <v>35.248954999999995</v>
      </c>
      <c r="J124" s="133"/>
      <c r="K124" s="54">
        <v>700</v>
      </c>
      <c r="L124" s="54" t="s">
        <v>350</v>
      </c>
      <c r="M124" s="55"/>
      <c r="N124" s="129">
        <f t="shared" si="11"/>
        <v>0</v>
      </c>
      <c r="O124" s="128">
        <f t="shared" si="12"/>
        <v>0</v>
      </c>
      <c r="P124" s="127">
        <f t="shared" si="13"/>
        <v>0</v>
      </c>
      <c r="Q124" s="134" t="s">
        <v>355</v>
      </c>
      <c r="R124" s="57"/>
      <c r="S124" s="57"/>
      <c r="V124" s="59"/>
      <c r="AB124" s="125"/>
    </row>
    <row r="125" spans="1:28" s="58" customFormat="1" ht="14.25" customHeight="1" x14ac:dyDescent="0.25">
      <c r="A125" s="51"/>
      <c r="B125" s="52" t="s">
        <v>263</v>
      </c>
      <c r="C125" s="126" t="s">
        <v>351</v>
      </c>
      <c r="D125" s="136" t="s">
        <v>50</v>
      </c>
      <c r="E125" s="136" t="s">
        <v>101</v>
      </c>
      <c r="F125" s="53" t="s">
        <v>102</v>
      </c>
      <c r="G125" s="53" t="s">
        <v>45</v>
      </c>
      <c r="H125" s="130">
        <f>I125/$O$7</f>
        <v>0.36738677784915896</v>
      </c>
      <c r="I125" s="132">
        <v>37</v>
      </c>
      <c r="J125" s="132"/>
      <c r="K125" s="54">
        <v>200</v>
      </c>
      <c r="L125" s="54" t="s">
        <v>348</v>
      </c>
      <c r="M125" s="55"/>
      <c r="N125" s="129">
        <f t="shared" si="11"/>
        <v>0</v>
      </c>
      <c r="O125" s="128">
        <f t="shared" si="12"/>
        <v>0</v>
      </c>
      <c r="P125" s="127">
        <f t="shared" si="13"/>
        <v>0</v>
      </c>
      <c r="Q125" s="56" t="s">
        <v>354</v>
      </c>
      <c r="R125" s="57"/>
      <c r="S125" s="57"/>
      <c r="V125" s="59"/>
      <c r="AB125" s="125"/>
    </row>
    <row r="126" spans="1:28" s="58" customFormat="1" ht="14.25" customHeight="1" x14ac:dyDescent="0.25">
      <c r="A126" s="51"/>
      <c r="B126" s="52" t="s">
        <v>103</v>
      </c>
      <c r="C126" s="126" t="s">
        <v>352</v>
      </c>
      <c r="D126" s="136" t="s">
        <v>50</v>
      </c>
      <c r="E126" s="136" t="s">
        <v>101</v>
      </c>
      <c r="F126" s="53" t="s">
        <v>102</v>
      </c>
      <c r="G126" s="53" t="s">
        <v>45</v>
      </c>
      <c r="H126" s="131">
        <v>0.4</v>
      </c>
      <c r="I126" s="133">
        <f t="shared" ref="I126:I131" si="15">H126*$O$7</f>
        <v>40.284520000000001</v>
      </c>
      <c r="J126" s="133"/>
      <c r="K126" s="54">
        <v>500</v>
      </c>
      <c r="L126" s="54" t="s">
        <v>350</v>
      </c>
      <c r="M126" s="55"/>
      <c r="N126" s="129">
        <f t="shared" si="11"/>
        <v>0</v>
      </c>
      <c r="O126" s="128">
        <f t="shared" si="12"/>
        <v>0</v>
      </c>
      <c r="P126" s="127">
        <f t="shared" si="13"/>
        <v>0</v>
      </c>
      <c r="Q126" s="134" t="s">
        <v>355</v>
      </c>
      <c r="R126" s="57"/>
      <c r="S126" s="57"/>
      <c r="V126" s="59"/>
      <c r="AB126" s="125"/>
    </row>
    <row r="127" spans="1:28" s="58" customFormat="1" ht="14.25" customHeight="1" x14ac:dyDescent="0.25">
      <c r="A127" s="51"/>
      <c r="B127" s="52" t="s">
        <v>104</v>
      </c>
      <c r="C127" s="126" t="s">
        <v>352</v>
      </c>
      <c r="D127" s="136" t="s">
        <v>50</v>
      </c>
      <c r="E127" s="136" t="s">
        <v>101</v>
      </c>
      <c r="F127" s="53" t="s">
        <v>102</v>
      </c>
      <c r="G127" s="53" t="s">
        <v>46</v>
      </c>
      <c r="H127" s="131">
        <v>0.59</v>
      </c>
      <c r="I127" s="133">
        <f t="shared" si="15"/>
        <v>59.419666999999997</v>
      </c>
      <c r="J127" s="133"/>
      <c r="K127" s="54">
        <v>250</v>
      </c>
      <c r="L127" s="54" t="s">
        <v>350</v>
      </c>
      <c r="M127" s="55"/>
      <c r="N127" s="129">
        <f t="shared" si="11"/>
        <v>0</v>
      </c>
      <c r="O127" s="128">
        <f t="shared" si="12"/>
        <v>0</v>
      </c>
      <c r="P127" s="127">
        <f t="shared" si="13"/>
        <v>0</v>
      </c>
      <c r="Q127" s="134" t="s">
        <v>355</v>
      </c>
      <c r="R127" s="57"/>
      <c r="S127" s="57"/>
      <c r="V127" s="59"/>
      <c r="AB127" s="125"/>
    </row>
    <row r="128" spans="1:28" s="58" customFormat="1" ht="14.25" customHeight="1" x14ac:dyDescent="0.25">
      <c r="A128" s="51"/>
      <c r="B128" s="52" t="s">
        <v>105</v>
      </c>
      <c r="C128" s="126" t="s">
        <v>352</v>
      </c>
      <c r="D128" s="136" t="s">
        <v>50</v>
      </c>
      <c r="E128" s="136" t="s">
        <v>106</v>
      </c>
      <c r="F128" s="53" t="s">
        <v>107</v>
      </c>
      <c r="G128" s="53" t="s">
        <v>44</v>
      </c>
      <c r="H128" s="131">
        <v>0.35</v>
      </c>
      <c r="I128" s="133">
        <f t="shared" si="15"/>
        <v>35.248954999999995</v>
      </c>
      <c r="J128" s="133"/>
      <c r="K128" s="54">
        <v>700</v>
      </c>
      <c r="L128" s="54" t="s">
        <v>350</v>
      </c>
      <c r="M128" s="55"/>
      <c r="N128" s="129">
        <f t="shared" si="11"/>
        <v>0</v>
      </c>
      <c r="O128" s="128">
        <f t="shared" si="12"/>
        <v>0</v>
      </c>
      <c r="P128" s="127">
        <f t="shared" si="13"/>
        <v>0</v>
      </c>
      <c r="Q128" s="134" t="s">
        <v>355</v>
      </c>
      <c r="R128" s="57"/>
      <c r="S128" s="57"/>
      <c r="V128" s="59"/>
      <c r="AB128" s="125"/>
    </row>
    <row r="129" spans="1:28" s="58" customFormat="1" ht="14.25" customHeight="1" x14ac:dyDescent="0.25">
      <c r="A129" s="51"/>
      <c r="B129" s="52" t="s">
        <v>108</v>
      </c>
      <c r="C129" s="126" t="s">
        <v>352</v>
      </c>
      <c r="D129" s="136" t="s">
        <v>50</v>
      </c>
      <c r="E129" s="136" t="s">
        <v>106</v>
      </c>
      <c r="F129" s="53" t="s">
        <v>107</v>
      </c>
      <c r="G129" s="53" t="s">
        <v>45</v>
      </c>
      <c r="H129" s="131">
        <v>0.4</v>
      </c>
      <c r="I129" s="133">
        <f t="shared" si="15"/>
        <v>40.284520000000001</v>
      </c>
      <c r="J129" s="133"/>
      <c r="K129" s="54">
        <v>500</v>
      </c>
      <c r="L129" s="54" t="s">
        <v>350</v>
      </c>
      <c r="M129" s="55"/>
      <c r="N129" s="129">
        <f t="shared" si="11"/>
        <v>0</v>
      </c>
      <c r="O129" s="128">
        <f t="shared" si="12"/>
        <v>0</v>
      </c>
      <c r="P129" s="127">
        <f t="shared" si="13"/>
        <v>0</v>
      </c>
      <c r="Q129" s="134" t="s">
        <v>355</v>
      </c>
      <c r="R129" s="57"/>
      <c r="S129" s="57"/>
      <c r="V129" s="59"/>
      <c r="AB129" s="125"/>
    </row>
    <row r="130" spans="1:28" s="58" customFormat="1" ht="14.25" customHeight="1" x14ac:dyDescent="0.25">
      <c r="A130" s="51"/>
      <c r="B130" s="52" t="s">
        <v>109</v>
      </c>
      <c r="C130" s="126" t="s">
        <v>352</v>
      </c>
      <c r="D130" s="136" t="s">
        <v>50</v>
      </c>
      <c r="E130" s="136" t="s">
        <v>106</v>
      </c>
      <c r="F130" s="53" t="s">
        <v>107</v>
      </c>
      <c r="G130" s="53" t="s">
        <v>46</v>
      </c>
      <c r="H130" s="131">
        <v>0.59</v>
      </c>
      <c r="I130" s="133">
        <f t="shared" si="15"/>
        <v>59.419666999999997</v>
      </c>
      <c r="J130" s="133"/>
      <c r="K130" s="54">
        <v>250</v>
      </c>
      <c r="L130" s="54" t="s">
        <v>350</v>
      </c>
      <c r="M130" s="55"/>
      <c r="N130" s="129">
        <f t="shared" si="11"/>
        <v>0</v>
      </c>
      <c r="O130" s="128">
        <f t="shared" si="12"/>
        <v>0</v>
      </c>
      <c r="P130" s="127">
        <f t="shared" si="13"/>
        <v>0</v>
      </c>
      <c r="Q130" s="134" t="s">
        <v>355</v>
      </c>
      <c r="R130" s="57"/>
      <c r="S130" s="57"/>
      <c r="V130" s="59"/>
      <c r="AB130" s="125"/>
    </row>
    <row r="131" spans="1:28" s="58" customFormat="1" ht="14.25" customHeight="1" x14ac:dyDescent="0.25">
      <c r="A131" s="51"/>
      <c r="B131" s="52" t="s">
        <v>298</v>
      </c>
      <c r="C131" s="126" t="s">
        <v>352</v>
      </c>
      <c r="D131" s="136" t="s">
        <v>50</v>
      </c>
      <c r="E131" s="136" t="s">
        <v>48</v>
      </c>
      <c r="F131" s="53" t="s">
        <v>343</v>
      </c>
      <c r="G131" s="53" t="s">
        <v>44</v>
      </c>
      <c r="H131" s="131">
        <v>0.43063156190476193</v>
      </c>
      <c r="I131" s="133">
        <f t="shared" si="15"/>
        <v>43.369464420459046</v>
      </c>
      <c r="J131" s="133"/>
      <c r="K131" s="54">
        <v>700</v>
      </c>
      <c r="L131" s="54" t="s">
        <v>350</v>
      </c>
      <c r="M131" s="55"/>
      <c r="N131" s="129">
        <f t="shared" si="11"/>
        <v>0</v>
      </c>
      <c r="O131" s="128">
        <f t="shared" si="12"/>
        <v>0</v>
      </c>
      <c r="P131" s="127">
        <f t="shared" si="13"/>
        <v>0</v>
      </c>
      <c r="Q131" s="134" t="s">
        <v>355</v>
      </c>
      <c r="R131" s="57"/>
      <c r="S131" s="57"/>
      <c r="V131" s="59"/>
      <c r="AB131" s="125"/>
    </row>
    <row r="132" spans="1:28" s="155" customFormat="1" ht="14.25" hidden="1" customHeight="1" x14ac:dyDescent="0.25">
      <c r="A132" s="141"/>
      <c r="B132" s="142" t="s">
        <v>264</v>
      </c>
      <c r="C132" s="143" t="s">
        <v>351</v>
      </c>
      <c r="D132" s="144" t="s">
        <v>47</v>
      </c>
      <c r="E132" s="144" t="s">
        <v>116</v>
      </c>
      <c r="F132" s="145" t="s">
        <v>320</v>
      </c>
      <c r="G132" s="145" t="s">
        <v>45</v>
      </c>
      <c r="H132" s="146">
        <f>I132/$O$7</f>
        <v>0.36738677784915896</v>
      </c>
      <c r="I132" s="147">
        <v>37</v>
      </c>
      <c r="J132" s="147"/>
      <c r="K132" s="148">
        <v>200</v>
      </c>
      <c r="L132" s="148" t="s">
        <v>348</v>
      </c>
      <c r="M132" s="149"/>
      <c r="N132" s="150">
        <f t="shared" si="11"/>
        <v>0</v>
      </c>
      <c r="O132" s="151">
        <f t="shared" si="12"/>
        <v>0</v>
      </c>
      <c r="P132" s="152">
        <f t="shared" si="13"/>
        <v>0</v>
      </c>
      <c r="Q132" s="153" t="s">
        <v>391</v>
      </c>
      <c r="R132" s="154"/>
      <c r="S132" s="154"/>
      <c r="V132" s="156"/>
    </row>
    <row r="133" spans="1:28" s="58" customFormat="1" ht="14.25" customHeight="1" x14ac:dyDescent="0.25">
      <c r="A133" s="51"/>
      <c r="B133" s="52" t="s">
        <v>423</v>
      </c>
      <c r="C133" s="126" t="s">
        <v>352</v>
      </c>
      <c r="D133" s="136" t="s">
        <v>492</v>
      </c>
      <c r="E133" s="136" t="s">
        <v>101</v>
      </c>
      <c r="F133" s="53" t="s">
        <v>477</v>
      </c>
      <c r="G133" s="53" t="s">
        <v>45</v>
      </c>
      <c r="H133" s="131">
        <v>0.37</v>
      </c>
      <c r="I133" s="133">
        <f t="shared" ref="I133:I139" si="16">H133*$O$7</f>
        <v>37.263180999999996</v>
      </c>
      <c r="J133" s="133"/>
      <c r="K133" s="54">
        <v>600</v>
      </c>
      <c r="L133" s="54" t="s">
        <v>350</v>
      </c>
      <c r="M133" s="55"/>
      <c r="N133" s="129">
        <f t="shared" si="11"/>
        <v>0</v>
      </c>
      <c r="O133" s="128">
        <f t="shared" si="12"/>
        <v>0</v>
      </c>
      <c r="P133" s="127">
        <f t="shared" si="13"/>
        <v>0</v>
      </c>
      <c r="Q133" s="134" t="s">
        <v>355</v>
      </c>
      <c r="R133" s="57"/>
      <c r="S133" s="57"/>
      <c r="V133" s="59"/>
      <c r="AB133" s="125"/>
    </row>
    <row r="134" spans="1:28" s="58" customFormat="1" ht="14.25" customHeight="1" x14ac:dyDescent="0.25">
      <c r="A134" s="51"/>
      <c r="B134" s="52" t="s">
        <v>424</v>
      </c>
      <c r="C134" s="126" t="s">
        <v>352</v>
      </c>
      <c r="D134" s="136" t="s">
        <v>492</v>
      </c>
      <c r="E134" s="136" t="s">
        <v>101</v>
      </c>
      <c r="F134" s="53" t="s">
        <v>477</v>
      </c>
      <c r="G134" s="53" t="s">
        <v>46</v>
      </c>
      <c r="H134" s="131">
        <v>0.6</v>
      </c>
      <c r="I134" s="133">
        <f t="shared" si="16"/>
        <v>60.426779999999994</v>
      </c>
      <c r="J134" s="133"/>
      <c r="K134" s="54">
        <v>250</v>
      </c>
      <c r="L134" s="54" t="s">
        <v>350</v>
      </c>
      <c r="M134" s="55"/>
      <c r="N134" s="129">
        <f t="shared" si="11"/>
        <v>0</v>
      </c>
      <c r="O134" s="128">
        <f t="shared" si="12"/>
        <v>0</v>
      </c>
      <c r="P134" s="127">
        <f t="shared" si="13"/>
        <v>0</v>
      </c>
      <c r="Q134" s="134" t="s">
        <v>355</v>
      </c>
      <c r="R134" s="57"/>
      <c r="S134" s="57"/>
      <c r="V134" s="59"/>
      <c r="AB134" s="125"/>
    </row>
    <row r="135" spans="1:28" s="58" customFormat="1" ht="14.25" customHeight="1" x14ac:dyDescent="0.25">
      <c r="A135" s="51"/>
      <c r="B135" s="52" t="s">
        <v>425</v>
      </c>
      <c r="C135" s="126" t="s">
        <v>352</v>
      </c>
      <c r="D135" s="136" t="s">
        <v>492</v>
      </c>
      <c r="E135" s="136" t="s">
        <v>101</v>
      </c>
      <c r="F135" s="53" t="s">
        <v>477</v>
      </c>
      <c r="G135" s="53" t="s">
        <v>44</v>
      </c>
      <c r="H135" s="131">
        <v>0.31</v>
      </c>
      <c r="I135" s="133">
        <f t="shared" si="16"/>
        <v>31.220502999999997</v>
      </c>
      <c r="J135" s="133"/>
      <c r="K135" s="54">
        <v>900</v>
      </c>
      <c r="L135" s="54" t="s">
        <v>350</v>
      </c>
      <c r="M135" s="55"/>
      <c r="N135" s="129">
        <f t="shared" si="11"/>
        <v>0</v>
      </c>
      <c r="O135" s="128">
        <f t="shared" si="12"/>
        <v>0</v>
      </c>
      <c r="P135" s="127">
        <f t="shared" si="13"/>
        <v>0</v>
      </c>
      <c r="Q135" s="134" t="s">
        <v>355</v>
      </c>
      <c r="R135" s="57"/>
      <c r="S135" s="57"/>
      <c r="V135" s="59"/>
      <c r="AB135" s="125"/>
    </row>
    <row r="136" spans="1:28" s="58" customFormat="1" ht="14.25" customHeight="1" x14ac:dyDescent="0.25">
      <c r="A136" s="51"/>
      <c r="B136" s="52" t="s">
        <v>426</v>
      </c>
      <c r="C136" s="126" t="s">
        <v>352</v>
      </c>
      <c r="D136" s="136" t="s">
        <v>50</v>
      </c>
      <c r="E136" s="136" t="s">
        <v>101</v>
      </c>
      <c r="F136" s="53" t="s">
        <v>478</v>
      </c>
      <c r="G136" s="53" t="s">
        <v>45</v>
      </c>
      <c r="H136" s="131">
        <v>0.37</v>
      </c>
      <c r="I136" s="133">
        <f t="shared" si="16"/>
        <v>37.263180999999996</v>
      </c>
      <c r="J136" s="133"/>
      <c r="K136" s="54">
        <v>600</v>
      </c>
      <c r="L136" s="54" t="s">
        <v>350</v>
      </c>
      <c r="M136" s="55"/>
      <c r="N136" s="129">
        <f t="shared" si="11"/>
        <v>0</v>
      </c>
      <c r="O136" s="128">
        <f t="shared" si="12"/>
        <v>0</v>
      </c>
      <c r="P136" s="127">
        <f t="shared" si="13"/>
        <v>0</v>
      </c>
      <c r="Q136" s="134" t="s">
        <v>355</v>
      </c>
      <c r="R136" s="57"/>
      <c r="S136" s="57"/>
      <c r="V136" s="59"/>
      <c r="AB136" s="125"/>
    </row>
    <row r="137" spans="1:28" s="58" customFormat="1" ht="14.25" customHeight="1" x14ac:dyDescent="0.25">
      <c r="A137" s="51"/>
      <c r="B137" s="52" t="s">
        <v>427</v>
      </c>
      <c r="C137" s="126" t="s">
        <v>352</v>
      </c>
      <c r="D137" s="136" t="s">
        <v>50</v>
      </c>
      <c r="E137" s="136" t="s">
        <v>101</v>
      </c>
      <c r="F137" s="53" t="s">
        <v>478</v>
      </c>
      <c r="G137" s="53" t="s">
        <v>46</v>
      </c>
      <c r="H137" s="131">
        <v>0.6</v>
      </c>
      <c r="I137" s="133">
        <f t="shared" si="16"/>
        <v>60.426779999999994</v>
      </c>
      <c r="J137" s="133"/>
      <c r="K137" s="54">
        <v>250</v>
      </c>
      <c r="L137" s="54" t="s">
        <v>350</v>
      </c>
      <c r="M137" s="55"/>
      <c r="N137" s="129">
        <f t="shared" si="11"/>
        <v>0</v>
      </c>
      <c r="O137" s="128">
        <f t="shared" si="12"/>
        <v>0</v>
      </c>
      <c r="P137" s="127">
        <f t="shared" si="13"/>
        <v>0</v>
      </c>
      <c r="Q137" s="134" t="s">
        <v>355</v>
      </c>
      <c r="R137" s="57"/>
      <c r="S137" s="57"/>
      <c r="V137" s="59"/>
      <c r="AB137" s="125"/>
    </row>
    <row r="138" spans="1:28" s="155" customFormat="1" ht="14.25" hidden="1" customHeight="1" x14ac:dyDescent="0.25">
      <c r="A138" s="141"/>
      <c r="B138" s="142" t="s">
        <v>428</v>
      </c>
      <c r="C138" s="143" t="s">
        <v>352</v>
      </c>
      <c r="D138" s="144" t="s">
        <v>50</v>
      </c>
      <c r="E138" s="144" t="s">
        <v>101</v>
      </c>
      <c r="F138" s="145" t="s">
        <v>478</v>
      </c>
      <c r="G138" s="145" t="s">
        <v>44</v>
      </c>
      <c r="H138" s="157">
        <v>0.3</v>
      </c>
      <c r="I138" s="158">
        <f t="shared" si="16"/>
        <v>30.213389999999997</v>
      </c>
      <c r="J138" s="158"/>
      <c r="K138" s="148">
        <v>900</v>
      </c>
      <c r="L138" s="148" t="s">
        <v>350</v>
      </c>
      <c r="M138" s="149"/>
      <c r="N138" s="150">
        <f t="shared" si="11"/>
        <v>0</v>
      </c>
      <c r="O138" s="151">
        <f t="shared" si="12"/>
        <v>0</v>
      </c>
      <c r="P138" s="152">
        <f t="shared" si="13"/>
        <v>0</v>
      </c>
      <c r="Q138" s="159" t="s">
        <v>355</v>
      </c>
      <c r="R138" s="154"/>
      <c r="S138" s="154"/>
      <c r="V138" s="156"/>
    </row>
    <row r="139" spans="1:28" s="58" customFormat="1" ht="14.25" customHeight="1" x14ac:dyDescent="0.25">
      <c r="A139" s="51"/>
      <c r="B139" s="52" t="s">
        <v>110</v>
      </c>
      <c r="C139" s="126" t="s">
        <v>352</v>
      </c>
      <c r="D139" s="136" t="s">
        <v>50</v>
      </c>
      <c r="E139" s="136" t="s">
        <v>48</v>
      </c>
      <c r="F139" s="53" t="s">
        <v>111</v>
      </c>
      <c r="G139" s="53" t="s">
        <v>44</v>
      </c>
      <c r="H139" s="131">
        <v>0.34</v>
      </c>
      <c r="I139" s="133">
        <f t="shared" si="16"/>
        <v>34.241841999999998</v>
      </c>
      <c r="J139" s="133"/>
      <c r="K139" s="54">
        <v>700</v>
      </c>
      <c r="L139" s="54" t="s">
        <v>350</v>
      </c>
      <c r="M139" s="55"/>
      <c r="N139" s="129">
        <f t="shared" si="11"/>
        <v>0</v>
      </c>
      <c r="O139" s="128">
        <f t="shared" si="12"/>
        <v>0</v>
      </c>
      <c r="P139" s="127">
        <f t="shared" si="13"/>
        <v>0</v>
      </c>
      <c r="Q139" s="134" t="s">
        <v>355</v>
      </c>
      <c r="R139" s="57"/>
      <c r="S139" s="57"/>
      <c r="V139" s="59"/>
      <c r="AB139" s="125"/>
    </row>
    <row r="140" spans="1:28" s="155" customFormat="1" ht="14.25" hidden="1" customHeight="1" x14ac:dyDescent="0.25">
      <c r="A140" s="141"/>
      <c r="B140" s="142" t="s">
        <v>265</v>
      </c>
      <c r="C140" s="143" t="s">
        <v>351</v>
      </c>
      <c r="D140" s="144" t="s">
        <v>50</v>
      </c>
      <c r="E140" s="144" t="s">
        <v>48</v>
      </c>
      <c r="F140" s="145" t="s">
        <v>111</v>
      </c>
      <c r="G140" s="145" t="s">
        <v>45</v>
      </c>
      <c r="H140" s="146">
        <f>I140/$O$7</f>
        <v>0.2879517988547462</v>
      </c>
      <c r="I140" s="147">
        <v>29</v>
      </c>
      <c r="J140" s="147"/>
      <c r="K140" s="148">
        <v>200</v>
      </c>
      <c r="L140" s="148" t="s">
        <v>348</v>
      </c>
      <c r="M140" s="149"/>
      <c r="N140" s="150">
        <f t="shared" si="11"/>
        <v>0</v>
      </c>
      <c r="O140" s="151">
        <f t="shared" si="12"/>
        <v>0</v>
      </c>
      <c r="P140" s="152">
        <f t="shared" si="13"/>
        <v>0</v>
      </c>
      <c r="Q140" s="153" t="s">
        <v>354</v>
      </c>
      <c r="R140" s="154"/>
      <c r="S140" s="154"/>
      <c r="V140" s="156"/>
    </row>
    <row r="141" spans="1:28" s="58" customFormat="1" ht="14.25" customHeight="1" x14ac:dyDescent="0.25">
      <c r="A141" s="51"/>
      <c r="B141" s="52" t="s">
        <v>112</v>
      </c>
      <c r="C141" s="126" t="s">
        <v>352</v>
      </c>
      <c r="D141" s="136" t="s">
        <v>50</v>
      </c>
      <c r="E141" s="136" t="s">
        <v>48</v>
      </c>
      <c r="F141" s="53" t="s">
        <v>111</v>
      </c>
      <c r="G141" s="53" t="s">
        <v>45</v>
      </c>
      <c r="H141" s="131">
        <v>0.4</v>
      </c>
      <c r="I141" s="133">
        <f>H141*$O$7</f>
        <v>40.284520000000001</v>
      </c>
      <c r="J141" s="133"/>
      <c r="K141" s="54">
        <v>500</v>
      </c>
      <c r="L141" s="54" t="s">
        <v>350</v>
      </c>
      <c r="M141" s="55"/>
      <c r="N141" s="129">
        <f t="shared" si="11"/>
        <v>0</v>
      </c>
      <c r="O141" s="128">
        <f t="shared" si="12"/>
        <v>0</v>
      </c>
      <c r="P141" s="127">
        <f t="shared" si="13"/>
        <v>0</v>
      </c>
      <c r="Q141" s="134" t="s">
        <v>355</v>
      </c>
      <c r="R141" s="57"/>
      <c r="S141" s="57"/>
      <c r="V141" s="59"/>
      <c r="AB141" s="125"/>
    </row>
    <row r="142" spans="1:28" s="58" customFormat="1" ht="14.25" customHeight="1" x14ac:dyDescent="0.25">
      <c r="A142" s="51"/>
      <c r="B142" s="52" t="s">
        <v>113</v>
      </c>
      <c r="C142" s="126" t="s">
        <v>352</v>
      </c>
      <c r="D142" s="136" t="s">
        <v>50</v>
      </c>
      <c r="E142" s="136" t="s">
        <v>48</v>
      </c>
      <c r="F142" s="53" t="s">
        <v>111</v>
      </c>
      <c r="G142" s="53" t="s">
        <v>46</v>
      </c>
      <c r="H142" s="131">
        <v>0.6</v>
      </c>
      <c r="I142" s="133">
        <f>H142*$O$7</f>
        <v>60.426779999999994</v>
      </c>
      <c r="J142" s="133"/>
      <c r="K142" s="54">
        <v>250</v>
      </c>
      <c r="L142" s="54" t="s">
        <v>350</v>
      </c>
      <c r="M142" s="55"/>
      <c r="N142" s="129">
        <f t="shared" si="11"/>
        <v>0</v>
      </c>
      <c r="O142" s="128">
        <f t="shared" si="12"/>
        <v>0</v>
      </c>
      <c r="P142" s="127">
        <f t="shared" si="13"/>
        <v>0</v>
      </c>
      <c r="Q142" s="134" t="s">
        <v>355</v>
      </c>
      <c r="R142" s="57"/>
      <c r="S142" s="57"/>
      <c r="V142" s="59"/>
      <c r="AB142" s="125"/>
    </row>
    <row r="143" spans="1:28" s="58" customFormat="1" ht="14.25" customHeight="1" x14ac:dyDescent="0.25">
      <c r="A143" s="51"/>
      <c r="B143" s="52" t="s">
        <v>266</v>
      </c>
      <c r="C143" s="126" t="s">
        <v>351</v>
      </c>
      <c r="D143" s="136" t="s">
        <v>42</v>
      </c>
      <c r="E143" s="136" t="s">
        <v>43</v>
      </c>
      <c r="F143" s="53" t="s">
        <v>321</v>
      </c>
      <c r="G143" s="53" t="s">
        <v>45</v>
      </c>
      <c r="H143" s="130">
        <f>I143/$O$7</f>
        <v>0.36738677784915896</v>
      </c>
      <c r="I143" s="132">
        <v>37</v>
      </c>
      <c r="J143" s="132"/>
      <c r="K143" s="54">
        <v>200</v>
      </c>
      <c r="L143" s="54" t="s">
        <v>348</v>
      </c>
      <c r="M143" s="55"/>
      <c r="N143" s="129">
        <f t="shared" si="11"/>
        <v>0</v>
      </c>
      <c r="O143" s="128">
        <f t="shared" si="12"/>
        <v>0</v>
      </c>
      <c r="P143" s="127">
        <f t="shared" si="13"/>
        <v>0</v>
      </c>
      <c r="Q143" s="56" t="s">
        <v>354</v>
      </c>
      <c r="R143" s="57"/>
      <c r="S143" s="57"/>
      <c r="V143" s="59"/>
      <c r="AB143" s="125"/>
    </row>
    <row r="144" spans="1:28" s="155" customFormat="1" ht="14.25" hidden="1" customHeight="1" x14ac:dyDescent="0.25">
      <c r="A144" s="141"/>
      <c r="B144" s="142" t="s">
        <v>267</v>
      </c>
      <c r="C144" s="143" t="s">
        <v>351</v>
      </c>
      <c r="D144" s="144" t="s">
        <v>47</v>
      </c>
      <c r="E144" s="144" t="s">
        <v>43</v>
      </c>
      <c r="F144" s="145" t="s">
        <v>322</v>
      </c>
      <c r="G144" s="145" t="s">
        <v>45</v>
      </c>
      <c r="H144" s="146">
        <f>I144/$O$7</f>
        <v>0.22837556460893665</v>
      </c>
      <c r="I144" s="147">
        <v>23</v>
      </c>
      <c r="J144" s="147"/>
      <c r="K144" s="148">
        <v>200</v>
      </c>
      <c r="L144" s="148" t="s">
        <v>348</v>
      </c>
      <c r="M144" s="149"/>
      <c r="N144" s="150">
        <f t="shared" si="11"/>
        <v>0</v>
      </c>
      <c r="O144" s="151">
        <f t="shared" si="12"/>
        <v>0</v>
      </c>
      <c r="P144" s="152">
        <f t="shared" si="13"/>
        <v>0</v>
      </c>
      <c r="Q144" s="153" t="s">
        <v>354</v>
      </c>
      <c r="R144" s="154"/>
      <c r="S144" s="154"/>
      <c r="V144" s="156"/>
    </row>
    <row r="145" spans="1:28" s="58" customFormat="1" ht="14.25" customHeight="1" x14ac:dyDescent="0.25">
      <c r="A145" s="51"/>
      <c r="B145" s="52" t="s">
        <v>301</v>
      </c>
      <c r="C145" s="126" t="s">
        <v>352</v>
      </c>
      <c r="D145" s="136" t="s">
        <v>55</v>
      </c>
      <c r="E145" s="136" t="s">
        <v>48</v>
      </c>
      <c r="F145" s="53" t="s">
        <v>115</v>
      </c>
      <c r="G145" s="53" t="s">
        <v>44</v>
      </c>
      <c r="H145" s="131">
        <v>0.32578696190476197</v>
      </c>
      <c r="I145" s="133">
        <f>H145*$O$7</f>
        <v>32.810428456479052</v>
      </c>
      <c r="J145" s="133"/>
      <c r="K145" s="54">
        <v>700</v>
      </c>
      <c r="L145" s="54" t="s">
        <v>350</v>
      </c>
      <c r="M145" s="55"/>
      <c r="N145" s="129">
        <f t="shared" si="11"/>
        <v>0</v>
      </c>
      <c r="O145" s="128">
        <f t="shared" si="12"/>
        <v>0</v>
      </c>
      <c r="P145" s="127">
        <f t="shared" si="13"/>
        <v>0</v>
      </c>
      <c r="Q145" s="134" t="s">
        <v>355</v>
      </c>
      <c r="R145" s="57"/>
      <c r="S145" s="57"/>
      <c r="V145" s="59"/>
      <c r="AB145" s="125"/>
    </row>
    <row r="146" spans="1:28" s="58" customFormat="1" ht="14.25" customHeight="1" x14ac:dyDescent="0.25">
      <c r="A146" s="51"/>
      <c r="B146" s="52" t="s">
        <v>299</v>
      </c>
      <c r="C146" s="126" t="s">
        <v>352</v>
      </c>
      <c r="D146" s="136" t="s">
        <v>55</v>
      </c>
      <c r="E146" s="136" t="s">
        <v>48</v>
      </c>
      <c r="F146" s="53" t="s">
        <v>115</v>
      </c>
      <c r="G146" s="53" t="s">
        <v>45</v>
      </c>
      <c r="H146" s="131">
        <v>0.39</v>
      </c>
      <c r="I146" s="133">
        <f>H146*$O$7</f>
        <v>39.277406999999997</v>
      </c>
      <c r="J146" s="133"/>
      <c r="K146" s="54">
        <v>500</v>
      </c>
      <c r="L146" s="54" t="s">
        <v>350</v>
      </c>
      <c r="M146" s="55"/>
      <c r="N146" s="129">
        <f t="shared" si="11"/>
        <v>0</v>
      </c>
      <c r="O146" s="128">
        <f t="shared" si="12"/>
        <v>0</v>
      </c>
      <c r="P146" s="127">
        <f t="shared" si="13"/>
        <v>0</v>
      </c>
      <c r="Q146" s="134" t="s">
        <v>355</v>
      </c>
      <c r="R146" s="57"/>
      <c r="S146" s="57"/>
      <c r="V146" s="59"/>
      <c r="AB146" s="125"/>
    </row>
    <row r="147" spans="1:28" s="58" customFormat="1" ht="14.25" customHeight="1" x14ac:dyDescent="0.25">
      <c r="A147" s="51"/>
      <c r="B147" s="52" t="s">
        <v>300</v>
      </c>
      <c r="C147" s="126" t="s">
        <v>352</v>
      </c>
      <c r="D147" s="136" t="s">
        <v>55</v>
      </c>
      <c r="E147" s="136" t="s">
        <v>48</v>
      </c>
      <c r="F147" s="53" t="s">
        <v>115</v>
      </c>
      <c r="G147" s="53" t="s">
        <v>46</v>
      </c>
      <c r="H147" s="131">
        <v>0.59</v>
      </c>
      <c r="I147" s="133">
        <f>H147*$O$7</f>
        <v>59.419666999999997</v>
      </c>
      <c r="J147" s="133"/>
      <c r="K147" s="54">
        <v>250</v>
      </c>
      <c r="L147" s="54" t="s">
        <v>350</v>
      </c>
      <c r="M147" s="55"/>
      <c r="N147" s="129">
        <f t="shared" si="11"/>
        <v>0</v>
      </c>
      <c r="O147" s="128">
        <f t="shared" si="12"/>
        <v>0</v>
      </c>
      <c r="P147" s="127">
        <f t="shared" si="13"/>
        <v>0</v>
      </c>
      <c r="Q147" s="134" t="s">
        <v>355</v>
      </c>
      <c r="R147" s="57"/>
      <c r="S147" s="57"/>
      <c r="V147" s="59"/>
      <c r="AB147" s="125"/>
    </row>
    <row r="148" spans="1:28" s="58" customFormat="1" ht="14.25" customHeight="1" x14ac:dyDescent="0.25">
      <c r="A148" s="51"/>
      <c r="B148" s="52" t="s">
        <v>268</v>
      </c>
      <c r="C148" s="126" t="s">
        <v>351</v>
      </c>
      <c r="D148" s="136" t="s">
        <v>47</v>
      </c>
      <c r="E148" s="136" t="s">
        <v>48</v>
      </c>
      <c r="F148" s="139" t="s">
        <v>323</v>
      </c>
      <c r="G148" s="53" t="s">
        <v>45</v>
      </c>
      <c r="H148" s="130">
        <f>I148/$O$7</f>
        <v>0.22837556460893665</v>
      </c>
      <c r="I148" s="132">
        <v>23</v>
      </c>
      <c r="J148" s="132"/>
      <c r="K148" s="54">
        <v>200</v>
      </c>
      <c r="L148" s="54" t="s">
        <v>348</v>
      </c>
      <c r="M148" s="55"/>
      <c r="N148" s="129">
        <f t="shared" si="11"/>
        <v>0</v>
      </c>
      <c r="O148" s="128">
        <f t="shared" si="12"/>
        <v>0</v>
      </c>
      <c r="P148" s="127">
        <f t="shared" si="13"/>
        <v>0</v>
      </c>
      <c r="Q148" s="56" t="s">
        <v>354</v>
      </c>
      <c r="R148" s="57"/>
      <c r="S148" s="57"/>
      <c r="V148" s="59"/>
      <c r="AB148" s="125"/>
    </row>
    <row r="149" spans="1:28" s="58" customFormat="1" ht="14.25" customHeight="1" x14ac:dyDescent="0.25">
      <c r="A149" s="51"/>
      <c r="B149" s="52" t="s">
        <v>429</v>
      </c>
      <c r="C149" s="126" t="s">
        <v>352</v>
      </c>
      <c r="D149" s="136" t="s">
        <v>42</v>
      </c>
      <c r="E149" s="136" t="s">
        <v>48</v>
      </c>
      <c r="F149" s="53" t="s">
        <v>479</v>
      </c>
      <c r="G149" s="53" t="s">
        <v>45</v>
      </c>
      <c r="H149" s="131">
        <v>0.27</v>
      </c>
      <c r="I149" s="133">
        <f>H149*$O$7</f>
        <v>27.192050999999999</v>
      </c>
      <c r="J149" s="133"/>
      <c r="K149" s="54">
        <v>600</v>
      </c>
      <c r="L149" s="54" t="s">
        <v>350</v>
      </c>
      <c r="M149" s="55"/>
      <c r="N149" s="129">
        <f t="shared" si="11"/>
        <v>0</v>
      </c>
      <c r="O149" s="128">
        <f t="shared" si="12"/>
        <v>0</v>
      </c>
      <c r="P149" s="127">
        <f t="shared" si="13"/>
        <v>0</v>
      </c>
      <c r="Q149" s="134" t="s">
        <v>355</v>
      </c>
      <c r="R149" s="57"/>
      <c r="S149" s="57"/>
      <c r="V149" s="59"/>
      <c r="AB149" s="125"/>
    </row>
    <row r="150" spans="1:28" s="58" customFormat="1" ht="14.25" customHeight="1" x14ac:dyDescent="0.25">
      <c r="A150" s="51"/>
      <c r="B150" s="52" t="s">
        <v>430</v>
      </c>
      <c r="C150" s="126" t="s">
        <v>352</v>
      </c>
      <c r="D150" s="136" t="s">
        <v>42</v>
      </c>
      <c r="E150" s="136" t="s">
        <v>48</v>
      </c>
      <c r="F150" s="53" t="s">
        <v>479</v>
      </c>
      <c r="G150" s="53" t="s">
        <v>46</v>
      </c>
      <c r="H150" s="131">
        <v>0.52</v>
      </c>
      <c r="I150" s="133">
        <f>H150*$O$7</f>
        <v>52.369875999999998</v>
      </c>
      <c r="J150" s="133"/>
      <c r="K150" s="54">
        <v>250</v>
      </c>
      <c r="L150" s="54" t="s">
        <v>350</v>
      </c>
      <c r="M150" s="55"/>
      <c r="N150" s="129">
        <f t="shared" si="11"/>
        <v>0</v>
      </c>
      <c r="O150" s="128">
        <f t="shared" si="12"/>
        <v>0</v>
      </c>
      <c r="P150" s="127">
        <f t="shared" si="13"/>
        <v>0</v>
      </c>
      <c r="Q150" s="134" t="s">
        <v>355</v>
      </c>
      <c r="R150" s="57"/>
      <c r="S150" s="57"/>
      <c r="V150" s="59"/>
      <c r="AB150" s="125"/>
    </row>
    <row r="151" spans="1:28" s="58" customFormat="1" ht="14.25" customHeight="1" x14ac:dyDescent="0.25">
      <c r="A151" s="51"/>
      <c r="B151" s="52" t="s">
        <v>431</v>
      </c>
      <c r="C151" s="126" t="s">
        <v>352</v>
      </c>
      <c r="D151" s="136" t="s">
        <v>42</v>
      </c>
      <c r="E151" s="136" t="s">
        <v>48</v>
      </c>
      <c r="F151" s="53" t="s">
        <v>479</v>
      </c>
      <c r="G151" s="53" t="s">
        <v>44</v>
      </c>
      <c r="H151" s="131">
        <v>0.22</v>
      </c>
      <c r="I151" s="133">
        <f>H151*$O$7</f>
        <v>22.156485999999997</v>
      </c>
      <c r="J151" s="133"/>
      <c r="K151" s="54">
        <v>900</v>
      </c>
      <c r="L151" s="54" t="s">
        <v>350</v>
      </c>
      <c r="M151" s="55"/>
      <c r="N151" s="129">
        <f t="shared" si="11"/>
        <v>0</v>
      </c>
      <c r="O151" s="128">
        <f t="shared" si="12"/>
        <v>0</v>
      </c>
      <c r="P151" s="127">
        <f t="shared" si="13"/>
        <v>0</v>
      </c>
      <c r="Q151" s="134" t="s">
        <v>355</v>
      </c>
      <c r="R151" s="57"/>
      <c r="S151" s="57"/>
      <c r="V151" s="59"/>
      <c r="AB151" s="125"/>
    </row>
    <row r="152" spans="1:28" s="155" customFormat="1" ht="14.25" hidden="1" customHeight="1" x14ac:dyDescent="0.25">
      <c r="A152" s="141"/>
      <c r="B152" s="142" t="s">
        <v>432</v>
      </c>
      <c r="C152" s="143" t="s">
        <v>352</v>
      </c>
      <c r="D152" s="144" t="s">
        <v>47</v>
      </c>
      <c r="E152" s="144" t="s">
        <v>64</v>
      </c>
      <c r="F152" s="145" t="s">
        <v>324</v>
      </c>
      <c r="G152" s="145" t="s">
        <v>45</v>
      </c>
      <c r="H152" s="157">
        <v>0.39</v>
      </c>
      <c r="I152" s="158">
        <f>H152*$O$7</f>
        <v>39.277406999999997</v>
      </c>
      <c r="J152" s="158"/>
      <c r="K152" s="148">
        <v>500</v>
      </c>
      <c r="L152" s="148" t="s">
        <v>350</v>
      </c>
      <c r="M152" s="149"/>
      <c r="N152" s="150">
        <f t="shared" si="11"/>
        <v>0</v>
      </c>
      <c r="O152" s="151">
        <f t="shared" si="12"/>
        <v>0</v>
      </c>
      <c r="P152" s="152">
        <f t="shared" si="13"/>
        <v>0</v>
      </c>
      <c r="Q152" s="159" t="s">
        <v>355</v>
      </c>
      <c r="R152" s="154"/>
      <c r="S152" s="154"/>
      <c r="V152" s="156"/>
    </row>
    <row r="153" spans="1:28" s="58" customFormat="1" ht="14.25" customHeight="1" x14ac:dyDescent="0.25">
      <c r="A153" s="51"/>
      <c r="B153" s="52" t="s">
        <v>269</v>
      </c>
      <c r="C153" s="126" t="s">
        <v>351</v>
      </c>
      <c r="D153" s="136" t="s">
        <v>47</v>
      </c>
      <c r="E153" s="136" t="s">
        <v>64</v>
      </c>
      <c r="F153" s="53" t="s">
        <v>324</v>
      </c>
      <c r="G153" s="53" t="s">
        <v>45</v>
      </c>
      <c r="H153" s="130">
        <f>I153/$O$7</f>
        <v>0.22837556460893665</v>
      </c>
      <c r="I153" s="132">
        <v>23</v>
      </c>
      <c r="J153" s="132"/>
      <c r="K153" s="54">
        <v>200</v>
      </c>
      <c r="L153" s="54" t="s">
        <v>348</v>
      </c>
      <c r="M153" s="55"/>
      <c r="N153" s="129">
        <f t="shared" si="11"/>
        <v>0</v>
      </c>
      <c r="O153" s="128">
        <f t="shared" si="12"/>
        <v>0</v>
      </c>
      <c r="P153" s="127">
        <f t="shared" si="13"/>
        <v>0</v>
      </c>
      <c r="Q153" s="56" t="s">
        <v>354</v>
      </c>
      <c r="R153" s="57"/>
      <c r="S153" s="57"/>
      <c r="V153" s="59"/>
      <c r="AB153" s="125"/>
    </row>
    <row r="154" spans="1:28" s="58" customFormat="1" ht="14.25" customHeight="1" x14ac:dyDescent="0.25">
      <c r="A154" s="51"/>
      <c r="B154" s="52" t="s">
        <v>433</v>
      </c>
      <c r="C154" s="126" t="s">
        <v>352</v>
      </c>
      <c r="D154" s="136" t="s">
        <v>50</v>
      </c>
      <c r="E154" s="136" t="s">
        <v>48</v>
      </c>
      <c r="F154" s="53" t="s">
        <v>480</v>
      </c>
      <c r="G154" s="53" t="s">
        <v>45</v>
      </c>
      <c r="H154" s="131">
        <v>0.35000000000000003</v>
      </c>
      <c r="I154" s="133">
        <f>H154*$O$7</f>
        <v>35.248955000000002</v>
      </c>
      <c r="J154" s="133"/>
      <c r="K154" s="54">
        <v>600</v>
      </c>
      <c r="L154" s="54" t="s">
        <v>350</v>
      </c>
      <c r="M154" s="55"/>
      <c r="N154" s="129">
        <f t="shared" si="11"/>
        <v>0</v>
      </c>
      <c r="O154" s="128">
        <f t="shared" si="12"/>
        <v>0</v>
      </c>
      <c r="P154" s="127">
        <f t="shared" si="13"/>
        <v>0</v>
      </c>
      <c r="Q154" s="134" t="s">
        <v>355</v>
      </c>
      <c r="R154" s="57"/>
      <c r="S154" s="57"/>
      <c r="V154" s="59"/>
      <c r="AB154" s="125"/>
    </row>
    <row r="155" spans="1:28" s="58" customFormat="1" ht="14.25" customHeight="1" x14ac:dyDescent="0.25">
      <c r="A155" s="51"/>
      <c r="B155" s="52" t="s">
        <v>434</v>
      </c>
      <c r="C155" s="126" t="s">
        <v>352</v>
      </c>
      <c r="D155" s="136" t="s">
        <v>50</v>
      </c>
      <c r="E155" s="136" t="s">
        <v>48</v>
      </c>
      <c r="F155" s="53" t="s">
        <v>480</v>
      </c>
      <c r="G155" s="53" t="s">
        <v>46</v>
      </c>
      <c r="H155" s="131">
        <v>0.57999999999999996</v>
      </c>
      <c r="I155" s="133">
        <f>H155*$O$7</f>
        <v>58.412553999999993</v>
      </c>
      <c r="J155" s="133"/>
      <c r="K155" s="54">
        <v>250</v>
      </c>
      <c r="L155" s="54" t="s">
        <v>350</v>
      </c>
      <c r="M155" s="55"/>
      <c r="N155" s="129">
        <f t="shared" si="11"/>
        <v>0</v>
      </c>
      <c r="O155" s="128">
        <f t="shared" si="12"/>
        <v>0</v>
      </c>
      <c r="P155" s="127">
        <f t="shared" si="13"/>
        <v>0</v>
      </c>
      <c r="Q155" s="134" t="s">
        <v>355</v>
      </c>
      <c r="R155" s="57"/>
      <c r="S155" s="57"/>
      <c r="V155" s="59"/>
      <c r="AB155" s="125"/>
    </row>
    <row r="156" spans="1:28" s="58" customFormat="1" ht="14.25" customHeight="1" x14ac:dyDescent="0.25">
      <c r="A156" s="51"/>
      <c r="B156" s="52" t="s">
        <v>435</v>
      </c>
      <c r="C156" s="126" t="s">
        <v>352</v>
      </c>
      <c r="D156" s="136" t="s">
        <v>50</v>
      </c>
      <c r="E156" s="136" t="s">
        <v>48</v>
      </c>
      <c r="F156" s="53" t="s">
        <v>480</v>
      </c>
      <c r="G156" s="53" t="s">
        <v>44</v>
      </c>
      <c r="H156" s="131">
        <v>0.29000000000000004</v>
      </c>
      <c r="I156" s="133">
        <f>H156*$O$7</f>
        <v>29.206277000000004</v>
      </c>
      <c r="J156" s="133"/>
      <c r="K156" s="54">
        <v>900</v>
      </c>
      <c r="L156" s="54" t="s">
        <v>350</v>
      </c>
      <c r="M156" s="55"/>
      <c r="N156" s="129">
        <f t="shared" si="11"/>
        <v>0</v>
      </c>
      <c r="O156" s="128">
        <f t="shared" si="12"/>
        <v>0</v>
      </c>
      <c r="P156" s="127">
        <f t="shared" si="13"/>
        <v>0</v>
      </c>
      <c r="Q156" s="134" t="s">
        <v>355</v>
      </c>
      <c r="R156" s="57"/>
      <c r="S156" s="57"/>
      <c r="V156" s="59"/>
      <c r="AB156" s="125"/>
    </row>
    <row r="157" spans="1:28" s="155" customFormat="1" ht="14.25" hidden="1" customHeight="1" x14ac:dyDescent="0.25">
      <c r="A157" s="141"/>
      <c r="B157" s="142" t="s">
        <v>270</v>
      </c>
      <c r="C157" s="143" t="s">
        <v>351</v>
      </c>
      <c r="D157" s="144" t="s">
        <v>47</v>
      </c>
      <c r="E157" s="144" t="s">
        <v>48</v>
      </c>
      <c r="F157" s="145" t="s">
        <v>325</v>
      </c>
      <c r="G157" s="145" t="s">
        <v>45</v>
      </c>
      <c r="H157" s="146">
        <f>I157/$O$7</f>
        <v>0.22837556460893665</v>
      </c>
      <c r="I157" s="147">
        <v>23</v>
      </c>
      <c r="J157" s="147"/>
      <c r="K157" s="148">
        <v>200</v>
      </c>
      <c r="L157" s="148" t="s">
        <v>348</v>
      </c>
      <c r="M157" s="149"/>
      <c r="N157" s="150">
        <f t="shared" si="11"/>
        <v>0</v>
      </c>
      <c r="O157" s="151">
        <f t="shared" si="12"/>
        <v>0</v>
      </c>
      <c r="P157" s="152">
        <f t="shared" si="13"/>
        <v>0</v>
      </c>
      <c r="Q157" s="153" t="s">
        <v>391</v>
      </c>
      <c r="R157" s="154"/>
      <c r="S157" s="154"/>
      <c r="V157" s="156"/>
    </row>
    <row r="158" spans="1:28" s="155" customFormat="1" ht="14.25" hidden="1" customHeight="1" x14ac:dyDescent="0.25">
      <c r="A158" s="141"/>
      <c r="B158" s="142" t="s">
        <v>436</v>
      </c>
      <c r="C158" s="143" t="s">
        <v>352</v>
      </c>
      <c r="D158" s="144" t="s">
        <v>47</v>
      </c>
      <c r="E158" s="144" t="s">
        <v>116</v>
      </c>
      <c r="F158" s="145" t="s">
        <v>481</v>
      </c>
      <c r="G158" s="145" t="s">
        <v>45</v>
      </c>
      <c r="H158" s="157">
        <v>0.41</v>
      </c>
      <c r="I158" s="158">
        <f>H158*$O$7</f>
        <v>41.291632999999997</v>
      </c>
      <c r="J158" s="158"/>
      <c r="K158" s="148">
        <v>500</v>
      </c>
      <c r="L158" s="148" t="s">
        <v>350</v>
      </c>
      <c r="M158" s="149"/>
      <c r="N158" s="150">
        <f t="shared" si="11"/>
        <v>0</v>
      </c>
      <c r="O158" s="151">
        <f t="shared" si="12"/>
        <v>0</v>
      </c>
      <c r="P158" s="152">
        <f t="shared" si="13"/>
        <v>0</v>
      </c>
      <c r="Q158" s="159" t="s">
        <v>355</v>
      </c>
      <c r="R158" s="154"/>
      <c r="S158" s="154"/>
      <c r="V158" s="156"/>
    </row>
    <row r="159" spans="1:28" s="58" customFormat="1" ht="14.25" customHeight="1" x14ac:dyDescent="0.25">
      <c r="A159" s="51"/>
      <c r="B159" s="52" t="s">
        <v>117</v>
      </c>
      <c r="C159" s="126" t="s">
        <v>352</v>
      </c>
      <c r="D159" s="136" t="s">
        <v>47</v>
      </c>
      <c r="E159" s="136" t="s">
        <v>48</v>
      </c>
      <c r="F159" s="53" t="s">
        <v>344</v>
      </c>
      <c r="G159" s="53" t="s">
        <v>44</v>
      </c>
      <c r="H159" s="131">
        <v>0.34</v>
      </c>
      <c r="I159" s="133">
        <f>H159*$O$7</f>
        <v>34.241841999999998</v>
      </c>
      <c r="J159" s="133"/>
      <c r="K159" s="54">
        <v>700</v>
      </c>
      <c r="L159" s="54" t="s">
        <v>350</v>
      </c>
      <c r="M159" s="55"/>
      <c r="N159" s="129">
        <f t="shared" si="11"/>
        <v>0</v>
      </c>
      <c r="O159" s="128">
        <f t="shared" si="12"/>
        <v>0</v>
      </c>
      <c r="P159" s="127">
        <f t="shared" si="13"/>
        <v>0</v>
      </c>
      <c r="Q159" s="134" t="s">
        <v>355</v>
      </c>
      <c r="R159" s="57"/>
      <c r="S159" s="57"/>
      <c r="V159" s="59"/>
      <c r="AB159" s="125"/>
    </row>
    <row r="160" spans="1:28" s="58" customFormat="1" ht="14.25" customHeight="1" x14ac:dyDescent="0.25">
      <c r="A160" s="51"/>
      <c r="B160" s="52" t="s">
        <v>118</v>
      </c>
      <c r="C160" s="126" t="s">
        <v>352</v>
      </c>
      <c r="D160" s="136" t="s">
        <v>47</v>
      </c>
      <c r="E160" s="136" t="s">
        <v>48</v>
      </c>
      <c r="F160" s="53" t="s">
        <v>344</v>
      </c>
      <c r="G160" s="53" t="s">
        <v>45</v>
      </c>
      <c r="H160" s="131">
        <v>0.4</v>
      </c>
      <c r="I160" s="133">
        <f>H160*$O$7</f>
        <v>40.284520000000001</v>
      </c>
      <c r="J160" s="133"/>
      <c r="K160" s="54">
        <v>500</v>
      </c>
      <c r="L160" s="54" t="s">
        <v>350</v>
      </c>
      <c r="M160" s="55"/>
      <c r="N160" s="129">
        <f t="shared" si="11"/>
        <v>0</v>
      </c>
      <c r="O160" s="128">
        <f t="shared" si="12"/>
        <v>0</v>
      </c>
      <c r="P160" s="127">
        <f t="shared" si="13"/>
        <v>0</v>
      </c>
      <c r="Q160" s="134" t="s">
        <v>355</v>
      </c>
      <c r="R160" s="57"/>
      <c r="S160" s="57"/>
      <c r="V160" s="59"/>
      <c r="AB160" s="125"/>
    </row>
    <row r="161" spans="1:28" s="58" customFormat="1" ht="14.25" customHeight="1" x14ac:dyDescent="0.25">
      <c r="A161" s="51"/>
      <c r="B161" s="52" t="s">
        <v>119</v>
      </c>
      <c r="C161" s="126" t="s">
        <v>352</v>
      </c>
      <c r="D161" s="136" t="s">
        <v>47</v>
      </c>
      <c r="E161" s="136" t="s">
        <v>48</v>
      </c>
      <c r="F161" s="53" t="s">
        <v>344</v>
      </c>
      <c r="G161" s="53" t="s">
        <v>46</v>
      </c>
      <c r="H161" s="131">
        <v>0.6</v>
      </c>
      <c r="I161" s="133">
        <f>H161*$O$7</f>
        <v>60.426779999999994</v>
      </c>
      <c r="J161" s="133"/>
      <c r="K161" s="54">
        <v>250</v>
      </c>
      <c r="L161" s="54" t="s">
        <v>350</v>
      </c>
      <c r="M161" s="55"/>
      <c r="N161" s="129">
        <f t="shared" si="11"/>
        <v>0</v>
      </c>
      <c r="O161" s="128">
        <f t="shared" si="12"/>
        <v>0</v>
      </c>
      <c r="P161" s="127">
        <f t="shared" si="13"/>
        <v>0</v>
      </c>
      <c r="Q161" s="134" t="s">
        <v>355</v>
      </c>
      <c r="R161" s="57"/>
      <c r="S161" s="57"/>
      <c r="V161" s="59"/>
      <c r="AB161" s="125"/>
    </row>
    <row r="162" spans="1:28" s="155" customFormat="1" ht="14.25" hidden="1" customHeight="1" x14ac:dyDescent="0.25">
      <c r="A162" s="141"/>
      <c r="B162" s="142" t="s">
        <v>271</v>
      </c>
      <c r="C162" s="143" t="s">
        <v>351</v>
      </c>
      <c r="D162" s="144" t="s">
        <v>47</v>
      </c>
      <c r="E162" s="144" t="s">
        <v>48</v>
      </c>
      <c r="F162" s="145" t="s">
        <v>120</v>
      </c>
      <c r="G162" s="145" t="s">
        <v>45</v>
      </c>
      <c r="H162" s="146">
        <f>I162/$O$7</f>
        <v>0.22837556460893665</v>
      </c>
      <c r="I162" s="147">
        <v>23</v>
      </c>
      <c r="J162" s="147"/>
      <c r="K162" s="148">
        <v>200</v>
      </c>
      <c r="L162" s="148" t="s">
        <v>348</v>
      </c>
      <c r="M162" s="149"/>
      <c r="N162" s="150">
        <f t="shared" si="11"/>
        <v>0</v>
      </c>
      <c r="O162" s="151">
        <f t="shared" si="12"/>
        <v>0</v>
      </c>
      <c r="P162" s="152">
        <f t="shared" si="13"/>
        <v>0</v>
      </c>
      <c r="Q162" s="153" t="s">
        <v>391</v>
      </c>
      <c r="R162" s="154"/>
      <c r="S162" s="154"/>
      <c r="V162" s="156"/>
    </row>
    <row r="163" spans="1:28" s="58" customFormat="1" ht="14.25" customHeight="1" x14ac:dyDescent="0.25">
      <c r="A163" s="51"/>
      <c r="B163" s="52" t="s">
        <v>121</v>
      </c>
      <c r="C163" s="126" t="s">
        <v>352</v>
      </c>
      <c r="D163" s="136" t="s">
        <v>50</v>
      </c>
      <c r="E163" s="136" t="s">
        <v>116</v>
      </c>
      <c r="F163" s="53" t="s">
        <v>122</v>
      </c>
      <c r="G163" s="53" t="s">
        <v>44</v>
      </c>
      <c r="H163" s="131">
        <v>0.34</v>
      </c>
      <c r="I163" s="133">
        <f>H163*$O$7</f>
        <v>34.241841999999998</v>
      </c>
      <c r="J163" s="133"/>
      <c r="K163" s="54">
        <v>700</v>
      </c>
      <c r="L163" s="54" t="s">
        <v>350</v>
      </c>
      <c r="M163" s="55"/>
      <c r="N163" s="129">
        <f t="shared" si="11"/>
        <v>0</v>
      </c>
      <c r="O163" s="128">
        <f t="shared" si="12"/>
        <v>0</v>
      </c>
      <c r="P163" s="127">
        <f t="shared" si="13"/>
        <v>0</v>
      </c>
      <c r="Q163" s="134" t="s">
        <v>355</v>
      </c>
      <c r="R163" s="57"/>
      <c r="S163" s="57"/>
      <c r="V163" s="59"/>
      <c r="AB163" s="125"/>
    </row>
    <row r="164" spans="1:28" s="155" customFormat="1" ht="14.25" hidden="1" customHeight="1" x14ac:dyDescent="0.25">
      <c r="A164" s="141"/>
      <c r="B164" s="142" t="s">
        <v>272</v>
      </c>
      <c r="C164" s="143" t="s">
        <v>351</v>
      </c>
      <c r="D164" s="144" t="s">
        <v>50</v>
      </c>
      <c r="E164" s="144" t="s">
        <v>116</v>
      </c>
      <c r="F164" s="145" t="s">
        <v>122</v>
      </c>
      <c r="G164" s="145" t="s">
        <v>45</v>
      </c>
      <c r="H164" s="146">
        <f>I164/$O$7</f>
        <v>0.2879517988547462</v>
      </c>
      <c r="I164" s="147">
        <v>29</v>
      </c>
      <c r="J164" s="147"/>
      <c r="K164" s="148">
        <v>200</v>
      </c>
      <c r="L164" s="148" t="s">
        <v>348</v>
      </c>
      <c r="M164" s="149"/>
      <c r="N164" s="150">
        <f t="shared" si="11"/>
        <v>0</v>
      </c>
      <c r="O164" s="151">
        <f t="shared" si="12"/>
        <v>0</v>
      </c>
      <c r="P164" s="152">
        <f t="shared" si="13"/>
        <v>0</v>
      </c>
      <c r="Q164" s="153" t="s">
        <v>354</v>
      </c>
      <c r="R164" s="154"/>
      <c r="S164" s="154"/>
      <c r="V164" s="156"/>
    </row>
    <row r="165" spans="1:28" s="58" customFormat="1" ht="14.25" customHeight="1" x14ac:dyDescent="0.25">
      <c r="A165" s="51"/>
      <c r="B165" s="52" t="s">
        <v>123</v>
      </c>
      <c r="C165" s="126" t="s">
        <v>352</v>
      </c>
      <c r="D165" s="136" t="s">
        <v>50</v>
      </c>
      <c r="E165" s="136" t="s">
        <v>116</v>
      </c>
      <c r="F165" s="53" t="s">
        <v>122</v>
      </c>
      <c r="G165" s="53" t="s">
        <v>45</v>
      </c>
      <c r="H165" s="131">
        <v>0.4</v>
      </c>
      <c r="I165" s="133">
        <f t="shared" ref="I165:I175" si="17">H165*$O$7</f>
        <v>40.284520000000001</v>
      </c>
      <c r="J165" s="133"/>
      <c r="K165" s="54">
        <v>500</v>
      </c>
      <c r="L165" s="54" t="s">
        <v>350</v>
      </c>
      <c r="M165" s="55"/>
      <c r="N165" s="129">
        <f t="shared" si="11"/>
        <v>0</v>
      </c>
      <c r="O165" s="128">
        <f t="shared" si="12"/>
        <v>0</v>
      </c>
      <c r="P165" s="127">
        <f t="shared" si="13"/>
        <v>0</v>
      </c>
      <c r="Q165" s="134" t="s">
        <v>355</v>
      </c>
      <c r="R165" s="57"/>
      <c r="S165" s="57"/>
      <c r="V165" s="59"/>
      <c r="AB165" s="125"/>
    </row>
    <row r="166" spans="1:28" s="58" customFormat="1" ht="14.25" customHeight="1" x14ac:dyDescent="0.25">
      <c r="A166" s="51"/>
      <c r="B166" s="52" t="s">
        <v>124</v>
      </c>
      <c r="C166" s="126" t="s">
        <v>352</v>
      </c>
      <c r="D166" s="136" t="s">
        <v>50</v>
      </c>
      <c r="E166" s="136" t="s">
        <v>116</v>
      </c>
      <c r="F166" s="53" t="s">
        <v>122</v>
      </c>
      <c r="G166" s="53" t="s">
        <v>46</v>
      </c>
      <c r="H166" s="131">
        <v>0.6</v>
      </c>
      <c r="I166" s="133">
        <f t="shared" si="17"/>
        <v>60.426779999999994</v>
      </c>
      <c r="J166" s="133"/>
      <c r="K166" s="54">
        <v>250</v>
      </c>
      <c r="L166" s="54" t="s">
        <v>350</v>
      </c>
      <c r="M166" s="55"/>
      <c r="N166" s="129">
        <f t="shared" si="11"/>
        <v>0</v>
      </c>
      <c r="O166" s="128">
        <f t="shared" si="12"/>
        <v>0</v>
      </c>
      <c r="P166" s="127">
        <f t="shared" si="13"/>
        <v>0</v>
      </c>
      <c r="Q166" s="134" t="s">
        <v>355</v>
      </c>
      <c r="R166" s="57"/>
      <c r="S166" s="57"/>
      <c r="V166" s="59"/>
      <c r="AB166" s="125"/>
    </row>
    <row r="167" spans="1:28" s="58" customFormat="1" ht="14.25" customHeight="1" x14ac:dyDescent="0.25">
      <c r="A167" s="51"/>
      <c r="B167" s="52" t="s">
        <v>303</v>
      </c>
      <c r="C167" s="126" t="s">
        <v>352</v>
      </c>
      <c r="D167" s="136" t="s">
        <v>114</v>
      </c>
      <c r="E167" s="136" t="s">
        <v>116</v>
      </c>
      <c r="F167" s="53" t="s">
        <v>125</v>
      </c>
      <c r="G167" s="53" t="s">
        <v>44</v>
      </c>
      <c r="H167" s="131">
        <v>0.34</v>
      </c>
      <c r="I167" s="133">
        <f t="shared" si="17"/>
        <v>34.241841999999998</v>
      </c>
      <c r="J167" s="133"/>
      <c r="K167" s="54">
        <v>700</v>
      </c>
      <c r="L167" s="54" t="s">
        <v>350</v>
      </c>
      <c r="M167" s="55"/>
      <c r="N167" s="129">
        <f t="shared" si="11"/>
        <v>0</v>
      </c>
      <c r="O167" s="128">
        <f t="shared" si="12"/>
        <v>0</v>
      </c>
      <c r="P167" s="127">
        <f t="shared" si="13"/>
        <v>0</v>
      </c>
      <c r="Q167" s="134" t="s">
        <v>355</v>
      </c>
      <c r="R167" s="57"/>
      <c r="S167" s="57"/>
      <c r="V167" s="59"/>
      <c r="AB167" s="125"/>
    </row>
    <row r="168" spans="1:28" s="58" customFormat="1" ht="14.25" customHeight="1" x14ac:dyDescent="0.25">
      <c r="A168" s="51"/>
      <c r="B168" s="52" t="s">
        <v>302</v>
      </c>
      <c r="C168" s="126" t="s">
        <v>352</v>
      </c>
      <c r="D168" s="136" t="s">
        <v>114</v>
      </c>
      <c r="E168" s="136" t="s">
        <v>116</v>
      </c>
      <c r="F168" s="53" t="s">
        <v>125</v>
      </c>
      <c r="G168" s="53" t="s">
        <v>45</v>
      </c>
      <c r="H168" s="131">
        <v>0.4</v>
      </c>
      <c r="I168" s="133">
        <f t="shared" si="17"/>
        <v>40.284520000000001</v>
      </c>
      <c r="J168" s="133"/>
      <c r="K168" s="54">
        <v>500</v>
      </c>
      <c r="L168" s="54" t="s">
        <v>350</v>
      </c>
      <c r="M168" s="55"/>
      <c r="N168" s="129">
        <f t="shared" si="11"/>
        <v>0</v>
      </c>
      <c r="O168" s="128">
        <f t="shared" si="12"/>
        <v>0</v>
      </c>
      <c r="P168" s="127">
        <f t="shared" si="13"/>
        <v>0</v>
      </c>
      <c r="Q168" s="134" t="s">
        <v>355</v>
      </c>
      <c r="R168" s="57"/>
      <c r="S168" s="57"/>
      <c r="V168" s="59"/>
      <c r="AB168" s="125"/>
    </row>
    <row r="169" spans="1:28" s="58" customFormat="1" ht="14.25" customHeight="1" x14ac:dyDescent="0.25">
      <c r="A169" s="51"/>
      <c r="B169" s="52" t="s">
        <v>126</v>
      </c>
      <c r="C169" s="126" t="s">
        <v>352</v>
      </c>
      <c r="D169" s="136" t="s">
        <v>114</v>
      </c>
      <c r="E169" s="136" t="s">
        <v>116</v>
      </c>
      <c r="F169" s="53" t="s">
        <v>125</v>
      </c>
      <c r="G169" s="53" t="s">
        <v>46</v>
      </c>
      <c r="H169" s="131">
        <v>0.6</v>
      </c>
      <c r="I169" s="133">
        <f t="shared" si="17"/>
        <v>60.426779999999994</v>
      </c>
      <c r="J169" s="133"/>
      <c r="K169" s="54">
        <v>250</v>
      </c>
      <c r="L169" s="54" t="s">
        <v>350</v>
      </c>
      <c r="M169" s="55"/>
      <c r="N169" s="129">
        <f t="shared" ref="N169:N232" si="18">M169*K169</f>
        <v>0</v>
      </c>
      <c r="O169" s="128">
        <f t="shared" ref="O169:O232" si="19">N169*H169</f>
        <v>0</v>
      </c>
      <c r="P169" s="127">
        <f t="shared" ref="P169:P232" si="20">N169*I169</f>
        <v>0</v>
      </c>
      <c r="Q169" s="134" t="s">
        <v>355</v>
      </c>
      <c r="R169" s="57"/>
      <c r="S169" s="57"/>
      <c r="V169" s="59"/>
      <c r="AB169" s="125"/>
    </row>
    <row r="170" spans="1:28" s="58" customFormat="1" ht="14.25" customHeight="1" x14ac:dyDescent="0.25">
      <c r="A170" s="51"/>
      <c r="B170" s="52" t="s">
        <v>127</v>
      </c>
      <c r="C170" s="126" t="s">
        <v>352</v>
      </c>
      <c r="D170" s="136" t="s">
        <v>55</v>
      </c>
      <c r="E170" s="136" t="s">
        <v>48</v>
      </c>
      <c r="F170" s="53" t="s">
        <v>345</v>
      </c>
      <c r="G170" s="53" t="s">
        <v>44</v>
      </c>
      <c r="H170" s="131">
        <v>0.34</v>
      </c>
      <c r="I170" s="133">
        <f t="shared" si="17"/>
        <v>34.241841999999998</v>
      </c>
      <c r="J170" s="133"/>
      <c r="K170" s="54">
        <v>700</v>
      </c>
      <c r="L170" s="54" t="s">
        <v>350</v>
      </c>
      <c r="M170" s="55"/>
      <c r="N170" s="129">
        <f t="shared" si="18"/>
        <v>0</v>
      </c>
      <c r="O170" s="128">
        <f t="shared" si="19"/>
        <v>0</v>
      </c>
      <c r="P170" s="127">
        <f t="shared" si="20"/>
        <v>0</v>
      </c>
      <c r="Q170" s="134" t="s">
        <v>355</v>
      </c>
      <c r="R170" s="57"/>
      <c r="S170" s="57"/>
      <c r="V170" s="59"/>
      <c r="AB170" s="125"/>
    </row>
    <row r="171" spans="1:28" s="58" customFormat="1" ht="14.25" customHeight="1" x14ac:dyDescent="0.25">
      <c r="A171" s="51"/>
      <c r="B171" s="52" t="s">
        <v>128</v>
      </c>
      <c r="C171" s="126" t="s">
        <v>352</v>
      </c>
      <c r="D171" s="136" t="s">
        <v>55</v>
      </c>
      <c r="E171" s="136" t="s">
        <v>48</v>
      </c>
      <c r="F171" s="53" t="s">
        <v>345</v>
      </c>
      <c r="G171" s="53" t="s">
        <v>45</v>
      </c>
      <c r="H171" s="131">
        <v>0.4</v>
      </c>
      <c r="I171" s="133">
        <f t="shared" si="17"/>
        <v>40.284520000000001</v>
      </c>
      <c r="J171" s="133"/>
      <c r="K171" s="54">
        <v>500</v>
      </c>
      <c r="L171" s="54" t="s">
        <v>350</v>
      </c>
      <c r="M171" s="55"/>
      <c r="N171" s="129">
        <f t="shared" si="18"/>
        <v>0</v>
      </c>
      <c r="O171" s="128">
        <f t="shared" si="19"/>
        <v>0</v>
      </c>
      <c r="P171" s="127">
        <f t="shared" si="20"/>
        <v>0</v>
      </c>
      <c r="Q171" s="134" t="s">
        <v>355</v>
      </c>
      <c r="R171" s="57"/>
      <c r="S171" s="57"/>
      <c r="V171" s="59"/>
      <c r="AB171" s="125"/>
    </row>
    <row r="172" spans="1:28" s="58" customFormat="1" ht="14.25" customHeight="1" x14ac:dyDescent="0.25">
      <c r="A172" s="51"/>
      <c r="B172" s="52" t="s">
        <v>129</v>
      </c>
      <c r="C172" s="126" t="s">
        <v>352</v>
      </c>
      <c r="D172" s="136" t="s">
        <v>55</v>
      </c>
      <c r="E172" s="136" t="s">
        <v>48</v>
      </c>
      <c r="F172" s="53" t="s">
        <v>345</v>
      </c>
      <c r="G172" s="53" t="s">
        <v>46</v>
      </c>
      <c r="H172" s="131">
        <v>0.6</v>
      </c>
      <c r="I172" s="133">
        <f t="shared" si="17"/>
        <v>60.426779999999994</v>
      </c>
      <c r="J172" s="133"/>
      <c r="K172" s="54">
        <v>250</v>
      </c>
      <c r="L172" s="54" t="s">
        <v>350</v>
      </c>
      <c r="M172" s="55"/>
      <c r="N172" s="129">
        <f t="shared" si="18"/>
        <v>0</v>
      </c>
      <c r="O172" s="128">
        <f t="shared" si="19"/>
        <v>0</v>
      </c>
      <c r="P172" s="127">
        <f t="shared" si="20"/>
        <v>0</v>
      </c>
      <c r="Q172" s="134" t="s">
        <v>355</v>
      </c>
      <c r="R172" s="57"/>
      <c r="S172" s="57"/>
      <c r="V172" s="59"/>
      <c r="AB172" s="125"/>
    </row>
    <row r="173" spans="1:28" s="58" customFormat="1" ht="14.25" customHeight="1" x14ac:dyDescent="0.25">
      <c r="A173" s="51"/>
      <c r="B173" s="52" t="s">
        <v>306</v>
      </c>
      <c r="C173" s="126" t="s">
        <v>352</v>
      </c>
      <c r="D173" s="136" t="s">
        <v>55</v>
      </c>
      <c r="E173" s="136" t="s">
        <v>43</v>
      </c>
      <c r="F173" s="53" t="s">
        <v>130</v>
      </c>
      <c r="G173" s="53" t="s">
        <v>44</v>
      </c>
      <c r="H173" s="131">
        <v>0.37</v>
      </c>
      <c r="I173" s="133">
        <f t="shared" si="17"/>
        <v>37.263180999999996</v>
      </c>
      <c r="J173" s="133"/>
      <c r="K173" s="54">
        <v>700</v>
      </c>
      <c r="L173" s="54" t="s">
        <v>350</v>
      </c>
      <c r="M173" s="55"/>
      <c r="N173" s="129">
        <f t="shared" si="18"/>
        <v>0</v>
      </c>
      <c r="O173" s="128">
        <f t="shared" si="19"/>
        <v>0</v>
      </c>
      <c r="P173" s="127">
        <f t="shared" si="20"/>
        <v>0</v>
      </c>
      <c r="Q173" s="134" t="s">
        <v>355</v>
      </c>
      <c r="R173" s="57"/>
      <c r="S173" s="57"/>
      <c r="V173" s="59"/>
      <c r="AB173" s="125"/>
    </row>
    <row r="174" spans="1:28" s="58" customFormat="1" ht="14.25" customHeight="1" x14ac:dyDescent="0.25">
      <c r="A174" s="51"/>
      <c r="B174" s="52" t="s">
        <v>304</v>
      </c>
      <c r="C174" s="126" t="s">
        <v>352</v>
      </c>
      <c r="D174" s="136" t="s">
        <v>55</v>
      </c>
      <c r="E174" s="136" t="s">
        <v>43</v>
      </c>
      <c r="F174" s="53" t="s">
        <v>130</v>
      </c>
      <c r="G174" s="53" t="s">
        <v>45</v>
      </c>
      <c r="H174" s="131">
        <v>0.43296936666666669</v>
      </c>
      <c r="I174" s="133">
        <f t="shared" si="17"/>
        <v>43.604907777176663</v>
      </c>
      <c r="J174" s="133"/>
      <c r="K174" s="54">
        <v>500</v>
      </c>
      <c r="L174" s="54" t="s">
        <v>350</v>
      </c>
      <c r="M174" s="55"/>
      <c r="N174" s="129">
        <f t="shared" si="18"/>
        <v>0</v>
      </c>
      <c r="O174" s="128">
        <f t="shared" si="19"/>
        <v>0</v>
      </c>
      <c r="P174" s="127">
        <f t="shared" si="20"/>
        <v>0</v>
      </c>
      <c r="Q174" s="134" t="s">
        <v>355</v>
      </c>
      <c r="R174" s="57"/>
      <c r="S174" s="57"/>
      <c r="V174" s="59"/>
      <c r="AB174" s="125"/>
    </row>
    <row r="175" spans="1:28" s="58" customFormat="1" ht="14.25" customHeight="1" x14ac:dyDescent="0.25">
      <c r="A175" s="51"/>
      <c r="B175" s="52" t="s">
        <v>305</v>
      </c>
      <c r="C175" s="126" t="s">
        <v>352</v>
      </c>
      <c r="D175" s="136" t="s">
        <v>55</v>
      </c>
      <c r="E175" s="136" t="s">
        <v>43</v>
      </c>
      <c r="F175" s="53" t="s">
        <v>130</v>
      </c>
      <c r="G175" s="53" t="s">
        <v>46</v>
      </c>
      <c r="H175" s="131">
        <v>0.65</v>
      </c>
      <c r="I175" s="133">
        <f t="shared" si="17"/>
        <v>65.462344999999999</v>
      </c>
      <c r="J175" s="133"/>
      <c r="K175" s="54">
        <v>250</v>
      </c>
      <c r="L175" s="54" t="s">
        <v>350</v>
      </c>
      <c r="M175" s="55"/>
      <c r="N175" s="129">
        <f t="shared" si="18"/>
        <v>0</v>
      </c>
      <c r="O175" s="128">
        <f t="shared" si="19"/>
        <v>0</v>
      </c>
      <c r="P175" s="127">
        <f t="shared" si="20"/>
        <v>0</v>
      </c>
      <c r="Q175" s="134" t="s">
        <v>355</v>
      </c>
      <c r="R175" s="57"/>
      <c r="S175" s="57"/>
      <c r="V175" s="59"/>
      <c r="AB175" s="125"/>
    </row>
    <row r="176" spans="1:28" s="155" customFormat="1" ht="14.25" hidden="1" customHeight="1" x14ac:dyDescent="0.25">
      <c r="A176" s="141"/>
      <c r="B176" s="142" t="s">
        <v>273</v>
      </c>
      <c r="C176" s="143" t="s">
        <v>351</v>
      </c>
      <c r="D176" s="144" t="s">
        <v>55</v>
      </c>
      <c r="E176" s="144" t="s">
        <v>48</v>
      </c>
      <c r="F176" s="145" t="s">
        <v>326</v>
      </c>
      <c r="G176" s="145" t="s">
        <v>45</v>
      </c>
      <c r="H176" s="146">
        <f>I176/$O$7</f>
        <v>0.36738677784915896</v>
      </c>
      <c r="I176" s="147">
        <v>37</v>
      </c>
      <c r="J176" s="147"/>
      <c r="K176" s="148">
        <v>200</v>
      </c>
      <c r="L176" s="148" t="s">
        <v>348</v>
      </c>
      <c r="M176" s="149"/>
      <c r="N176" s="150">
        <f t="shared" si="18"/>
        <v>0</v>
      </c>
      <c r="O176" s="151">
        <f t="shared" si="19"/>
        <v>0</v>
      </c>
      <c r="P176" s="152">
        <f t="shared" si="20"/>
        <v>0</v>
      </c>
      <c r="Q176" s="153" t="s">
        <v>354</v>
      </c>
      <c r="R176" s="154"/>
      <c r="S176" s="154"/>
      <c r="V176" s="156"/>
    </row>
    <row r="177" spans="1:28" s="155" customFormat="1" ht="14.25" hidden="1" customHeight="1" x14ac:dyDescent="0.25">
      <c r="A177" s="141"/>
      <c r="B177" s="142" t="s">
        <v>274</v>
      </c>
      <c r="C177" s="143" t="s">
        <v>351</v>
      </c>
      <c r="D177" s="144" t="s">
        <v>47</v>
      </c>
      <c r="E177" s="144" t="s">
        <v>63</v>
      </c>
      <c r="F177" s="145" t="s">
        <v>327</v>
      </c>
      <c r="G177" s="145" t="s">
        <v>45</v>
      </c>
      <c r="H177" s="146">
        <f>I177/$O$7</f>
        <v>0.22837556460893665</v>
      </c>
      <c r="I177" s="147">
        <v>23</v>
      </c>
      <c r="J177" s="147"/>
      <c r="K177" s="148">
        <v>200</v>
      </c>
      <c r="L177" s="148" t="s">
        <v>348</v>
      </c>
      <c r="M177" s="149"/>
      <c r="N177" s="150">
        <f t="shared" si="18"/>
        <v>0</v>
      </c>
      <c r="O177" s="151">
        <f t="shared" si="19"/>
        <v>0</v>
      </c>
      <c r="P177" s="152">
        <f t="shared" si="20"/>
        <v>0</v>
      </c>
      <c r="Q177" s="153" t="s">
        <v>391</v>
      </c>
      <c r="R177" s="154"/>
      <c r="S177" s="154"/>
      <c r="V177" s="156"/>
    </row>
    <row r="178" spans="1:28" s="58" customFormat="1" ht="14.25" customHeight="1" x14ac:dyDescent="0.25">
      <c r="A178" s="51"/>
      <c r="B178" s="52" t="s">
        <v>309</v>
      </c>
      <c r="C178" s="126" t="s">
        <v>352</v>
      </c>
      <c r="D178" s="136" t="s">
        <v>55</v>
      </c>
      <c r="E178" s="136" t="s">
        <v>48</v>
      </c>
      <c r="F178" s="139" t="s">
        <v>346</v>
      </c>
      <c r="G178" s="53" t="s">
        <v>44</v>
      </c>
      <c r="H178" s="131">
        <v>0.35</v>
      </c>
      <c r="I178" s="133">
        <f>H178*$O$7</f>
        <v>35.248954999999995</v>
      </c>
      <c r="J178" s="133"/>
      <c r="K178" s="54">
        <v>700</v>
      </c>
      <c r="L178" s="54" t="s">
        <v>350</v>
      </c>
      <c r="M178" s="55"/>
      <c r="N178" s="129">
        <f t="shared" si="18"/>
        <v>0</v>
      </c>
      <c r="O178" s="128">
        <f t="shared" si="19"/>
        <v>0</v>
      </c>
      <c r="P178" s="127">
        <f t="shared" si="20"/>
        <v>0</v>
      </c>
      <c r="Q178" s="134" t="s">
        <v>355</v>
      </c>
      <c r="R178" s="57"/>
      <c r="S178" s="57"/>
      <c r="V178" s="59"/>
      <c r="AB178" s="125"/>
    </row>
    <row r="179" spans="1:28" s="58" customFormat="1" ht="14.25" customHeight="1" x14ac:dyDescent="0.25">
      <c r="A179" s="51"/>
      <c r="B179" s="52" t="s">
        <v>307</v>
      </c>
      <c r="C179" s="126" t="s">
        <v>352</v>
      </c>
      <c r="D179" s="136" t="s">
        <v>55</v>
      </c>
      <c r="E179" s="136" t="s">
        <v>48</v>
      </c>
      <c r="F179" s="139" t="s">
        <v>346</v>
      </c>
      <c r="G179" s="53" t="s">
        <v>45</v>
      </c>
      <c r="H179" s="131">
        <v>0.41</v>
      </c>
      <c r="I179" s="133">
        <f>H179*$O$7</f>
        <v>41.291632999999997</v>
      </c>
      <c r="J179" s="133"/>
      <c r="K179" s="54">
        <v>500</v>
      </c>
      <c r="L179" s="54" t="s">
        <v>350</v>
      </c>
      <c r="M179" s="55"/>
      <c r="N179" s="129">
        <f t="shared" si="18"/>
        <v>0</v>
      </c>
      <c r="O179" s="128">
        <f t="shared" si="19"/>
        <v>0</v>
      </c>
      <c r="P179" s="127">
        <f t="shared" si="20"/>
        <v>0</v>
      </c>
      <c r="Q179" s="134" t="s">
        <v>355</v>
      </c>
      <c r="R179" s="57"/>
      <c r="S179" s="57"/>
      <c r="V179" s="59"/>
      <c r="AB179" s="125"/>
    </row>
    <row r="180" spans="1:28" s="58" customFormat="1" ht="14.25" customHeight="1" x14ac:dyDescent="0.25">
      <c r="A180" s="51"/>
      <c r="B180" s="52" t="s">
        <v>308</v>
      </c>
      <c r="C180" s="126" t="s">
        <v>352</v>
      </c>
      <c r="D180" s="136" t="s">
        <v>55</v>
      </c>
      <c r="E180" s="136" t="s">
        <v>48</v>
      </c>
      <c r="F180" s="139" t="s">
        <v>346</v>
      </c>
      <c r="G180" s="53" t="s">
        <v>46</v>
      </c>
      <c r="H180" s="131">
        <v>0.62</v>
      </c>
      <c r="I180" s="133">
        <f>H180*$O$7</f>
        <v>62.441005999999994</v>
      </c>
      <c r="J180" s="133"/>
      <c r="K180" s="54">
        <v>250</v>
      </c>
      <c r="L180" s="54" t="s">
        <v>350</v>
      </c>
      <c r="M180" s="55"/>
      <c r="N180" s="129">
        <f t="shared" si="18"/>
        <v>0</v>
      </c>
      <c r="O180" s="128">
        <f t="shared" si="19"/>
        <v>0</v>
      </c>
      <c r="P180" s="127">
        <f t="shared" si="20"/>
        <v>0</v>
      </c>
      <c r="Q180" s="134" t="s">
        <v>355</v>
      </c>
      <c r="R180" s="57"/>
      <c r="S180" s="57"/>
      <c r="V180" s="59"/>
      <c r="AB180" s="125"/>
    </row>
    <row r="181" spans="1:28" s="58" customFormat="1" ht="14.25" customHeight="1" x14ac:dyDescent="0.25">
      <c r="A181" s="51"/>
      <c r="B181" s="52" t="s">
        <v>275</v>
      </c>
      <c r="C181" s="126" t="s">
        <v>351</v>
      </c>
      <c r="D181" s="136" t="s">
        <v>50</v>
      </c>
      <c r="E181" s="136" t="s">
        <v>99</v>
      </c>
      <c r="F181" s="53" t="s">
        <v>328</v>
      </c>
      <c r="G181" s="53" t="s">
        <v>45</v>
      </c>
      <c r="H181" s="130">
        <f>I181/$O$7</f>
        <v>0.22837556460893665</v>
      </c>
      <c r="I181" s="132">
        <v>23</v>
      </c>
      <c r="J181" s="132"/>
      <c r="K181" s="54">
        <v>200</v>
      </c>
      <c r="L181" s="54" t="s">
        <v>348</v>
      </c>
      <c r="M181" s="55"/>
      <c r="N181" s="129">
        <f t="shared" si="18"/>
        <v>0</v>
      </c>
      <c r="O181" s="128">
        <f t="shared" si="19"/>
        <v>0</v>
      </c>
      <c r="P181" s="127">
        <f t="shared" si="20"/>
        <v>0</v>
      </c>
      <c r="Q181" s="56" t="s">
        <v>354</v>
      </c>
      <c r="R181" s="57"/>
      <c r="S181" s="57"/>
      <c r="V181" s="59"/>
      <c r="AB181" s="125"/>
    </row>
    <row r="182" spans="1:28" s="155" customFormat="1" ht="14.25" hidden="1" customHeight="1" x14ac:dyDescent="0.25">
      <c r="A182" s="141"/>
      <c r="B182" s="142" t="s">
        <v>437</v>
      </c>
      <c r="C182" s="143" t="s">
        <v>352</v>
      </c>
      <c r="D182" s="144" t="s">
        <v>114</v>
      </c>
      <c r="E182" s="144" t="s">
        <v>101</v>
      </c>
      <c r="F182" s="145" t="s">
        <v>131</v>
      </c>
      <c r="G182" s="145" t="s">
        <v>45</v>
      </c>
      <c r="H182" s="157">
        <v>0.4</v>
      </c>
      <c r="I182" s="158">
        <f>H182*$O$7</f>
        <v>40.284520000000001</v>
      </c>
      <c r="J182" s="158"/>
      <c r="K182" s="148">
        <v>600</v>
      </c>
      <c r="L182" s="148" t="s">
        <v>350</v>
      </c>
      <c r="M182" s="149"/>
      <c r="N182" s="150">
        <f t="shared" si="18"/>
        <v>0</v>
      </c>
      <c r="O182" s="151">
        <f t="shared" si="19"/>
        <v>0</v>
      </c>
      <c r="P182" s="152">
        <f t="shared" si="20"/>
        <v>0</v>
      </c>
      <c r="Q182" s="159" t="s">
        <v>355</v>
      </c>
      <c r="R182" s="154"/>
      <c r="S182" s="154"/>
      <c r="V182" s="156"/>
    </row>
    <row r="183" spans="1:28" s="155" customFormat="1" ht="14.25" hidden="1" customHeight="1" x14ac:dyDescent="0.25">
      <c r="A183" s="141"/>
      <c r="B183" s="142" t="s">
        <v>438</v>
      </c>
      <c r="C183" s="143" t="s">
        <v>352</v>
      </c>
      <c r="D183" s="144" t="s">
        <v>114</v>
      </c>
      <c r="E183" s="144" t="s">
        <v>101</v>
      </c>
      <c r="F183" s="145" t="s">
        <v>131</v>
      </c>
      <c r="G183" s="145" t="s">
        <v>46</v>
      </c>
      <c r="H183" s="157">
        <v>0.63</v>
      </c>
      <c r="I183" s="158">
        <f>H183*$O$7</f>
        <v>63.448118999999998</v>
      </c>
      <c r="J183" s="158"/>
      <c r="K183" s="148">
        <v>250</v>
      </c>
      <c r="L183" s="148" t="s">
        <v>350</v>
      </c>
      <c r="M183" s="149"/>
      <c r="N183" s="150">
        <f t="shared" si="18"/>
        <v>0</v>
      </c>
      <c r="O183" s="151">
        <f t="shared" si="19"/>
        <v>0</v>
      </c>
      <c r="P183" s="152">
        <f t="shared" si="20"/>
        <v>0</v>
      </c>
      <c r="Q183" s="159" t="s">
        <v>355</v>
      </c>
      <c r="R183" s="154"/>
      <c r="S183" s="154"/>
      <c r="V183" s="156"/>
    </row>
    <row r="184" spans="1:28" s="155" customFormat="1" ht="14.25" hidden="1" customHeight="1" x14ac:dyDescent="0.25">
      <c r="A184" s="141"/>
      <c r="B184" s="142" t="s">
        <v>439</v>
      </c>
      <c r="C184" s="143" t="s">
        <v>352</v>
      </c>
      <c r="D184" s="144" t="s">
        <v>114</v>
      </c>
      <c r="E184" s="144" t="s">
        <v>101</v>
      </c>
      <c r="F184" s="145" t="s">
        <v>131</v>
      </c>
      <c r="G184" s="145" t="s">
        <v>44</v>
      </c>
      <c r="H184" s="157">
        <v>0.31</v>
      </c>
      <c r="I184" s="158">
        <f>H184*$O$7</f>
        <v>31.220502999999997</v>
      </c>
      <c r="J184" s="158"/>
      <c r="K184" s="148">
        <v>900</v>
      </c>
      <c r="L184" s="148" t="s">
        <v>350</v>
      </c>
      <c r="M184" s="149"/>
      <c r="N184" s="150">
        <f t="shared" si="18"/>
        <v>0</v>
      </c>
      <c r="O184" s="151">
        <f t="shared" si="19"/>
        <v>0</v>
      </c>
      <c r="P184" s="152">
        <f t="shared" si="20"/>
        <v>0</v>
      </c>
      <c r="Q184" s="159" t="s">
        <v>355</v>
      </c>
      <c r="R184" s="154"/>
      <c r="S184" s="154"/>
      <c r="V184" s="156"/>
    </row>
    <row r="185" spans="1:28" s="58" customFormat="1" ht="14.25" customHeight="1" x14ac:dyDescent="0.25">
      <c r="A185" s="51"/>
      <c r="B185" s="52" t="s">
        <v>276</v>
      </c>
      <c r="C185" s="126" t="s">
        <v>351</v>
      </c>
      <c r="D185" s="136" t="s">
        <v>114</v>
      </c>
      <c r="E185" s="136" t="s">
        <v>101</v>
      </c>
      <c r="F185" s="53" t="s">
        <v>131</v>
      </c>
      <c r="G185" s="53" t="s">
        <v>45</v>
      </c>
      <c r="H185" s="130">
        <f>I185/$O$7</f>
        <v>0.36738677784915896</v>
      </c>
      <c r="I185" s="132">
        <v>37</v>
      </c>
      <c r="J185" s="132"/>
      <c r="K185" s="54">
        <v>200</v>
      </c>
      <c r="L185" s="54" t="s">
        <v>348</v>
      </c>
      <c r="M185" s="55"/>
      <c r="N185" s="129">
        <f t="shared" si="18"/>
        <v>0</v>
      </c>
      <c r="O185" s="128">
        <f t="shared" si="19"/>
        <v>0</v>
      </c>
      <c r="P185" s="127">
        <f t="shared" si="20"/>
        <v>0</v>
      </c>
      <c r="Q185" s="56" t="s">
        <v>354</v>
      </c>
      <c r="R185" s="57"/>
      <c r="S185" s="57"/>
      <c r="V185" s="59"/>
      <c r="AB185" s="125"/>
    </row>
    <row r="186" spans="1:28" s="58" customFormat="1" ht="14.25" customHeight="1" x14ac:dyDescent="0.25">
      <c r="A186" s="51"/>
      <c r="B186" s="52" t="s">
        <v>440</v>
      </c>
      <c r="C186" s="126" t="s">
        <v>352</v>
      </c>
      <c r="D186" s="136" t="s">
        <v>42</v>
      </c>
      <c r="E186" s="136" t="s">
        <v>43</v>
      </c>
      <c r="F186" s="53" t="s">
        <v>482</v>
      </c>
      <c r="G186" s="53" t="s">
        <v>45</v>
      </c>
      <c r="H186" s="131">
        <v>0.41</v>
      </c>
      <c r="I186" s="133">
        <f>H186*$O$7</f>
        <v>41.291632999999997</v>
      </c>
      <c r="J186" s="133"/>
      <c r="K186" s="54">
        <v>600</v>
      </c>
      <c r="L186" s="54" t="s">
        <v>350</v>
      </c>
      <c r="M186" s="55"/>
      <c r="N186" s="129">
        <f t="shared" si="18"/>
        <v>0</v>
      </c>
      <c r="O186" s="128">
        <f t="shared" si="19"/>
        <v>0</v>
      </c>
      <c r="P186" s="127">
        <f t="shared" si="20"/>
        <v>0</v>
      </c>
      <c r="Q186" s="134" t="s">
        <v>355</v>
      </c>
      <c r="R186" s="57"/>
      <c r="S186" s="57"/>
      <c r="V186" s="59"/>
      <c r="AB186" s="125"/>
    </row>
    <row r="187" spans="1:28" s="58" customFormat="1" ht="14.25" customHeight="1" x14ac:dyDescent="0.25">
      <c r="A187" s="51"/>
      <c r="B187" s="52" t="s">
        <v>441</v>
      </c>
      <c r="C187" s="126" t="s">
        <v>352</v>
      </c>
      <c r="D187" s="136" t="s">
        <v>42</v>
      </c>
      <c r="E187" s="136" t="s">
        <v>43</v>
      </c>
      <c r="F187" s="53" t="s">
        <v>482</v>
      </c>
      <c r="G187" s="53" t="s">
        <v>46</v>
      </c>
      <c r="H187" s="131">
        <v>0.65</v>
      </c>
      <c r="I187" s="133">
        <f>H187*$O$7</f>
        <v>65.462344999999999</v>
      </c>
      <c r="J187" s="133"/>
      <c r="K187" s="54">
        <v>250</v>
      </c>
      <c r="L187" s="54" t="s">
        <v>350</v>
      </c>
      <c r="M187" s="55"/>
      <c r="N187" s="129">
        <f t="shared" si="18"/>
        <v>0</v>
      </c>
      <c r="O187" s="128">
        <f t="shared" si="19"/>
        <v>0</v>
      </c>
      <c r="P187" s="127">
        <f t="shared" si="20"/>
        <v>0</v>
      </c>
      <c r="Q187" s="134" t="s">
        <v>355</v>
      </c>
      <c r="R187" s="57"/>
      <c r="S187" s="57"/>
      <c r="V187" s="59"/>
      <c r="AB187" s="125"/>
    </row>
    <row r="188" spans="1:28" s="58" customFormat="1" ht="14.25" customHeight="1" x14ac:dyDescent="0.25">
      <c r="A188" s="51"/>
      <c r="B188" s="52" t="s">
        <v>442</v>
      </c>
      <c r="C188" s="126" t="s">
        <v>352</v>
      </c>
      <c r="D188" s="136" t="s">
        <v>42</v>
      </c>
      <c r="E188" s="136" t="s">
        <v>43</v>
      </c>
      <c r="F188" s="53" t="s">
        <v>482</v>
      </c>
      <c r="G188" s="53" t="s">
        <v>44</v>
      </c>
      <c r="H188" s="131">
        <v>0.34</v>
      </c>
      <c r="I188" s="133">
        <f>H188*$O$7</f>
        <v>34.241841999999998</v>
      </c>
      <c r="J188" s="133"/>
      <c r="K188" s="54">
        <v>900</v>
      </c>
      <c r="L188" s="54" t="s">
        <v>350</v>
      </c>
      <c r="M188" s="55"/>
      <c r="N188" s="129">
        <f t="shared" si="18"/>
        <v>0</v>
      </c>
      <c r="O188" s="128">
        <f t="shared" si="19"/>
        <v>0</v>
      </c>
      <c r="P188" s="127">
        <f t="shared" si="20"/>
        <v>0</v>
      </c>
      <c r="Q188" s="134" t="s">
        <v>355</v>
      </c>
      <c r="R188" s="57"/>
      <c r="S188" s="57"/>
      <c r="V188" s="59"/>
      <c r="AB188" s="125"/>
    </row>
    <row r="189" spans="1:28" s="155" customFormat="1" ht="14.25" customHeight="1" x14ac:dyDescent="0.25">
      <c r="A189" s="141"/>
      <c r="B189" s="52" t="s">
        <v>443</v>
      </c>
      <c r="C189" s="126" t="s">
        <v>352</v>
      </c>
      <c r="D189" s="136" t="s">
        <v>47</v>
      </c>
      <c r="E189" s="136" t="s">
        <v>43</v>
      </c>
      <c r="F189" s="53" t="s">
        <v>132</v>
      </c>
      <c r="G189" s="53" t="s">
        <v>45</v>
      </c>
      <c r="H189" s="131">
        <v>0.59</v>
      </c>
      <c r="I189" s="133">
        <f>H189*$O$7</f>
        <v>59.419666999999997</v>
      </c>
      <c r="J189" s="133"/>
      <c r="K189" s="54">
        <v>500</v>
      </c>
      <c r="L189" s="54" t="s">
        <v>350</v>
      </c>
      <c r="M189" s="55"/>
      <c r="N189" s="129">
        <f t="shared" si="18"/>
        <v>0</v>
      </c>
      <c r="O189" s="128">
        <f t="shared" si="19"/>
        <v>0</v>
      </c>
      <c r="P189" s="127">
        <f t="shared" si="20"/>
        <v>0</v>
      </c>
      <c r="Q189" s="134" t="s">
        <v>355</v>
      </c>
      <c r="R189" s="154"/>
      <c r="S189" s="154"/>
      <c r="V189" s="156"/>
    </row>
    <row r="190" spans="1:28" s="155" customFormat="1" ht="14.25" hidden="1" customHeight="1" x14ac:dyDescent="0.25">
      <c r="A190" s="141"/>
      <c r="B190" s="142" t="s">
        <v>444</v>
      </c>
      <c r="C190" s="143" t="s">
        <v>352</v>
      </c>
      <c r="D190" s="144" t="s">
        <v>47</v>
      </c>
      <c r="E190" s="144" t="s">
        <v>43</v>
      </c>
      <c r="F190" s="145" t="s">
        <v>132</v>
      </c>
      <c r="G190" s="145" t="s">
        <v>46</v>
      </c>
      <c r="H190" s="157">
        <v>0.78</v>
      </c>
      <c r="I190" s="158">
        <f>H190*$O$7</f>
        <v>78.554813999999993</v>
      </c>
      <c r="J190" s="158"/>
      <c r="K190" s="148">
        <v>300</v>
      </c>
      <c r="L190" s="148" t="s">
        <v>350</v>
      </c>
      <c r="M190" s="149"/>
      <c r="N190" s="150">
        <f t="shared" si="18"/>
        <v>0</v>
      </c>
      <c r="O190" s="151">
        <f t="shared" si="19"/>
        <v>0</v>
      </c>
      <c r="P190" s="152">
        <f t="shared" si="20"/>
        <v>0</v>
      </c>
      <c r="Q190" s="159" t="s">
        <v>355</v>
      </c>
      <c r="R190" s="154"/>
      <c r="S190" s="154"/>
      <c r="V190" s="156"/>
    </row>
    <row r="191" spans="1:28" s="58" customFormat="1" ht="14.25" customHeight="1" x14ac:dyDescent="0.25">
      <c r="A191" s="51"/>
      <c r="B191" s="52" t="s">
        <v>277</v>
      </c>
      <c r="C191" s="126" t="s">
        <v>351</v>
      </c>
      <c r="D191" s="136" t="s">
        <v>47</v>
      </c>
      <c r="E191" s="136" t="s">
        <v>43</v>
      </c>
      <c r="F191" s="53" t="s">
        <v>132</v>
      </c>
      <c r="G191" s="53" t="s">
        <v>45</v>
      </c>
      <c r="H191" s="130">
        <f>I191/$O$7</f>
        <v>0.36738677784915896</v>
      </c>
      <c r="I191" s="132">
        <v>37</v>
      </c>
      <c r="J191" s="132"/>
      <c r="K191" s="54">
        <v>200</v>
      </c>
      <c r="L191" s="54" t="s">
        <v>348</v>
      </c>
      <c r="M191" s="55"/>
      <c r="N191" s="129">
        <f t="shared" si="18"/>
        <v>0</v>
      </c>
      <c r="O191" s="128">
        <f t="shared" si="19"/>
        <v>0</v>
      </c>
      <c r="P191" s="127">
        <f t="shared" si="20"/>
        <v>0</v>
      </c>
      <c r="Q191" s="56" t="s">
        <v>354</v>
      </c>
      <c r="R191" s="57"/>
      <c r="S191" s="57"/>
      <c r="V191" s="59"/>
      <c r="AB191" s="125"/>
    </row>
    <row r="192" spans="1:28" s="155" customFormat="1" ht="14.25" hidden="1" customHeight="1" x14ac:dyDescent="0.25">
      <c r="A192" s="141"/>
      <c r="B192" s="142" t="s">
        <v>278</v>
      </c>
      <c r="C192" s="143" t="s">
        <v>351</v>
      </c>
      <c r="D192" s="144" t="s">
        <v>47</v>
      </c>
      <c r="E192" s="144" t="s">
        <v>64</v>
      </c>
      <c r="F192" s="145" t="s">
        <v>329</v>
      </c>
      <c r="G192" s="145" t="s">
        <v>45</v>
      </c>
      <c r="H192" s="146">
        <f>I192/$O$7</f>
        <v>0.22837556460893665</v>
      </c>
      <c r="I192" s="147">
        <v>23</v>
      </c>
      <c r="J192" s="147"/>
      <c r="K192" s="148">
        <v>200</v>
      </c>
      <c r="L192" s="148" t="s">
        <v>348</v>
      </c>
      <c r="M192" s="149"/>
      <c r="N192" s="150">
        <f t="shared" si="18"/>
        <v>0</v>
      </c>
      <c r="O192" s="151">
        <f t="shared" si="19"/>
        <v>0</v>
      </c>
      <c r="P192" s="152">
        <f t="shared" si="20"/>
        <v>0</v>
      </c>
      <c r="Q192" s="153" t="s">
        <v>391</v>
      </c>
      <c r="R192" s="154"/>
      <c r="S192" s="154"/>
      <c r="V192" s="156"/>
    </row>
    <row r="193" spans="1:28" s="155" customFormat="1" ht="14.25" customHeight="1" x14ac:dyDescent="0.25">
      <c r="A193" s="141"/>
      <c r="B193" s="52" t="s">
        <v>445</v>
      </c>
      <c r="C193" s="126" t="s">
        <v>352</v>
      </c>
      <c r="D193" s="136" t="s">
        <v>50</v>
      </c>
      <c r="E193" s="136" t="s">
        <v>43</v>
      </c>
      <c r="F193" s="53" t="s">
        <v>483</v>
      </c>
      <c r="G193" s="53" t="s">
        <v>45</v>
      </c>
      <c r="H193" s="131">
        <v>0.28999999999999998</v>
      </c>
      <c r="I193" s="133">
        <f>H193*$O$7</f>
        <v>29.206276999999996</v>
      </c>
      <c r="J193" s="133"/>
      <c r="K193" s="54">
        <v>600</v>
      </c>
      <c r="L193" s="54" t="s">
        <v>350</v>
      </c>
      <c r="M193" s="55"/>
      <c r="N193" s="129">
        <f t="shared" si="18"/>
        <v>0</v>
      </c>
      <c r="O193" s="128">
        <f t="shared" si="19"/>
        <v>0</v>
      </c>
      <c r="P193" s="127">
        <f t="shared" si="20"/>
        <v>0</v>
      </c>
      <c r="Q193" s="134" t="s">
        <v>355</v>
      </c>
      <c r="R193" s="154"/>
      <c r="S193" s="154"/>
      <c r="V193" s="156"/>
    </row>
    <row r="194" spans="1:28" s="58" customFormat="1" ht="14.25" customHeight="1" x14ac:dyDescent="0.25">
      <c r="A194" s="51"/>
      <c r="B194" s="52" t="s">
        <v>446</v>
      </c>
      <c r="C194" s="126" t="s">
        <v>352</v>
      </c>
      <c r="D194" s="136" t="s">
        <v>50</v>
      </c>
      <c r="E194" s="136" t="s">
        <v>43</v>
      </c>
      <c r="F194" s="53" t="s">
        <v>483</v>
      </c>
      <c r="G194" s="53" t="s">
        <v>46</v>
      </c>
      <c r="H194" s="131">
        <v>0.56999999999999995</v>
      </c>
      <c r="I194" s="133">
        <f>H194*$O$7</f>
        <v>57.405440999999989</v>
      </c>
      <c r="J194" s="133"/>
      <c r="K194" s="54">
        <v>250</v>
      </c>
      <c r="L194" s="54" t="s">
        <v>350</v>
      </c>
      <c r="M194" s="55"/>
      <c r="N194" s="129">
        <f t="shared" si="18"/>
        <v>0</v>
      </c>
      <c r="O194" s="128">
        <f t="shared" si="19"/>
        <v>0</v>
      </c>
      <c r="P194" s="127">
        <f t="shared" si="20"/>
        <v>0</v>
      </c>
      <c r="Q194" s="134" t="s">
        <v>355</v>
      </c>
      <c r="R194" s="57"/>
      <c r="S194" s="57"/>
      <c r="V194" s="59"/>
      <c r="AB194" s="125"/>
    </row>
    <row r="195" spans="1:28" s="58" customFormat="1" ht="14.25" customHeight="1" x14ac:dyDescent="0.25">
      <c r="A195" s="51"/>
      <c r="B195" s="52" t="s">
        <v>447</v>
      </c>
      <c r="C195" s="126" t="s">
        <v>352</v>
      </c>
      <c r="D195" s="136" t="s">
        <v>50</v>
      </c>
      <c r="E195" s="136" t="s">
        <v>43</v>
      </c>
      <c r="F195" s="53" t="s">
        <v>483</v>
      </c>
      <c r="G195" s="53" t="s">
        <v>44</v>
      </c>
      <c r="H195" s="131">
        <v>0.24</v>
      </c>
      <c r="I195" s="133">
        <f>H195*$O$7</f>
        <v>24.170711999999998</v>
      </c>
      <c r="J195" s="133"/>
      <c r="K195" s="54">
        <v>900</v>
      </c>
      <c r="L195" s="54" t="s">
        <v>350</v>
      </c>
      <c r="M195" s="55"/>
      <c r="N195" s="129">
        <f t="shared" si="18"/>
        <v>0</v>
      </c>
      <c r="O195" s="128">
        <f t="shared" si="19"/>
        <v>0</v>
      </c>
      <c r="P195" s="127">
        <f t="shared" si="20"/>
        <v>0</v>
      </c>
      <c r="Q195" s="134" t="s">
        <v>355</v>
      </c>
      <c r="R195" s="57"/>
      <c r="S195" s="57"/>
      <c r="V195" s="59"/>
      <c r="AB195" s="125"/>
    </row>
    <row r="196" spans="1:28" s="155" customFormat="1" ht="14.25" hidden="1" customHeight="1" x14ac:dyDescent="0.25">
      <c r="A196" s="141"/>
      <c r="B196" s="142" t="s">
        <v>279</v>
      </c>
      <c r="C196" s="143" t="s">
        <v>351</v>
      </c>
      <c r="D196" s="144" t="s">
        <v>42</v>
      </c>
      <c r="E196" s="144" t="s">
        <v>48</v>
      </c>
      <c r="F196" s="145" t="s">
        <v>330</v>
      </c>
      <c r="G196" s="145" t="s">
        <v>45</v>
      </c>
      <c r="H196" s="146">
        <f>I196/$O$7</f>
        <v>0.22837556460893665</v>
      </c>
      <c r="I196" s="147">
        <v>23</v>
      </c>
      <c r="J196" s="147"/>
      <c r="K196" s="148">
        <v>200</v>
      </c>
      <c r="L196" s="148" t="s">
        <v>348</v>
      </c>
      <c r="M196" s="149"/>
      <c r="N196" s="150">
        <f t="shared" si="18"/>
        <v>0</v>
      </c>
      <c r="O196" s="151">
        <f t="shared" si="19"/>
        <v>0</v>
      </c>
      <c r="P196" s="152">
        <f t="shared" si="20"/>
        <v>0</v>
      </c>
      <c r="Q196" s="153" t="s">
        <v>354</v>
      </c>
      <c r="R196" s="154"/>
      <c r="S196" s="154"/>
      <c r="V196" s="156"/>
    </row>
    <row r="197" spans="1:28" s="155" customFormat="1" ht="14.25" hidden="1" customHeight="1" x14ac:dyDescent="0.25">
      <c r="A197" s="141"/>
      <c r="B197" s="142" t="s">
        <v>280</v>
      </c>
      <c r="C197" s="143" t="s">
        <v>351</v>
      </c>
      <c r="D197" s="144" t="s">
        <v>47</v>
      </c>
      <c r="E197" s="144" t="s">
        <v>64</v>
      </c>
      <c r="F197" s="145" t="s">
        <v>331</v>
      </c>
      <c r="G197" s="145" t="s">
        <v>45</v>
      </c>
      <c r="H197" s="146">
        <f>I197/$O$7</f>
        <v>0.22837556460893665</v>
      </c>
      <c r="I197" s="147">
        <v>23</v>
      </c>
      <c r="J197" s="147"/>
      <c r="K197" s="148">
        <v>200</v>
      </c>
      <c r="L197" s="148" t="s">
        <v>348</v>
      </c>
      <c r="M197" s="149"/>
      <c r="N197" s="150">
        <f t="shared" si="18"/>
        <v>0</v>
      </c>
      <c r="O197" s="151">
        <f t="shared" si="19"/>
        <v>0</v>
      </c>
      <c r="P197" s="152">
        <f t="shared" si="20"/>
        <v>0</v>
      </c>
      <c r="Q197" s="153" t="s">
        <v>391</v>
      </c>
      <c r="R197" s="154"/>
      <c r="S197" s="154"/>
      <c r="V197" s="156"/>
    </row>
    <row r="198" spans="1:28" s="155" customFormat="1" ht="14.25" hidden="1" customHeight="1" x14ac:dyDescent="0.25">
      <c r="A198" s="141"/>
      <c r="B198" s="142" t="s">
        <v>281</v>
      </c>
      <c r="C198" s="143" t="s">
        <v>351</v>
      </c>
      <c r="D198" s="144" t="s">
        <v>47</v>
      </c>
      <c r="E198" s="144" t="s">
        <v>64</v>
      </c>
      <c r="F198" s="145" t="s">
        <v>332</v>
      </c>
      <c r="G198" s="145" t="s">
        <v>45</v>
      </c>
      <c r="H198" s="146">
        <f>I198/$O$7</f>
        <v>0.22837556460893665</v>
      </c>
      <c r="I198" s="147">
        <v>23</v>
      </c>
      <c r="J198" s="147"/>
      <c r="K198" s="148">
        <v>200</v>
      </c>
      <c r="L198" s="148" t="s">
        <v>348</v>
      </c>
      <c r="M198" s="149"/>
      <c r="N198" s="150">
        <f t="shared" si="18"/>
        <v>0</v>
      </c>
      <c r="O198" s="151">
        <f t="shared" si="19"/>
        <v>0</v>
      </c>
      <c r="P198" s="152">
        <f t="shared" si="20"/>
        <v>0</v>
      </c>
      <c r="Q198" s="153" t="s">
        <v>391</v>
      </c>
      <c r="R198" s="154"/>
      <c r="S198" s="154"/>
      <c r="V198" s="156"/>
    </row>
    <row r="199" spans="1:28" s="58" customFormat="1" ht="14.25" customHeight="1" x14ac:dyDescent="0.25">
      <c r="A199" s="51"/>
      <c r="B199" s="52" t="s">
        <v>448</v>
      </c>
      <c r="C199" s="126" t="s">
        <v>352</v>
      </c>
      <c r="D199" s="136" t="s">
        <v>47</v>
      </c>
      <c r="E199" s="136" t="s">
        <v>48</v>
      </c>
      <c r="F199" s="53" t="s">
        <v>484</v>
      </c>
      <c r="G199" s="53" t="s">
        <v>45</v>
      </c>
      <c r="H199" s="131">
        <v>0.36</v>
      </c>
      <c r="I199" s="133">
        <f>H199*$O$7</f>
        <v>36.256067999999999</v>
      </c>
      <c r="J199" s="133"/>
      <c r="K199" s="54">
        <v>600</v>
      </c>
      <c r="L199" s="54" t="s">
        <v>350</v>
      </c>
      <c r="M199" s="55"/>
      <c r="N199" s="129">
        <f t="shared" si="18"/>
        <v>0</v>
      </c>
      <c r="O199" s="128">
        <f t="shared" si="19"/>
        <v>0</v>
      </c>
      <c r="P199" s="127">
        <f t="shared" si="20"/>
        <v>0</v>
      </c>
      <c r="Q199" s="134" t="s">
        <v>355</v>
      </c>
      <c r="R199" s="57"/>
      <c r="S199" s="57"/>
      <c r="V199" s="59"/>
      <c r="AB199" s="125"/>
    </row>
    <row r="200" spans="1:28" s="58" customFormat="1" ht="14.25" customHeight="1" x14ac:dyDescent="0.25">
      <c r="A200" s="51"/>
      <c r="B200" s="52" t="s">
        <v>449</v>
      </c>
      <c r="C200" s="126" t="s">
        <v>352</v>
      </c>
      <c r="D200" s="136" t="s">
        <v>47</v>
      </c>
      <c r="E200" s="136" t="s">
        <v>48</v>
      </c>
      <c r="F200" s="53" t="s">
        <v>484</v>
      </c>
      <c r="G200" s="53" t="s">
        <v>46</v>
      </c>
      <c r="H200" s="131">
        <v>0.57999999999999996</v>
      </c>
      <c r="I200" s="133">
        <f>H200*$O$7</f>
        <v>58.412553999999993</v>
      </c>
      <c r="J200" s="133"/>
      <c r="K200" s="54">
        <v>250</v>
      </c>
      <c r="L200" s="54" t="s">
        <v>350</v>
      </c>
      <c r="M200" s="55"/>
      <c r="N200" s="129">
        <f t="shared" si="18"/>
        <v>0</v>
      </c>
      <c r="O200" s="128">
        <f t="shared" si="19"/>
        <v>0</v>
      </c>
      <c r="P200" s="127">
        <f t="shared" si="20"/>
        <v>0</v>
      </c>
      <c r="Q200" s="134" t="s">
        <v>355</v>
      </c>
      <c r="R200" s="57"/>
      <c r="S200" s="57"/>
      <c r="V200" s="59"/>
      <c r="AB200" s="125"/>
    </row>
    <row r="201" spans="1:28" s="58" customFormat="1" ht="14.25" customHeight="1" x14ac:dyDescent="0.25">
      <c r="A201" s="51"/>
      <c r="B201" s="52" t="s">
        <v>450</v>
      </c>
      <c r="C201" s="126" t="s">
        <v>352</v>
      </c>
      <c r="D201" s="136" t="s">
        <v>47</v>
      </c>
      <c r="E201" s="136" t="s">
        <v>48</v>
      </c>
      <c r="F201" s="53" t="s">
        <v>484</v>
      </c>
      <c r="G201" s="53" t="s">
        <v>44</v>
      </c>
      <c r="H201" s="131">
        <v>0.3</v>
      </c>
      <c r="I201" s="133">
        <f>H201*$O$7</f>
        <v>30.213389999999997</v>
      </c>
      <c r="J201" s="133"/>
      <c r="K201" s="54">
        <v>900</v>
      </c>
      <c r="L201" s="54" t="s">
        <v>350</v>
      </c>
      <c r="M201" s="55"/>
      <c r="N201" s="129">
        <f t="shared" si="18"/>
        <v>0</v>
      </c>
      <c r="O201" s="128">
        <f t="shared" si="19"/>
        <v>0</v>
      </c>
      <c r="P201" s="127">
        <f t="shared" si="20"/>
        <v>0</v>
      </c>
      <c r="Q201" s="134" t="s">
        <v>355</v>
      </c>
      <c r="R201" s="57"/>
      <c r="S201" s="57"/>
      <c r="V201" s="59"/>
      <c r="AB201" s="125"/>
    </row>
    <row r="202" spans="1:28" s="155" customFormat="1" ht="14.25" hidden="1" customHeight="1" x14ac:dyDescent="0.25">
      <c r="A202" s="141"/>
      <c r="B202" s="142" t="s">
        <v>282</v>
      </c>
      <c r="C202" s="143" t="s">
        <v>351</v>
      </c>
      <c r="D202" s="144" t="s">
        <v>47</v>
      </c>
      <c r="E202" s="144" t="s">
        <v>99</v>
      </c>
      <c r="F202" s="145" t="s">
        <v>333</v>
      </c>
      <c r="G202" s="145" t="s">
        <v>45</v>
      </c>
      <c r="H202" s="146">
        <f>I202/$O$7</f>
        <v>0.22837556460893665</v>
      </c>
      <c r="I202" s="147">
        <v>23</v>
      </c>
      <c r="J202" s="147"/>
      <c r="K202" s="148">
        <v>200</v>
      </c>
      <c r="L202" s="148" t="s">
        <v>348</v>
      </c>
      <c r="M202" s="149"/>
      <c r="N202" s="150">
        <f t="shared" si="18"/>
        <v>0</v>
      </c>
      <c r="O202" s="151">
        <f t="shared" si="19"/>
        <v>0</v>
      </c>
      <c r="P202" s="152">
        <f t="shared" si="20"/>
        <v>0</v>
      </c>
      <c r="Q202" s="153" t="s">
        <v>391</v>
      </c>
      <c r="R202" s="154"/>
      <c r="S202" s="154"/>
      <c r="V202" s="156"/>
    </row>
    <row r="203" spans="1:28" s="58" customFormat="1" ht="14.25" customHeight="1" x14ac:dyDescent="0.25">
      <c r="A203" s="51"/>
      <c r="B203" s="52" t="s">
        <v>133</v>
      </c>
      <c r="C203" s="126" t="s">
        <v>352</v>
      </c>
      <c r="D203" s="136" t="s">
        <v>55</v>
      </c>
      <c r="E203" s="136" t="s">
        <v>63</v>
      </c>
      <c r="F203" s="53" t="s">
        <v>347</v>
      </c>
      <c r="G203" s="53" t="s">
        <v>44</v>
      </c>
      <c r="H203" s="131">
        <v>0.34</v>
      </c>
      <c r="I203" s="133">
        <f>H203*$O$7</f>
        <v>34.241841999999998</v>
      </c>
      <c r="J203" s="133"/>
      <c r="K203" s="54">
        <v>700</v>
      </c>
      <c r="L203" s="54" t="s">
        <v>350</v>
      </c>
      <c r="M203" s="55"/>
      <c r="N203" s="129">
        <f t="shared" si="18"/>
        <v>0</v>
      </c>
      <c r="O203" s="128">
        <f t="shared" si="19"/>
        <v>0</v>
      </c>
      <c r="P203" s="127">
        <f t="shared" si="20"/>
        <v>0</v>
      </c>
      <c r="Q203" s="134" t="s">
        <v>355</v>
      </c>
      <c r="R203" s="57"/>
      <c r="S203" s="57"/>
      <c r="V203" s="59"/>
      <c r="AB203" s="125"/>
    </row>
    <row r="204" spans="1:28" s="58" customFormat="1" ht="14.25" customHeight="1" x14ac:dyDescent="0.25">
      <c r="A204" s="51"/>
      <c r="B204" s="52" t="s">
        <v>134</v>
      </c>
      <c r="C204" s="126" t="s">
        <v>352</v>
      </c>
      <c r="D204" s="136" t="s">
        <v>55</v>
      </c>
      <c r="E204" s="136" t="s">
        <v>63</v>
      </c>
      <c r="F204" s="53" t="s">
        <v>347</v>
      </c>
      <c r="G204" s="53" t="s">
        <v>45</v>
      </c>
      <c r="H204" s="131">
        <v>0.4</v>
      </c>
      <c r="I204" s="133">
        <f>H204*$O$7</f>
        <v>40.284520000000001</v>
      </c>
      <c r="J204" s="133"/>
      <c r="K204" s="54">
        <v>500</v>
      </c>
      <c r="L204" s="54" t="s">
        <v>350</v>
      </c>
      <c r="M204" s="55"/>
      <c r="N204" s="129">
        <f t="shared" si="18"/>
        <v>0</v>
      </c>
      <c r="O204" s="128">
        <f t="shared" si="19"/>
        <v>0</v>
      </c>
      <c r="P204" s="127">
        <f t="shared" si="20"/>
        <v>0</v>
      </c>
      <c r="Q204" s="134" t="s">
        <v>355</v>
      </c>
      <c r="R204" s="57"/>
      <c r="S204" s="57"/>
      <c r="V204" s="59"/>
      <c r="AB204" s="125"/>
    </row>
    <row r="205" spans="1:28" s="58" customFormat="1" ht="14.25" customHeight="1" x14ac:dyDescent="0.25">
      <c r="A205" s="51"/>
      <c r="B205" s="52" t="s">
        <v>135</v>
      </c>
      <c r="C205" s="126" t="s">
        <v>352</v>
      </c>
      <c r="D205" s="136" t="s">
        <v>55</v>
      </c>
      <c r="E205" s="136" t="s">
        <v>63</v>
      </c>
      <c r="F205" s="53" t="s">
        <v>347</v>
      </c>
      <c r="G205" s="53" t="s">
        <v>46</v>
      </c>
      <c r="H205" s="131">
        <v>0.6</v>
      </c>
      <c r="I205" s="133">
        <f>H205*$O$7</f>
        <v>60.426779999999994</v>
      </c>
      <c r="J205" s="133"/>
      <c r="K205" s="54">
        <v>250</v>
      </c>
      <c r="L205" s="54" t="s">
        <v>350</v>
      </c>
      <c r="M205" s="55"/>
      <c r="N205" s="129">
        <f t="shared" si="18"/>
        <v>0</v>
      </c>
      <c r="O205" s="128">
        <f t="shared" si="19"/>
        <v>0</v>
      </c>
      <c r="P205" s="127">
        <f t="shared" si="20"/>
        <v>0</v>
      </c>
      <c r="Q205" s="134" t="s">
        <v>355</v>
      </c>
      <c r="R205" s="57"/>
      <c r="S205" s="57"/>
      <c r="V205" s="59"/>
      <c r="AB205" s="125"/>
    </row>
    <row r="206" spans="1:28" s="155" customFormat="1" ht="14.25" hidden="1" customHeight="1" x14ac:dyDescent="0.25">
      <c r="A206" s="141"/>
      <c r="B206" s="142" t="s">
        <v>283</v>
      </c>
      <c r="C206" s="143" t="s">
        <v>351</v>
      </c>
      <c r="D206" s="144" t="s">
        <v>387</v>
      </c>
      <c r="E206" s="144" t="s">
        <v>48</v>
      </c>
      <c r="F206" s="145" t="s">
        <v>334</v>
      </c>
      <c r="G206" s="145" t="s">
        <v>45</v>
      </c>
      <c r="H206" s="146">
        <f>I206/$O$7</f>
        <v>0.22837556460893665</v>
      </c>
      <c r="I206" s="147">
        <v>23</v>
      </c>
      <c r="J206" s="147"/>
      <c r="K206" s="148">
        <v>200</v>
      </c>
      <c r="L206" s="148" t="s">
        <v>348</v>
      </c>
      <c r="M206" s="149"/>
      <c r="N206" s="150">
        <f t="shared" si="18"/>
        <v>0</v>
      </c>
      <c r="O206" s="151">
        <f t="shared" si="19"/>
        <v>0</v>
      </c>
      <c r="P206" s="152">
        <f t="shared" si="20"/>
        <v>0</v>
      </c>
      <c r="Q206" s="153" t="s">
        <v>354</v>
      </c>
      <c r="R206" s="154"/>
      <c r="S206" s="154"/>
      <c r="V206" s="156"/>
    </row>
    <row r="207" spans="1:28" s="58" customFormat="1" ht="14.25" customHeight="1" x14ac:dyDescent="0.25">
      <c r="A207" s="51"/>
      <c r="B207" s="52" t="s">
        <v>136</v>
      </c>
      <c r="C207" s="126" t="s">
        <v>352</v>
      </c>
      <c r="D207" s="136" t="s">
        <v>42</v>
      </c>
      <c r="E207" s="136" t="s">
        <v>43</v>
      </c>
      <c r="F207" s="53" t="s">
        <v>137</v>
      </c>
      <c r="G207" s="53" t="s">
        <v>44</v>
      </c>
      <c r="H207" s="131">
        <v>0.37</v>
      </c>
      <c r="I207" s="133">
        <f>H207*$O$7</f>
        <v>37.263180999999996</v>
      </c>
      <c r="J207" s="133"/>
      <c r="K207" s="54">
        <v>700</v>
      </c>
      <c r="L207" s="54" t="s">
        <v>350</v>
      </c>
      <c r="M207" s="55"/>
      <c r="N207" s="129">
        <f t="shared" si="18"/>
        <v>0</v>
      </c>
      <c r="O207" s="128">
        <f t="shared" si="19"/>
        <v>0</v>
      </c>
      <c r="P207" s="127">
        <f t="shared" si="20"/>
        <v>0</v>
      </c>
      <c r="Q207" s="134" t="s">
        <v>355</v>
      </c>
      <c r="R207" s="57"/>
      <c r="S207" s="57"/>
      <c r="V207" s="59"/>
      <c r="AB207" s="125"/>
    </row>
    <row r="208" spans="1:28" s="155" customFormat="1" ht="14.25" customHeight="1" x14ac:dyDescent="0.25">
      <c r="A208" s="141"/>
      <c r="B208" s="52" t="s">
        <v>310</v>
      </c>
      <c r="C208" s="126" t="s">
        <v>352</v>
      </c>
      <c r="D208" s="136" t="s">
        <v>42</v>
      </c>
      <c r="E208" s="136" t="s">
        <v>43</v>
      </c>
      <c r="F208" s="53" t="s">
        <v>137</v>
      </c>
      <c r="G208" s="53" t="s">
        <v>45</v>
      </c>
      <c r="H208" s="131">
        <v>0.43296936666666669</v>
      </c>
      <c r="I208" s="133">
        <f>H208*$O$7</f>
        <v>43.604907777176663</v>
      </c>
      <c r="J208" s="133"/>
      <c r="K208" s="54">
        <v>500</v>
      </c>
      <c r="L208" s="54" t="s">
        <v>350</v>
      </c>
      <c r="M208" s="55"/>
      <c r="N208" s="129">
        <f t="shared" si="18"/>
        <v>0</v>
      </c>
      <c r="O208" s="128">
        <f t="shared" si="19"/>
        <v>0</v>
      </c>
      <c r="P208" s="127">
        <f t="shared" si="20"/>
        <v>0</v>
      </c>
      <c r="Q208" s="134" t="s">
        <v>355</v>
      </c>
      <c r="R208" s="154"/>
      <c r="S208" s="154"/>
      <c r="V208" s="156"/>
    </row>
    <row r="209" spans="1:28" s="58" customFormat="1" ht="14.25" customHeight="1" x14ac:dyDescent="0.25">
      <c r="A209" s="51"/>
      <c r="B209" s="52" t="s">
        <v>138</v>
      </c>
      <c r="C209" s="126" t="s">
        <v>352</v>
      </c>
      <c r="D209" s="136" t="s">
        <v>42</v>
      </c>
      <c r="E209" s="136" t="s">
        <v>43</v>
      </c>
      <c r="F209" s="53" t="s">
        <v>137</v>
      </c>
      <c r="G209" s="53" t="s">
        <v>46</v>
      </c>
      <c r="H209" s="131">
        <v>0.65</v>
      </c>
      <c r="I209" s="133">
        <f>H209*$O$7</f>
        <v>65.462344999999999</v>
      </c>
      <c r="J209" s="133"/>
      <c r="K209" s="54">
        <v>250</v>
      </c>
      <c r="L209" s="54" t="s">
        <v>350</v>
      </c>
      <c r="M209" s="55"/>
      <c r="N209" s="129">
        <f t="shared" si="18"/>
        <v>0</v>
      </c>
      <c r="O209" s="128">
        <f t="shared" si="19"/>
        <v>0</v>
      </c>
      <c r="P209" s="127">
        <f t="shared" si="20"/>
        <v>0</v>
      </c>
      <c r="Q209" s="134" t="s">
        <v>355</v>
      </c>
      <c r="R209" s="57"/>
      <c r="S209" s="57"/>
      <c r="V209" s="59"/>
      <c r="AB209" s="125"/>
    </row>
    <row r="210" spans="1:28" s="155" customFormat="1" ht="14.25" hidden="1" customHeight="1" x14ac:dyDescent="0.25">
      <c r="A210" s="141"/>
      <c r="B210" s="142" t="s">
        <v>284</v>
      </c>
      <c r="C210" s="143" t="s">
        <v>351</v>
      </c>
      <c r="D210" s="144" t="s">
        <v>47</v>
      </c>
      <c r="E210" s="144" t="s">
        <v>48</v>
      </c>
      <c r="F210" s="145" t="s">
        <v>335</v>
      </c>
      <c r="G210" s="145" t="s">
        <v>45</v>
      </c>
      <c r="H210" s="146">
        <f>I210/$O$7</f>
        <v>0.2879517988547462</v>
      </c>
      <c r="I210" s="147">
        <v>29</v>
      </c>
      <c r="J210" s="147"/>
      <c r="K210" s="148">
        <v>200</v>
      </c>
      <c r="L210" s="148" t="s">
        <v>348</v>
      </c>
      <c r="M210" s="149"/>
      <c r="N210" s="150">
        <f t="shared" si="18"/>
        <v>0</v>
      </c>
      <c r="O210" s="151">
        <f t="shared" si="19"/>
        <v>0</v>
      </c>
      <c r="P210" s="152">
        <f t="shared" si="20"/>
        <v>0</v>
      </c>
      <c r="Q210" s="153" t="s">
        <v>354</v>
      </c>
      <c r="R210" s="154"/>
      <c r="S210" s="154"/>
      <c r="V210" s="156"/>
    </row>
    <row r="211" spans="1:28" s="58" customFormat="1" ht="14.25" customHeight="1" x14ac:dyDescent="0.25">
      <c r="A211" s="51"/>
      <c r="B211" s="52" t="s">
        <v>285</v>
      </c>
      <c r="C211" s="126" t="s">
        <v>351</v>
      </c>
      <c r="D211" s="136" t="s">
        <v>47</v>
      </c>
      <c r="E211" s="136" t="s">
        <v>99</v>
      </c>
      <c r="F211" s="53" t="s">
        <v>336</v>
      </c>
      <c r="G211" s="53" t="s">
        <v>45</v>
      </c>
      <c r="H211" s="130">
        <f>I211/$O$7</f>
        <v>0.2879517988547462</v>
      </c>
      <c r="I211" s="132">
        <v>29</v>
      </c>
      <c r="J211" s="132"/>
      <c r="K211" s="54">
        <v>200</v>
      </c>
      <c r="L211" s="54" t="s">
        <v>348</v>
      </c>
      <c r="M211" s="55"/>
      <c r="N211" s="129">
        <f t="shared" si="18"/>
        <v>0</v>
      </c>
      <c r="O211" s="128">
        <f t="shared" si="19"/>
        <v>0</v>
      </c>
      <c r="P211" s="127">
        <f t="shared" si="20"/>
        <v>0</v>
      </c>
      <c r="Q211" s="56" t="s">
        <v>354</v>
      </c>
      <c r="R211" s="57"/>
      <c r="S211" s="57"/>
      <c r="V211" s="59"/>
      <c r="AB211" s="125"/>
    </row>
    <row r="212" spans="1:28" s="58" customFormat="1" ht="14.25" customHeight="1" x14ac:dyDescent="0.25">
      <c r="A212" s="51"/>
      <c r="B212" s="52" t="s">
        <v>451</v>
      </c>
      <c r="C212" s="126" t="s">
        <v>352</v>
      </c>
      <c r="D212" s="136" t="s">
        <v>114</v>
      </c>
      <c r="E212" s="136" t="s">
        <v>116</v>
      </c>
      <c r="F212" s="53" t="s">
        <v>485</v>
      </c>
      <c r="G212" s="53" t="s">
        <v>45</v>
      </c>
      <c r="H212" s="131">
        <v>0.27</v>
      </c>
      <c r="I212" s="133">
        <f t="shared" ref="I212:I218" si="21">H212*$O$7</f>
        <v>27.192050999999999</v>
      </c>
      <c r="J212" s="133"/>
      <c r="K212" s="54">
        <v>600</v>
      </c>
      <c r="L212" s="54" t="s">
        <v>350</v>
      </c>
      <c r="M212" s="55"/>
      <c r="N212" s="129">
        <f t="shared" si="18"/>
        <v>0</v>
      </c>
      <c r="O212" s="128">
        <f t="shared" si="19"/>
        <v>0</v>
      </c>
      <c r="P212" s="127">
        <f t="shared" si="20"/>
        <v>0</v>
      </c>
      <c r="Q212" s="134" t="s">
        <v>355</v>
      </c>
      <c r="R212" s="57"/>
      <c r="S212" s="57"/>
      <c r="V212" s="59"/>
      <c r="AB212" s="125"/>
    </row>
    <row r="213" spans="1:28" s="58" customFormat="1" ht="14.25" customHeight="1" x14ac:dyDescent="0.25">
      <c r="A213" s="51"/>
      <c r="B213" s="52" t="s">
        <v>452</v>
      </c>
      <c r="C213" s="126" t="s">
        <v>352</v>
      </c>
      <c r="D213" s="136" t="s">
        <v>114</v>
      </c>
      <c r="E213" s="136" t="s">
        <v>116</v>
      </c>
      <c r="F213" s="53" t="s">
        <v>485</v>
      </c>
      <c r="G213" s="53" t="s">
        <v>46</v>
      </c>
      <c r="H213" s="131">
        <v>0.52</v>
      </c>
      <c r="I213" s="133">
        <f t="shared" si="21"/>
        <v>52.369875999999998</v>
      </c>
      <c r="J213" s="133"/>
      <c r="K213" s="54">
        <v>250</v>
      </c>
      <c r="L213" s="54" t="s">
        <v>350</v>
      </c>
      <c r="M213" s="55"/>
      <c r="N213" s="129">
        <f t="shared" si="18"/>
        <v>0</v>
      </c>
      <c r="O213" s="128">
        <f t="shared" si="19"/>
        <v>0</v>
      </c>
      <c r="P213" s="127">
        <f t="shared" si="20"/>
        <v>0</v>
      </c>
      <c r="Q213" s="134" t="s">
        <v>355</v>
      </c>
      <c r="R213" s="57"/>
      <c r="S213" s="57"/>
      <c r="V213" s="59"/>
      <c r="AB213" s="125"/>
    </row>
    <row r="214" spans="1:28" s="58" customFormat="1" ht="14.25" customHeight="1" x14ac:dyDescent="0.25">
      <c r="A214" s="51"/>
      <c r="B214" s="52" t="s">
        <v>453</v>
      </c>
      <c r="C214" s="126" t="s">
        <v>352</v>
      </c>
      <c r="D214" s="136" t="s">
        <v>114</v>
      </c>
      <c r="E214" s="136" t="s">
        <v>116</v>
      </c>
      <c r="F214" s="53" t="s">
        <v>485</v>
      </c>
      <c r="G214" s="53" t="s">
        <v>44</v>
      </c>
      <c r="H214" s="131">
        <v>0.23</v>
      </c>
      <c r="I214" s="133">
        <f t="shared" si="21"/>
        <v>23.163599000000001</v>
      </c>
      <c r="J214" s="133"/>
      <c r="K214" s="54">
        <v>900</v>
      </c>
      <c r="L214" s="54" t="s">
        <v>350</v>
      </c>
      <c r="M214" s="55"/>
      <c r="N214" s="129">
        <f t="shared" si="18"/>
        <v>0</v>
      </c>
      <c r="O214" s="128">
        <f t="shared" si="19"/>
        <v>0</v>
      </c>
      <c r="P214" s="127">
        <f t="shared" si="20"/>
        <v>0</v>
      </c>
      <c r="Q214" s="134" t="s">
        <v>355</v>
      </c>
      <c r="R214" s="57"/>
      <c r="S214" s="57"/>
      <c r="V214" s="59"/>
      <c r="AB214" s="125"/>
    </row>
    <row r="215" spans="1:28" s="155" customFormat="1" ht="14.25" customHeight="1" x14ac:dyDescent="0.25">
      <c r="A215" s="141"/>
      <c r="B215" s="52" t="s">
        <v>454</v>
      </c>
      <c r="C215" s="126" t="s">
        <v>352</v>
      </c>
      <c r="D215" s="136" t="s">
        <v>47</v>
      </c>
      <c r="E215" s="136" t="s">
        <v>101</v>
      </c>
      <c r="F215" s="53" t="s">
        <v>486</v>
      </c>
      <c r="G215" s="53" t="s">
        <v>45</v>
      </c>
      <c r="H215" s="131">
        <v>0.41000000000000003</v>
      </c>
      <c r="I215" s="133">
        <f t="shared" si="21"/>
        <v>41.291632999999997</v>
      </c>
      <c r="J215" s="133"/>
      <c r="K215" s="54">
        <v>500</v>
      </c>
      <c r="L215" s="54" t="s">
        <v>350</v>
      </c>
      <c r="M215" s="55"/>
      <c r="N215" s="129">
        <f t="shared" si="18"/>
        <v>0</v>
      </c>
      <c r="O215" s="128">
        <f t="shared" si="19"/>
        <v>0</v>
      </c>
      <c r="P215" s="127">
        <f t="shared" si="20"/>
        <v>0</v>
      </c>
      <c r="Q215" s="134" t="s">
        <v>355</v>
      </c>
      <c r="R215" s="154"/>
      <c r="S215" s="154"/>
      <c r="V215" s="156"/>
    </row>
    <row r="216" spans="1:28" s="58" customFormat="1" ht="14.25" customHeight="1" x14ac:dyDescent="0.25">
      <c r="A216" s="51"/>
      <c r="B216" s="52" t="s">
        <v>139</v>
      </c>
      <c r="C216" s="126" t="s">
        <v>352</v>
      </c>
      <c r="D216" s="136" t="s">
        <v>50</v>
      </c>
      <c r="E216" s="136" t="s">
        <v>63</v>
      </c>
      <c r="F216" s="53" t="s">
        <v>140</v>
      </c>
      <c r="G216" s="53" t="s">
        <v>44</v>
      </c>
      <c r="H216" s="131">
        <v>0.34</v>
      </c>
      <c r="I216" s="133">
        <f t="shared" si="21"/>
        <v>34.241841999999998</v>
      </c>
      <c r="J216" s="133"/>
      <c r="K216" s="54">
        <v>700</v>
      </c>
      <c r="L216" s="54" t="s">
        <v>350</v>
      </c>
      <c r="M216" s="55"/>
      <c r="N216" s="129">
        <f t="shared" si="18"/>
        <v>0</v>
      </c>
      <c r="O216" s="128">
        <f t="shared" si="19"/>
        <v>0</v>
      </c>
      <c r="P216" s="127">
        <f t="shared" si="20"/>
        <v>0</v>
      </c>
      <c r="Q216" s="134" t="s">
        <v>355</v>
      </c>
      <c r="R216" s="57"/>
      <c r="S216" s="57"/>
      <c r="V216" s="59"/>
      <c r="AB216" s="125"/>
    </row>
    <row r="217" spans="1:28" s="155" customFormat="1" ht="14.25" customHeight="1" x14ac:dyDescent="0.25">
      <c r="A217" s="141"/>
      <c r="B217" s="52" t="s">
        <v>141</v>
      </c>
      <c r="C217" s="126" t="s">
        <v>352</v>
      </c>
      <c r="D217" s="136" t="s">
        <v>50</v>
      </c>
      <c r="E217" s="136" t="s">
        <v>63</v>
      </c>
      <c r="F217" s="53" t="s">
        <v>140</v>
      </c>
      <c r="G217" s="53" t="s">
        <v>45</v>
      </c>
      <c r="H217" s="131">
        <v>0.4</v>
      </c>
      <c r="I217" s="133">
        <f t="shared" si="21"/>
        <v>40.284520000000001</v>
      </c>
      <c r="J217" s="133"/>
      <c r="K217" s="54">
        <v>500</v>
      </c>
      <c r="L217" s="54" t="s">
        <v>350</v>
      </c>
      <c r="M217" s="55"/>
      <c r="N217" s="129">
        <f t="shared" si="18"/>
        <v>0</v>
      </c>
      <c r="O217" s="128">
        <f t="shared" si="19"/>
        <v>0</v>
      </c>
      <c r="P217" s="127">
        <f t="shared" si="20"/>
        <v>0</v>
      </c>
      <c r="Q217" s="134" t="s">
        <v>355</v>
      </c>
      <c r="R217" s="154"/>
      <c r="S217" s="154"/>
      <c r="V217" s="156"/>
    </row>
    <row r="218" spans="1:28" s="155" customFormat="1" ht="14.25" customHeight="1" x14ac:dyDescent="0.25">
      <c r="A218" s="141"/>
      <c r="B218" s="52" t="s">
        <v>142</v>
      </c>
      <c r="C218" s="126" t="s">
        <v>352</v>
      </c>
      <c r="D218" s="136" t="s">
        <v>50</v>
      </c>
      <c r="E218" s="136" t="s">
        <v>63</v>
      </c>
      <c r="F218" s="53" t="s">
        <v>140</v>
      </c>
      <c r="G218" s="53" t="s">
        <v>46</v>
      </c>
      <c r="H218" s="131">
        <v>0.6</v>
      </c>
      <c r="I218" s="133">
        <f t="shared" si="21"/>
        <v>60.426779999999994</v>
      </c>
      <c r="J218" s="133"/>
      <c r="K218" s="54">
        <v>250</v>
      </c>
      <c r="L218" s="54" t="s">
        <v>350</v>
      </c>
      <c r="M218" s="55"/>
      <c r="N218" s="129">
        <f t="shared" si="18"/>
        <v>0</v>
      </c>
      <c r="O218" s="128">
        <f t="shared" si="19"/>
        <v>0</v>
      </c>
      <c r="P218" s="127">
        <f t="shared" si="20"/>
        <v>0</v>
      </c>
      <c r="Q218" s="134" t="s">
        <v>355</v>
      </c>
      <c r="R218" s="154"/>
      <c r="S218" s="154"/>
      <c r="V218" s="156"/>
    </row>
    <row r="219" spans="1:28" s="155" customFormat="1" ht="14.25" hidden="1" customHeight="1" x14ac:dyDescent="0.25">
      <c r="A219" s="141"/>
      <c r="B219" s="142" t="s">
        <v>286</v>
      </c>
      <c r="C219" s="143" t="s">
        <v>351</v>
      </c>
      <c r="D219" s="144" t="s">
        <v>47</v>
      </c>
      <c r="E219" s="144" t="s">
        <v>64</v>
      </c>
      <c r="F219" s="145" t="s">
        <v>337</v>
      </c>
      <c r="G219" s="145" t="s">
        <v>45</v>
      </c>
      <c r="H219" s="146">
        <f>I219/$O$7</f>
        <v>0.2879517988547462</v>
      </c>
      <c r="I219" s="147">
        <v>29</v>
      </c>
      <c r="J219" s="147"/>
      <c r="K219" s="148">
        <v>200</v>
      </c>
      <c r="L219" s="148" t="s">
        <v>348</v>
      </c>
      <c r="M219" s="149"/>
      <c r="N219" s="150">
        <f t="shared" si="18"/>
        <v>0</v>
      </c>
      <c r="O219" s="151">
        <f t="shared" si="19"/>
        <v>0</v>
      </c>
      <c r="P219" s="152">
        <f t="shared" si="20"/>
        <v>0</v>
      </c>
      <c r="Q219" s="153" t="s">
        <v>391</v>
      </c>
      <c r="R219" s="154"/>
      <c r="S219" s="154"/>
      <c r="V219" s="156"/>
    </row>
    <row r="220" spans="1:28" s="155" customFormat="1" ht="14.25" hidden="1" customHeight="1" x14ac:dyDescent="0.25">
      <c r="A220" s="141"/>
      <c r="B220" s="142" t="s">
        <v>287</v>
      </c>
      <c r="C220" s="143" t="s">
        <v>351</v>
      </c>
      <c r="D220" s="144" t="s">
        <v>47</v>
      </c>
      <c r="E220" s="144" t="s">
        <v>63</v>
      </c>
      <c r="F220" s="145" t="s">
        <v>338</v>
      </c>
      <c r="G220" s="145" t="s">
        <v>45</v>
      </c>
      <c r="H220" s="146">
        <f>I220/$O$7</f>
        <v>0.22837556460893665</v>
      </c>
      <c r="I220" s="147">
        <v>23</v>
      </c>
      <c r="J220" s="147"/>
      <c r="K220" s="148">
        <v>200</v>
      </c>
      <c r="L220" s="148" t="s">
        <v>348</v>
      </c>
      <c r="M220" s="149"/>
      <c r="N220" s="150">
        <f t="shared" si="18"/>
        <v>0</v>
      </c>
      <c r="O220" s="151">
        <f t="shared" si="19"/>
        <v>0</v>
      </c>
      <c r="P220" s="152">
        <f t="shared" si="20"/>
        <v>0</v>
      </c>
      <c r="Q220" s="153" t="s">
        <v>354</v>
      </c>
      <c r="R220" s="154"/>
      <c r="S220" s="154"/>
      <c r="V220" s="156"/>
    </row>
    <row r="221" spans="1:28" s="58" customFormat="1" ht="14.25" customHeight="1" x14ac:dyDescent="0.25">
      <c r="A221" s="51"/>
      <c r="B221" s="52" t="s">
        <v>143</v>
      </c>
      <c r="C221" s="126" t="s">
        <v>352</v>
      </c>
      <c r="D221" s="136" t="s">
        <v>47</v>
      </c>
      <c r="E221" s="136" t="s">
        <v>101</v>
      </c>
      <c r="F221" s="53" t="s">
        <v>144</v>
      </c>
      <c r="G221" s="53" t="s">
        <v>44</v>
      </c>
      <c r="H221" s="131">
        <v>0.34</v>
      </c>
      <c r="I221" s="133">
        <f t="shared" ref="I221:I242" si="22">H221*$O$7</f>
        <v>34.241841999999998</v>
      </c>
      <c r="J221" s="133"/>
      <c r="K221" s="54">
        <v>700</v>
      </c>
      <c r="L221" s="54" t="s">
        <v>350</v>
      </c>
      <c r="M221" s="55"/>
      <c r="N221" s="129">
        <f t="shared" si="18"/>
        <v>0</v>
      </c>
      <c r="O221" s="128">
        <f t="shared" si="19"/>
        <v>0</v>
      </c>
      <c r="P221" s="127">
        <f t="shared" si="20"/>
        <v>0</v>
      </c>
      <c r="Q221" s="134" t="s">
        <v>355</v>
      </c>
      <c r="R221" s="57"/>
      <c r="S221" s="57"/>
      <c r="V221" s="59"/>
      <c r="AB221" s="125"/>
    </row>
    <row r="222" spans="1:28" s="58" customFormat="1" ht="14.25" customHeight="1" x14ac:dyDescent="0.25">
      <c r="A222" s="51"/>
      <c r="B222" s="52" t="s">
        <v>145</v>
      </c>
      <c r="C222" s="126" t="s">
        <v>352</v>
      </c>
      <c r="D222" s="136" t="s">
        <v>47</v>
      </c>
      <c r="E222" s="136" t="s">
        <v>101</v>
      </c>
      <c r="F222" s="53" t="s">
        <v>144</v>
      </c>
      <c r="G222" s="53" t="s">
        <v>45</v>
      </c>
      <c r="H222" s="131">
        <v>0.4</v>
      </c>
      <c r="I222" s="133">
        <f t="shared" si="22"/>
        <v>40.284520000000001</v>
      </c>
      <c r="J222" s="133"/>
      <c r="K222" s="54">
        <v>500</v>
      </c>
      <c r="L222" s="54" t="s">
        <v>350</v>
      </c>
      <c r="M222" s="55"/>
      <c r="N222" s="129">
        <f t="shared" si="18"/>
        <v>0</v>
      </c>
      <c r="O222" s="128">
        <f t="shared" si="19"/>
        <v>0</v>
      </c>
      <c r="P222" s="127">
        <f t="shared" si="20"/>
        <v>0</v>
      </c>
      <c r="Q222" s="134" t="s">
        <v>355</v>
      </c>
      <c r="R222" s="57"/>
      <c r="S222" s="57"/>
      <c r="V222" s="59"/>
      <c r="AB222" s="125"/>
    </row>
    <row r="223" spans="1:28" s="58" customFormat="1" ht="14.25" customHeight="1" x14ac:dyDescent="0.25">
      <c r="A223" s="51"/>
      <c r="B223" s="52" t="s">
        <v>146</v>
      </c>
      <c r="C223" s="126" t="s">
        <v>352</v>
      </c>
      <c r="D223" s="136" t="s">
        <v>47</v>
      </c>
      <c r="E223" s="136" t="s">
        <v>101</v>
      </c>
      <c r="F223" s="53" t="s">
        <v>144</v>
      </c>
      <c r="G223" s="53" t="s">
        <v>46</v>
      </c>
      <c r="H223" s="131">
        <v>0.6</v>
      </c>
      <c r="I223" s="133">
        <f t="shared" si="22"/>
        <v>60.426779999999994</v>
      </c>
      <c r="J223" s="133"/>
      <c r="K223" s="54">
        <v>250</v>
      </c>
      <c r="L223" s="54" t="s">
        <v>350</v>
      </c>
      <c r="M223" s="55"/>
      <c r="N223" s="129">
        <f t="shared" si="18"/>
        <v>0</v>
      </c>
      <c r="O223" s="128">
        <f t="shared" si="19"/>
        <v>0</v>
      </c>
      <c r="P223" s="127">
        <f t="shared" si="20"/>
        <v>0</v>
      </c>
      <c r="Q223" s="134" t="s">
        <v>355</v>
      </c>
      <c r="R223" s="57"/>
      <c r="S223" s="57"/>
      <c r="V223" s="59"/>
      <c r="AB223" s="125"/>
    </row>
    <row r="224" spans="1:28" s="58" customFormat="1" ht="14.25" customHeight="1" x14ac:dyDescent="0.25">
      <c r="A224" s="51"/>
      <c r="B224" s="52" t="s">
        <v>147</v>
      </c>
      <c r="C224" s="126" t="s">
        <v>352</v>
      </c>
      <c r="D224" s="136" t="s">
        <v>50</v>
      </c>
      <c r="E224" s="136" t="s">
        <v>48</v>
      </c>
      <c r="F224" s="53" t="s">
        <v>148</v>
      </c>
      <c r="G224" s="53" t="s">
        <v>44</v>
      </c>
      <c r="H224" s="131">
        <v>0.36</v>
      </c>
      <c r="I224" s="133">
        <f t="shared" si="22"/>
        <v>36.256067999999999</v>
      </c>
      <c r="J224" s="133"/>
      <c r="K224" s="54">
        <v>700</v>
      </c>
      <c r="L224" s="54" t="s">
        <v>350</v>
      </c>
      <c r="M224" s="55"/>
      <c r="N224" s="129">
        <f t="shared" si="18"/>
        <v>0</v>
      </c>
      <c r="O224" s="128">
        <f t="shared" si="19"/>
        <v>0</v>
      </c>
      <c r="P224" s="127">
        <f t="shared" si="20"/>
        <v>0</v>
      </c>
      <c r="Q224" s="134" t="s">
        <v>355</v>
      </c>
      <c r="R224" s="57"/>
      <c r="S224" s="57"/>
      <c r="V224" s="59"/>
      <c r="AB224" s="125"/>
    </row>
    <row r="225" spans="1:28" s="58" customFormat="1" ht="14.25" customHeight="1" x14ac:dyDescent="0.25">
      <c r="A225" s="51"/>
      <c r="B225" s="52" t="s">
        <v>149</v>
      </c>
      <c r="C225" s="126" t="s">
        <v>352</v>
      </c>
      <c r="D225" s="136" t="s">
        <v>50</v>
      </c>
      <c r="E225" s="136" t="s">
        <v>48</v>
      </c>
      <c r="F225" s="53" t="s">
        <v>148</v>
      </c>
      <c r="G225" s="53" t="s">
        <v>45</v>
      </c>
      <c r="H225" s="131">
        <v>0.42</v>
      </c>
      <c r="I225" s="133">
        <f t="shared" si="22"/>
        <v>42.298745999999994</v>
      </c>
      <c r="J225" s="133"/>
      <c r="K225" s="54">
        <v>500</v>
      </c>
      <c r="L225" s="54" t="s">
        <v>350</v>
      </c>
      <c r="M225" s="55"/>
      <c r="N225" s="129">
        <f t="shared" si="18"/>
        <v>0</v>
      </c>
      <c r="O225" s="128">
        <f t="shared" si="19"/>
        <v>0</v>
      </c>
      <c r="P225" s="127">
        <f t="shared" si="20"/>
        <v>0</v>
      </c>
      <c r="Q225" s="134" t="s">
        <v>355</v>
      </c>
      <c r="R225" s="57"/>
      <c r="S225" s="57"/>
      <c r="V225" s="59"/>
      <c r="AB225" s="125"/>
    </row>
    <row r="226" spans="1:28" s="58" customFormat="1" ht="14.25" customHeight="1" x14ac:dyDescent="0.25">
      <c r="A226" s="51"/>
      <c r="B226" s="52" t="s">
        <v>150</v>
      </c>
      <c r="C226" s="126" t="s">
        <v>352</v>
      </c>
      <c r="D226" s="136" t="s">
        <v>50</v>
      </c>
      <c r="E226" s="136" t="s">
        <v>48</v>
      </c>
      <c r="F226" s="53" t="s">
        <v>148</v>
      </c>
      <c r="G226" s="53" t="s">
        <v>46</v>
      </c>
      <c r="H226" s="131">
        <v>0.63</v>
      </c>
      <c r="I226" s="133">
        <f t="shared" si="22"/>
        <v>63.448118999999998</v>
      </c>
      <c r="J226" s="133"/>
      <c r="K226" s="54">
        <v>250</v>
      </c>
      <c r="L226" s="54" t="s">
        <v>350</v>
      </c>
      <c r="M226" s="55"/>
      <c r="N226" s="129">
        <f t="shared" si="18"/>
        <v>0</v>
      </c>
      <c r="O226" s="128">
        <f t="shared" si="19"/>
        <v>0</v>
      </c>
      <c r="P226" s="127">
        <f t="shared" si="20"/>
        <v>0</v>
      </c>
      <c r="Q226" s="134" t="s">
        <v>355</v>
      </c>
      <c r="R226" s="57"/>
      <c r="S226" s="57"/>
      <c r="V226" s="59"/>
      <c r="AB226" s="125"/>
    </row>
    <row r="227" spans="1:28" s="58" customFormat="1" ht="14.25" customHeight="1" x14ac:dyDescent="0.25">
      <c r="A227" s="51"/>
      <c r="B227" s="52" t="s">
        <v>151</v>
      </c>
      <c r="C227" s="126" t="s">
        <v>352</v>
      </c>
      <c r="D227" s="136" t="s">
        <v>47</v>
      </c>
      <c r="E227" s="136" t="s">
        <v>48</v>
      </c>
      <c r="F227" s="53" t="s">
        <v>152</v>
      </c>
      <c r="G227" s="53" t="s">
        <v>44</v>
      </c>
      <c r="H227" s="131">
        <v>0.35</v>
      </c>
      <c r="I227" s="133">
        <f t="shared" si="22"/>
        <v>35.248954999999995</v>
      </c>
      <c r="J227" s="133"/>
      <c r="K227" s="54">
        <v>700</v>
      </c>
      <c r="L227" s="54" t="s">
        <v>350</v>
      </c>
      <c r="M227" s="55"/>
      <c r="N227" s="129">
        <f t="shared" si="18"/>
        <v>0</v>
      </c>
      <c r="O227" s="128">
        <f t="shared" si="19"/>
        <v>0</v>
      </c>
      <c r="P227" s="127">
        <f t="shared" si="20"/>
        <v>0</v>
      </c>
      <c r="Q227" s="134" t="s">
        <v>355</v>
      </c>
      <c r="R227" s="57"/>
      <c r="S227" s="57"/>
      <c r="V227" s="59"/>
      <c r="AB227" s="125"/>
    </row>
    <row r="228" spans="1:28" s="58" customFormat="1" ht="14.25" customHeight="1" x14ac:dyDescent="0.25">
      <c r="A228" s="51"/>
      <c r="B228" s="52" t="s">
        <v>153</v>
      </c>
      <c r="C228" s="126" t="s">
        <v>352</v>
      </c>
      <c r="D228" s="136" t="s">
        <v>47</v>
      </c>
      <c r="E228" s="136" t="s">
        <v>48</v>
      </c>
      <c r="F228" s="53" t="s">
        <v>152</v>
      </c>
      <c r="G228" s="53" t="s">
        <v>45</v>
      </c>
      <c r="H228" s="131">
        <v>0.41</v>
      </c>
      <c r="I228" s="133">
        <f t="shared" si="22"/>
        <v>41.291632999999997</v>
      </c>
      <c r="J228" s="133"/>
      <c r="K228" s="54">
        <v>500</v>
      </c>
      <c r="L228" s="54" t="s">
        <v>350</v>
      </c>
      <c r="M228" s="55"/>
      <c r="N228" s="129">
        <f t="shared" si="18"/>
        <v>0</v>
      </c>
      <c r="O228" s="128">
        <f t="shared" si="19"/>
        <v>0</v>
      </c>
      <c r="P228" s="127">
        <f t="shared" si="20"/>
        <v>0</v>
      </c>
      <c r="Q228" s="134" t="s">
        <v>355</v>
      </c>
      <c r="R228" s="57"/>
      <c r="S228" s="57"/>
      <c r="V228" s="59"/>
      <c r="AB228" s="125"/>
    </row>
    <row r="229" spans="1:28" s="58" customFormat="1" ht="14.25" customHeight="1" x14ac:dyDescent="0.25">
      <c r="A229" s="51"/>
      <c r="B229" s="52" t="s">
        <v>154</v>
      </c>
      <c r="C229" s="126" t="s">
        <v>352</v>
      </c>
      <c r="D229" s="136" t="s">
        <v>47</v>
      </c>
      <c r="E229" s="136" t="s">
        <v>48</v>
      </c>
      <c r="F229" s="53" t="s">
        <v>152</v>
      </c>
      <c r="G229" s="53" t="s">
        <v>46</v>
      </c>
      <c r="H229" s="131">
        <v>0.62</v>
      </c>
      <c r="I229" s="133">
        <f t="shared" si="22"/>
        <v>62.441005999999994</v>
      </c>
      <c r="J229" s="133"/>
      <c r="K229" s="54">
        <v>250</v>
      </c>
      <c r="L229" s="54" t="s">
        <v>350</v>
      </c>
      <c r="M229" s="55"/>
      <c r="N229" s="129">
        <f t="shared" si="18"/>
        <v>0</v>
      </c>
      <c r="O229" s="128">
        <f t="shared" si="19"/>
        <v>0</v>
      </c>
      <c r="P229" s="127">
        <f t="shared" si="20"/>
        <v>0</v>
      </c>
      <c r="Q229" s="134" t="s">
        <v>355</v>
      </c>
      <c r="R229" s="57"/>
      <c r="S229" s="57"/>
      <c r="V229" s="59"/>
      <c r="AB229" s="125"/>
    </row>
    <row r="230" spans="1:28" s="58" customFormat="1" ht="14.25" customHeight="1" x14ac:dyDescent="0.25">
      <c r="A230" s="51"/>
      <c r="B230" s="52" t="s">
        <v>455</v>
      </c>
      <c r="C230" s="126" t="s">
        <v>352</v>
      </c>
      <c r="D230" s="136" t="s">
        <v>50</v>
      </c>
      <c r="E230" s="136" t="s">
        <v>43</v>
      </c>
      <c r="F230" s="53" t="s">
        <v>487</v>
      </c>
      <c r="G230" s="53" t="s">
        <v>45</v>
      </c>
      <c r="H230" s="131">
        <v>0.38</v>
      </c>
      <c r="I230" s="133">
        <f t="shared" si="22"/>
        <v>38.270294</v>
      </c>
      <c r="J230" s="133"/>
      <c r="K230" s="54">
        <v>600</v>
      </c>
      <c r="L230" s="54" t="s">
        <v>350</v>
      </c>
      <c r="M230" s="55"/>
      <c r="N230" s="129">
        <f t="shared" si="18"/>
        <v>0</v>
      </c>
      <c r="O230" s="128">
        <f t="shared" si="19"/>
        <v>0</v>
      </c>
      <c r="P230" s="127">
        <f t="shared" si="20"/>
        <v>0</v>
      </c>
      <c r="Q230" s="134" t="s">
        <v>355</v>
      </c>
      <c r="R230" s="57"/>
      <c r="S230" s="57"/>
      <c r="V230" s="59"/>
      <c r="AB230" s="125"/>
    </row>
    <row r="231" spans="1:28" s="58" customFormat="1" ht="14.25" customHeight="1" x14ac:dyDescent="0.25">
      <c r="A231" s="51"/>
      <c r="B231" s="52" t="s">
        <v>456</v>
      </c>
      <c r="C231" s="126" t="s">
        <v>352</v>
      </c>
      <c r="D231" s="136" t="s">
        <v>50</v>
      </c>
      <c r="E231" s="136" t="s">
        <v>43</v>
      </c>
      <c r="F231" s="53" t="s">
        <v>487</v>
      </c>
      <c r="G231" s="53" t="s">
        <v>46</v>
      </c>
      <c r="H231" s="131">
        <v>0.54</v>
      </c>
      <c r="I231" s="133">
        <f t="shared" si="22"/>
        <v>54.384101999999999</v>
      </c>
      <c r="J231" s="133"/>
      <c r="K231" s="54">
        <v>250</v>
      </c>
      <c r="L231" s="54" t="s">
        <v>350</v>
      </c>
      <c r="M231" s="55"/>
      <c r="N231" s="129">
        <f t="shared" si="18"/>
        <v>0</v>
      </c>
      <c r="O231" s="128">
        <f t="shared" si="19"/>
        <v>0</v>
      </c>
      <c r="P231" s="127">
        <f t="shared" si="20"/>
        <v>0</v>
      </c>
      <c r="Q231" s="134" t="s">
        <v>355</v>
      </c>
      <c r="R231" s="57"/>
      <c r="S231" s="57"/>
      <c r="V231" s="59"/>
      <c r="AB231" s="125"/>
    </row>
    <row r="232" spans="1:28" s="155" customFormat="1" ht="14.25" customHeight="1" x14ac:dyDescent="0.25">
      <c r="A232" s="141"/>
      <c r="B232" s="52" t="s">
        <v>457</v>
      </c>
      <c r="C232" s="126" t="s">
        <v>352</v>
      </c>
      <c r="D232" s="136" t="s">
        <v>50</v>
      </c>
      <c r="E232" s="136" t="s">
        <v>43</v>
      </c>
      <c r="F232" s="53" t="s">
        <v>487</v>
      </c>
      <c r="G232" s="53" t="s">
        <v>44</v>
      </c>
      <c r="H232" s="131">
        <v>0.3</v>
      </c>
      <c r="I232" s="133">
        <f t="shared" si="22"/>
        <v>30.213389999999997</v>
      </c>
      <c r="J232" s="133"/>
      <c r="K232" s="54">
        <v>900</v>
      </c>
      <c r="L232" s="54" t="s">
        <v>350</v>
      </c>
      <c r="M232" s="55"/>
      <c r="N232" s="129">
        <f t="shared" si="18"/>
        <v>0</v>
      </c>
      <c r="O232" s="128">
        <f t="shared" si="19"/>
        <v>0</v>
      </c>
      <c r="P232" s="127">
        <f t="shared" si="20"/>
        <v>0</v>
      </c>
      <c r="Q232" s="134" t="s">
        <v>355</v>
      </c>
      <c r="R232" s="154"/>
      <c r="S232" s="154"/>
      <c r="V232" s="156"/>
    </row>
    <row r="233" spans="1:28" s="155" customFormat="1" ht="14.25" hidden="1" customHeight="1" x14ac:dyDescent="0.25">
      <c r="A233" s="141"/>
      <c r="B233" s="142" t="s">
        <v>458</v>
      </c>
      <c r="C233" s="143" t="s">
        <v>352</v>
      </c>
      <c r="D233" s="144" t="s">
        <v>50</v>
      </c>
      <c r="E233" s="144" t="s">
        <v>101</v>
      </c>
      <c r="F233" s="145" t="s">
        <v>488</v>
      </c>
      <c r="G233" s="145" t="s">
        <v>45</v>
      </c>
      <c r="H233" s="157">
        <v>0.36</v>
      </c>
      <c r="I233" s="158">
        <f t="shared" si="22"/>
        <v>36.256067999999999</v>
      </c>
      <c r="J233" s="158"/>
      <c r="K233" s="148">
        <v>600</v>
      </c>
      <c r="L233" s="148" t="s">
        <v>350</v>
      </c>
      <c r="M233" s="149"/>
      <c r="N233" s="150">
        <f t="shared" ref="N233:N244" si="23">M233*K233</f>
        <v>0</v>
      </c>
      <c r="O233" s="151">
        <f t="shared" ref="O233:O244" si="24">N233*H233</f>
        <v>0</v>
      </c>
      <c r="P233" s="152">
        <f t="shared" ref="P233:P244" si="25">N233*I233</f>
        <v>0</v>
      </c>
      <c r="Q233" s="159" t="s">
        <v>355</v>
      </c>
      <c r="R233" s="154"/>
      <c r="S233" s="154"/>
      <c r="V233" s="156"/>
    </row>
    <row r="234" spans="1:28" s="155" customFormat="1" ht="14.25" hidden="1" customHeight="1" x14ac:dyDescent="0.25">
      <c r="A234" s="141"/>
      <c r="B234" s="142" t="s">
        <v>459</v>
      </c>
      <c r="C234" s="143" t="s">
        <v>352</v>
      </c>
      <c r="D234" s="144" t="s">
        <v>50</v>
      </c>
      <c r="E234" s="144" t="s">
        <v>101</v>
      </c>
      <c r="F234" s="145" t="s">
        <v>488</v>
      </c>
      <c r="G234" s="145" t="s">
        <v>46</v>
      </c>
      <c r="H234" s="157">
        <v>0.59</v>
      </c>
      <c r="I234" s="158">
        <f t="shared" si="22"/>
        <v>59.419666999999997</v>
      </c>
      <c r="J234" s="158"/>
      <c r="K234" s="148">
        <v>250</v>
      </c>
      <c r="L234" s="148" t="s">
        <v>350</v>
      </c>
      <c r="M234" s="149"/>
      <c r="N234" s="150">
        <f t="shared" si="23"/>
        <v>0</v>
      </c>
      <c r="O234" s="151">
        <f t="shared" si="24"/>
        <v>0</v>
      </c>
      <c r="P234" s="152">
        <f t="shared" si="25"/>
        <v>0</v>
      </c>
      <c r="Q234" s="159" t="s">
        <v>355</v>
      </c>
      <c r="R234" s="154"/>
      <c r="S234" s="154"/>
      <c r="V234" s="156"/>
    </row>
    <row r="235" spans="1:28" s="155" customFormat="1" ht="14.25" hidden="1" customHeight="1" x14ac:dyDescent="0.25">
      <c r="A235" s="141"/>
      <c r="B235" s="142" t="s">
        <v>460</v>
      </c>
      <c r="C235" s="143" t="s">
        <v>352</v>
      </c>
      <c r="D235" s="144" t="s">
        <v>50</v>
      </c>
      <c r="E235" s="144" t="s">
        <v>101</v>
      </c>
      <c r="F235" s="145" t="s">
        <v>488</v>
      </c>
      <c r="G235" s="145" t="s">
        <v>44</v>
      </c>
      <c r="H235" s="157">
        <v>0.29000000000000004</v>
      </c>
      <c r="I235" s="158">
        <f t="shared" si="22"/>
        <v>29.206277000000004</v>
      </c>
      <c r="J235" s="158"/>
      <c r="K235" s="148">
        <v>900</v>
      </c>
      <c r="L235" s="148" t="s">
        <v>350</v>
      </c>
      <c r="M235" s="149"/>
      <c r="N235" s="150">
        <f t="shared" si="23"/>
        <v>0</v>
      </c>
      <c r="O235" s="151">
        <f t="shared" si="24"/>
        <v>0</v>
      </c>
      <c r="P235" s="152">
        <f t="shared" si="25"/>
        <v>0</v>
      </c>
      <c r="Q235" s="159" t="s">
        <v>355</v>
      </c>
      <c r="R235" s="154"/>
      <c r="S235" s="154"/>
      <c r="V235" s="156"/>
    </row>
    <row r="236" spans="1:28" s="155" customFormat="1" ht="14.25" hidden="1" customHeight="1" x14ac:dyDescent="0.25">
      <c r="A236" s="141"/>
      <c r="B236" s="142" t="s">
        <v>461</v>
      </c>
      <c r="C236" s="143" t="s">
        <v>352</v>
      </c>
      <c r="D236" s="144" t="s">
        <v>50</v>
      </c>
      <c r="E236" s="144" t="s">
        <v>116</v>
      </c>
      <c r="F236" s="145" t="s">
        <v>489</v>
      </c>
      <c r="G236" s="145" t="s">
        <v>45</v>
      </c>
      <c r="H236" s="157">
        <v>0.36</v>
      </c>
      <c r="I236" s="158">
        <f t="shared" si="22"/>
        <v>36.256067999999999</v>
      </c>
      <c r="J236" s="158"/>
      <c r="K236" s="148">
        <v>600</v>
      </c>
      <c r="L236" s="148" t="s">
        <v>350</v>
      </c>
      <c r="M236" s="149"/>
      <c r="N236" s="150">
        <f t="shared" si="23"/>
        <v>0</v>
      </c>
      <c r="O236" s="151">
        <f t="shared" si="24"/>
        <v>0</v>
      </c>
      <c r="P236" s="152">
        <f t="shared" si="25"/>
        <v>0</v>
      </c>
      <c r="Q236" s="159" t="s">
        <v>355</v>
      </c>
      <c r="R236" s="154"/>
      <c r="S236" s="154"/>
      <c r="V236" s="156"/>
    </row>
    <row r="237" spans="1:28" s="155" customFormat="1" ht="14.25" hidden="1" customHeight="1" x14ac:dyDescent="0.25">
      <c r="A237" s="141"/>
      <c r="B237" s="142" t="s">
        <v>462</v>
      </c>
      <c r="C237" s="143" t="s">
        <v>352</v>
      </c>
      <c r="D237" s="144" t="s">
        <v>50</v>
      </c>
      <c r="E237" s="144" t="s">
        <v>116</v>
      </c>
      <c r="F237" s="145" t="s">
        <v>489</v>
      </c>
      <c r="G237" s="145" t="s">
        <v>46</v>
      </c>
      <c r="H237" s="157">
        <v>0.56000000000000005</v>
      </c>
      <c r="I237" s="158">
        <f t="shared" si="22"/>
        <v>56.398327999999999</v>
      </c>
      <c r="J237" s="158"/>
      <c r="K237" s="148">
        <v>250</v>
      </c>
      <c r="L237" s="148" t="s">
        <v>350</v>
      </c>
      <c r="M237" s="149"/>
      <c r="N237" s="150">
        <f t="shared" si="23"/>
        <v>0</v>
      </c>
      <c r="O237" s="151">
        <f t="shared" si="24"/>
        <v>0</v>
      </c>
      <c r="P237" s="152">
        <f t="shared" si="25"/>
        <v>0</v>
      </c>
      <c r="Q237" s="159" t="s">
        <v>355</v>
      </c>
      <c r="R237" s="154"/>
      <c r="S237" s="154"/>
      <c r="V237" s="156"/>
    </row>
    <row r="238" spans="1:28" s="155" customFormat="1" ht="14.25" hidden="1" customHeight="1" x14ac:dyDescent="0.25">
      <c r="A238" s="141"/>
      <c r="B238" s="142" t="s">
        <v>463</v>
      </c>
      <c r="C238" s="143" t="s">
        <v>352</v>
      </c>
      <c r="D238" s="144" t="s">
        <v>50</v>
      </c>
      <c r="E238" s="144" t="s">
        <v>116</v>
      </c>
      <c r="F238" s="145" t="s">
        <v>489</v>
      </c>
      <c r="G238" s="145" t="s">
        <v>44</v>
      </c>
      <c r="H238" s="157">
        <v>0.29000000000000004</v>
      </c>
      <c r="I238" s="158">
        <f t="shared" si="22"/>
        <v>29.206277000000004</v>
      </c>
      <c r="J238" s="158"/>
      <c r="K238" s="148">
        <v>900</v>
      </c>
      <c r="L238" s="148" t="s">
        <v>350</v>
      </c>
      <c r="M238" s="149"/>
      <c r="N238" s="150">
        <f t="shared" si="23"/>
        <v>0</v>
      </c>
      <c r="O238" s="151">
        <f t="shared" si="24"/>
        <v>0</v>
      </c>
      <c r="P238" s="152">
        <f t="shared" si="25"/>
        <v>0</v>
      </c>
      <c r="Q238" s="159" t="s">
        <v>355</v>
      </c>
      <c r="R238" s="154"/>
      <c r="S238" s="154"/>
      <c r="V238" s="156"/>
    </row>
    <row r="239" spans="1:28" s="58" customFormat="1" ht="14.25" customHeight="1" x14ac:dyDescent="0.25">
      <c r="A239" s="51"/>
      <c r="B239" s="52" t="s">
        <v>464</v>
      </c>
      <c r="C239" s="126" t="s">
        <v>352</v>
      </c>
      <c r="D239" s="136" t="s">
        <v>50</v>
      </c>
      <c r="E239" s="136" t="s">
        <v>106</v>
      </c>
      <c r="F239" s="53" t="s">
        <v>490</v>
      </c>
      <c r="G239" s="53" t="s">
        <v>45</v>
      </c>
      <c r="H239" s="131">
        <v>0.36</v>
      </c>
      <c r="I239" s="133">
        <f t="shared" si="22"/>
        <v>36.256067999999999</v>
      </c>
      <c r="J239" s="133"/>
      <c r="K239" s="54">
        <v>600</v>
      </c>
      <c r="L239" s="54" t="s">
        <v>350</v>
      </c>
      <c r="M239" s="55"/>
      <c r="N239" s="129">
        <f t="shared" si="23"/>
        <v>0</v>
      </c>
      <c r="O239" s="128">
        <f t="shared" si="24"/>
        <v>0</v>
      </c>
      <c r="P239" s="127">
        <f t="shared" si="25"/>
        <v>0</v>
      </c>
      <c r="Q239" s="134" t="s">
        <v>355</v>
      </c>
      <c r="R239" s="57"/>
      <c r="S239" s="57"/>
      <c r="V239" s="59"/>
      <c r="AB239" s="125"/>
    </row>
    <row r="240" spans="1:28" s="155" customFormat="1" ht="14.25" hidden="1" customHeight="1" x14ac:dyDescent="0.25">
      <c r="A240" s="141"/>
      <c r="B240" s="142" t="s">
        <v>465</v>
      </c>
      <c r="C240" s="143" t="s">
        <v>352</v>
      </c>
      <c r="D240" s="144" t="s">
        <v>50</v>
      </c>
      <c r="E240" s="144" t="s">
        <v>106</v>
      </c>
      <c r="F240" s="145" t="s">
        <v>490</v>
      </c>
      <c r="G240" s="145" t="s">
        <v>46</v>
      </c>
      <c r="H240" s="157">
        <v>0.59</v>
      </c>
      <c r="I240" s="158">
        <f t="shared" si="22"/>
        <v>59.419666999999997</v>
      </c>
      <c r="J240" s="158"/>
      <c r="K240" s="148">
        <v>250</v>
      </c>
      <c r="L240" s="148" t="s">
        <v>350</v>
      </c>
      <c r="M240" s="149"/>
      <c r="N240" s="150">
        <f t="shared" si="23"/>
        <v>0</v>
      </c>
      <c r="O240" s="151">
        <f t="shared" si="24"/>
        <v>0</v>
      </c>
      <c r="P240" s="152">
        <f t="shared" si="25"/>
        <v>0</v>
      </c>
      <c r="Q240" s="159" t="s">
        <v>355</v>
      </c>
      <c r="R240" s="154"/>
      <c r="S240" s="154"/>
      <c r="V240" s="156"/>
    </row>
    <row r="241" spans="1:30" s="58" customFormat="1" ht="14.25" customHeight="1" x14ac:dyDescent="0.25">
      <c r="A241" s="51"/>
      <c r="B241" s="52" t="s">
        <v>466</v>
      </c>
      <c r="C241" s="126" t="s">
        <v>352</v>
      </c>
      <c r="D241" s="136" t="s">
        <v>50</v>
      </c>
      <c r="E241" s="136" t="s">
        <v>106</v>
      </c>
      <c r="F241" s="53" t="s">
        <v>490</v>
      </c>
      <c r="G241" s="53" t="s">
        <v>44</v>
      </c>
      <c r="H241" s="131">
        <v>0.29000000000000004</v>
      </c>
      <c r="I241" s="133">
        <f t="shared" si="22"/>
        <v>29.206277000000004</v>
      </c>
      <c r="J241" s="133"/>
      <c r="K241" s="54">
        <v>900</v>
      </c>
      <c r="L241" s="54" t="s">
        <v>350</v>
      </c>
      <c r="M241" s="55"/>
      <c r="N241" s="129">
        <f t="shared" si="23"/>
        <v>0</v>
      </c>
      <c r="O241" s="128">
        <f t="shared" si="24"/>
        <v>0</v>
      </c>
      <c r="P241" s="127">
        <f t="shared" si="25"/>
        <v>0</v>
      </c>
      <c r="Q241" s="134" t="s">
        <v>355</v>
      </c>
      <c r="R241" s="57"/>
      <c r="S241" s="57"/>
      <c r="V241" s="59"/>
      <c r="AB241" s="125"/>
    </row>
    <row r="242" spans="1:30" s="155" customFormat="1" ht="14.25" hidden="1" customHeight="1" x14ac:dyDescent="0.25">
      <c r="A242" s="141"/>
      <c r="B242" s="142" t="s">
        <v>467</v>
      </c>
      <c r="C242" s="143" t="s">
        <v>352</v>
      </c>
      <c r="D242" s="144" t="s">
        <v>47</v>
      </c>
      <c r="E242" s="144" t="s">
        <v>43</v>
      </c>
      <c r="F242" s="145" t="s">
        <v>491</v>
      </c>
      <c r="G242" s="145" t="s">
        <v>45</v>
      </c>
      <c r="H242" s="157">
        <v>0.59</v>
      </c>
      <c r="I242" s="158">
        <f t="shared" si="22"/>
        <v>59.419666999999997</v>
      </c>
      <c r="J242" s="158"/>
      <c r="K242" s="148">
        <v>500</v>
      </c>
      <c r="L242" s="148" t="s">
        <v>350</v>
      </c>
      <c r="M242" s="149"/>
      <c r="N242" s="150">
        <f t="shared" si="23"/>
        <v>0</v>
      </c>
      <c r="O242" s="151">
        <f t="shared" si="24"/>
        <v>0</v>
      </c>
      <c r="P242" s="152">
        <f t="shared" si="25"/>
        <v>0</v>
      </c>
      <c r="Q242" s="159" t="s">
        <v>355</v>
      </c>
      <c r="R242" s="154"/>
      <c r="S242" s="154"/>
      <c r="V242" s="156"/>
    </row>
    <row r="243" spans="1:30" s="155" customFormat="1" ht="14.25" hidden="1" customHeight="1" x14ac:dyDescent="0.25">
      <c r="A243" s="141"/>
      <c r="B243" s="142" t="s">
        <v>289</v>
      </c>
      <c r="C243" s="143" t="s">
        <v>351</v>
      </c>
      <c r="D243" s="144" t="s">
        <v>388</v>
      </c>
      <c r="E243" s="144" t="s">
        <v>48</v>
      </c>
      <c r="F243" s="145" t="s">
        <v>340</v>
      </c>
      <c r="G243" s="145" t="s">
        <v>45</v>
      </c>
      <c r="H243" s="146">
        <f>I243/$O$7</f>
        <v>0.2879517988547462</v>
      </c>
      <c r="I243" s="147">
        <v>29</v>
      </c>
      <c r="J243" s="147"/>
      <c r="K243" s="148">
        <v>200</v>
      </c>
      <c r="L243" s="148" t="s">
        <v>348</v>
      </c>
      <c r="M243" s="149"/>
      <c r="N243" s="150">
        <f t="shared" si="23"/>
        <v>0</v>
      </c>
      <c r="O243" s="151">
        <f t="shared" si="24"/>
        <v>0</v>
      </c>
      <c r="P243" s="152">
        <f t="shared" si="25"/>
        <v>0</v>
      </c>
      <c r="Q243" s="153" t="s">
        <v>391</v>
      </c>
      <c r="R243" s="154"/>
      <c r="S243" s="154"/>
      <c r="V243" s="156"/>
    </row>
    <row r="244" spans="1:30" s="155" customFormat="1" ht="14.25" hidden="1" customHeight="1" x14ac:dyDescent="0.25">
      <c r="A244" s="141"/>
      <c r="B244" s="142" t="s">
        <v>288</v>
      </c>
      <c r="C244" s="143" t="s">
        <v>351</v>
      </c>
      <c r="D244" s="144" t="s">
        <v>233</v>
      </c>
      <c r="E244" s="144" t="s">
        <v>43</v>
      </c>
      <c r="F244" s="145" t="s">
        <v>339</v>
      </c>
      <c r="G244" s="145" t="s">
        <v>45</v>
      </c>
      <c r="H244" s="146">
        <f>I244/$O$7</f>
        <v>0.36738677784915896</v>
      </c>
      <c r="I244" s="147">
        <v>37</v>
      </c>
      <c r="J244" s="147"/>
      <c r="K244" s="148">
        <v>200</v>
      </c>
      <c r="L244" s="148" t="s">
        <v>348</v>
      </c>
      <c r="M244" s="149"/>
      <c r="N244" s="150">
        <f t="shared" si="23"/>
        <v>0</v>
      </c>
      <c r="O244" s="151">
        <f t="shared" si="24"/>
        <v>0</v>
      </c>
      <c r="P244" s="152">
        <f t="shared" si="25"/>
        <v>0</v>
      </c>
      <c r="Q244" s="153" t="s">
        <v>391</v>
      </c>
      <c r="R244" s="154"/>
      <c r="S244" s="154"/>
      <c r="V244" s="156"/>
    </row>
    <row r="245" spans="1:30" ht="14.1" customHeight="1" x14ac:dyDescent="0.25">
      <c r="B245" s="60"/>
      <c r="C245" s="60"/>
      <c r="D245" s="60"/>
      <c r="E245" s="60"/>
      <c r="F245" s="61" t="s">
        <v>156</v>
      </c>
      <c r="G245" s="62"/>
      <c r="H245" s="63"/>
      <c r="I245" s="63"/>
      <c r="J245" s="63"/>
      <c r="K245" s="64"/>
      <c r="L245" s="64"/>
      <c r="M245" s="65">
        <f>ROUNDUP(IF((M243)&gt;=6,(M243)/25,0),0)</f>
        <v>0</v>
      </c>
      <c r="N245" s="66"/>
      <c r="O245" s="67"/>
      <c r="P245" s="67"/>
      <c r="Q245" s="67"/>
      <c r="R245" s="3"/>
      <c r="S245" s="3"/>
    </row>
    <row r="246" spans="1:30" ht="14.1" customHeight="1" x14ac:dyDescent="0.25">
      <c r="B246" s="60"/>
      <c r="C246" s="60"/>
      <c r="D246" s="60"/>
      <c r="E246" s="60"/>
      <c r="F246" s="61" t="s">
        <v>378</v>
      </c>
      <c r="G246" s="62"/>
      <c r="H246" s="63"/>
      <c r="I246" s="63"/>
      <c r="J246" s="63"/>
      <c r="K246" s="64"/>
      <c r="L246" s="64"/>
      <c r="M246" s="65">
        <f>S11</f>
        <v>0</v>
      </c>
      <c r="N246" s="66"/>
      <c r="O246" s="67"/>
      <c r="P246" s="67"/>
      <c r="Q246" s="67"/>
      <c r="R246" s="3"/>
      <c r="S246" s="3"/>
    </row>
    <row r="247" spans="1:30" ht="14.1" customHeight="1" x14ac:dyDescent="0.25">
      <c r="B247" s="60"/>
      <c r="C247" s="60"/>
      <c r="D247" s="60"/>
      <c r="E247" s="60"/>
      <c r="F247" s="61" t="s">
        <v>155</v>
      </c>
      <c r="G247" s="62"/>
      <c r="H247" s="63"/>
      <c r="I247" s="63"/>
      <c r="J247" s="63"/>
      <c r="K247" s="64"/>
      <c r="L247" s="64"/>
      <c r="M247" s="65">
        <f>SUMIF(C43:C246,"евро",M43:M246)</f>
        <v>0</v>
      </c>
      <c r="N247" s="66"/>
      <c r="O247" s="67"/>
      <c r="P247" s="67"/>
      <c r="Q247" s="67"/>
      <c r="R247" s="3"/>
      <c r="S247" s="3"/>
    </row>
    <row r="248" spans="1:30" x14ac:dyDescent="0.25">
      <c r="R248" s="1"/>
    </row>
    <row r="249" spans="1:30" s="3" customFormat="1" x14ac:dyDescent="0.25">
      <c r="B249" s="1"/>
      <c r="C249" s="1"/>
      <c r="D249" s="1"/>
      <c r="E249" s="1"/>
      <c r="F249" s="68" t="s">
        <v>157</v>
      </c>
      <c r="H249" s="4"/>
      <c r="I249" s="4"/>
      <c r="J249" s="4"/>
      <c r="K249" s="4"/>
      <c r="L249" s="4"/>
      <c r="M249" s="4"/>
      <c r="N249" s="5"/>
      <c r="O249" s="1"/>
      <c r="P249" s="1"/>
      <c r="Q249" s="1"/>
      <c r="R249" s="26"/>
      <c r="S249" s="1"/>
      <c r="U249" s="1"/>
      <c r="V249" s="1"/>
      <c r="W249" s="1"/>
      <c r="X249" s="1"/>
      <c r="Y249" s="1"/>
      <c r="Z249" s="1"/>
      <c r="AA249" s="1"/>
      <c r="AB249" s="123"/>
      <c r="AC249" s="1"/>
      <c r="AD249" s="1"/>
    </row>
    <row r="250" spans="1:30" s="3" customFormat="1" x14ac:dyDescent="0.25">
      <c r="B250" s="1"/>
      <c r="C250" s="1"/>
      <c r="D250" s="1"/>
      <c r="E250" s="1"/>
      <c r="F250" s="68" t="s">
        <v>158</v>
      </c>
      <c r="H250" s="4"/>
      <c r="I250" s="4"/>
      <c r="J250" s="4"/>
      <c r="K250" s="4"/>
      <c r="L250" s="4"/>
      <c r="M250" s="4"/>
      <c r="N250" s="5"/>
      <c r="O250" s="1"/>
      <c r="P250" s="1"/>
      <c r="Q250" s="1"/>
      <c r="R250" s="26"/>
      <c r="S250" s="1"/>
      <c r="U250" s="1"/>
      <c r="V250" s="1"/>
      <c r="W250" s="1"/>
      <c r="X250" s="1"/>
      <c r="Y250" s="1"/>
      <c r="Z250" s="1"/>
      <c r="AA250" s="1"/>
      <c r="AB250" s="123"/>
      <c r="AC250" s="1"/>
      <c r="AD250" s="1"/>
    </row>
  </sheetData>
  <autoFilter ref="B40:Q247" xr:uid="{C8CF8D5E-C849-4962-AEA6-5D948DA73470}">
    <filterColumn colId="0">
      <colorFilter dxfId="1" cellColor="0"/>
    </filterColumn>
    <sortState xmlns:xlrd2="http://schemas.microsoft.com/office/spreadsheetml/2017/richdata2" ref="B41:Q247">
      <sortCondition ref="F40:F247"/>
    </sortState>
  </autoFilter>
  <sortState xmlns:xlrd2="http://schemas.microsoft.com/office/spreadsheetml/2017/richdata2" ref="B41:R244">
    <sortCondition ref="F41:F244"/>
    <sortCondition ref="D41:D244"/>
    <sortCondition ref="H41:H244"/>
  </sortState>
  <mergeCells count="8">
    <mergeCell ref="P14:Q14"/>
    <mergeCell ref="G4:N4"/>
    <mergeCell ref="D19:N19"/>
    <mergeCell ref="R2:S3"/>
    <mergeCell ref="P10:Q10"/>
    <mergeCell ref="P11:Q11"/>
    <mergeCell ref="P12:Q12"/>
    <mergeCell ref="P13:Q13"/>
  </mergeCells>
  <phoneticPr fontId="55" type="noConversion"/>
  <conditionalFormatting sqref="A2:A22 A24:A1048576"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45:E247">
    <cfRule type="duplicateValues" dxfId="6" priority="20"/>
  </conditionalFormatting>
  <conditionalFormatting sqref="M5">
    <cfRule type="containsText" dxfId="5" priority="8" operator="containsText" text="нет">
      <formula>NOT(ISERROR(SEARCH("нет",M5)))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O8">
    <cfRule type="expression" dxfId="4" priority="7">
      <formula>EXACT($O$8,"Не выбрано!")</formula>
    </cfRule>
  </conditionalFormatting>
  <conditionalFormatting sqref="S27:S28 S38:S39">
    <cfRule type="duplicateValues" dxfId="3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45:N247" xr:uid="{299A192B-23D5-4E7A-8C42-AAE3D2B178EC}">
      <formula1>$H$6&lt;&gt;"нет"</formula1>
    </dataValidation>
    <dataValidation type="list" allowBlank="1" showInputMessage="1" showErrorMessage="1" sqref="M5" xr:uid="{849EC26D-79A9-4E9E-9CC0-4385F012E8D5}">
      <formula1>"да,нет"</formula1>
    </dataValidation>
    <dataValidation type="list" allowBlank="1" showInputMessage="1" showErrorMessage="1" sqref="O8" xr:uid="{CC71BB37-D1A3-45F6-9DD0-E667C1335605}">
      <formula1>$AB$7:$AB$19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9:M37 M41:M244" xr:uid="{6736FAEC-6A12-4499-85FA-B98D08402042}">
      <formula1>$M$5&lt;&gt;"нет"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R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1875" defaultRowHeight="14.4" x14ac:dyDescent="0.3"/>
  <cols>
    <col min="1" max="1" width="3.33203125" style="16" customWidth="1"/>
    <col min="2" max="2" width="5.88671875" style="16" customWidth="1"/>
    <col min="3" max="15" width="9.21875" style="16"/>
    <col min="16" max="16" width="10" style="16" customWidth="1"/>
    <col min="17" max="16384" width="9.21875" style="16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2"/>
      <c r="P2" s="73"/>
    </row>
    <row r="3" spans="2:16" x14ac:dyDescent="0.3">
      <c r="B3" s="72"/>
      <c r="P3" s="73"/>
    </row>
    <row r="4" spans="2:16" x14ac:dyDescent="0.3">
      <c r="B4" s="72"/>
      <c r="P4" s="73"/>
    </row>
    <row r="5" spans="2:16" x14ac:dyDescent="0.3">
      <c r="B5" s="72"/>
      <c r="P5" s="73"/>
    </row>
    <row r="6" spans="2:16" s="76" customFormat="1" ht="16.5" customHeight="1" x14ac:dyDescent="0.25">
      <c r="B6" s="74"/>
      <c r="C6" s="75"/>
      <c r="P6" s="77"/>
    </row>
    <row r="7" spans="2:16" s="78" customFormat="1" ht="12" customHeight="1" x14ac:dyDescent="0.25">
      <c r="B7" s="74"/>
      <c r="C7" s="75"/>
      <c r="P7" s="79"/>
    </row>
    <row r="8" spans="2:16" ht="12" customHeight="1" x14ac:dyDescent="0.3">
      <c r="B8" s="72"/>
      <c r="C8" s="75"/>
      <c r="P8" s="73"/>
    </row>
    <row r="9" spans="2:16" ht="12" customHeight="1" x14ac:dyDescent="0.4">
      <c r="B9" s="80"/>
      <c r="C9" s="75"/>
      <c r="P9" s="73"/>
    </row>
    <row r="10" spans="2:16" ht="12" customHeight="1" x14ac:dyDescent="0.4">
      <c r="B10" s="80"/>
      <c r="C10" s="75"/>
      <c r="P10" s="73"/>
    </row>
    <row r="11" spans="2:16" ht="16.5" customHeight="1" x14ac:dyDescent="0.3">
      <c r="B11" s="72"/>
      <c r="P11" s="73"/>
    </row>
    <row r="12" spans="2:16" ht="20.25" customHeight="1" x14ac:dyDescent="0.3">
      <c r="B12" s="72"/>
      <c r="P12" s="73"/>
    </row>
    <row r="13" spans="2:16" s="83" customFormat="1" ht="17.25" customHeight="1" x14ac:dyDescent="0.25">
      <c r="B13" s="81" t="s">
        <v>159</v>
      </c>
      <c r="C13" s="82" t="s">
        <v>160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P13" s="84"/>
    </row>
    <row r="14" spans="2:16" s="89" customFormat="1" ht="15.6" x14ac:dyDescent="0.3">
      <c r="B14" s="85" t="s">
        <v>161</v>
      </c>
      <c r="C14" s="86"/>
      <c r="D14" s="87"/>
      <c r="E14" s="87"/>
      <c r="F14" s="87"/>
      <c r="G14" s="87"/>
      <c r="H14" s="88" t="s">
        <v>162</v>
      </c>
      <c r="I14" s="86"/>
      <c r="J14" s="87"/>
      <c r="K14" s="87"/>
      <c r="L14" s="87"/>
      <c r="M14" s="87"/>
      <c r="N14" s="87"/>
      <c r="P14" s="90"/>
    </row>
    <row r="15" spans="2:16" s="89" customFormat="1" x14ac:dyDescent="0.3">
      <c r="B15" s="91"/>
      <c r="C15" s="92" t="s">
        <v>163</v>
      </c>
      <c r="D15" s="87"/>
      <c r="E15" s="87"/>
      <c r="F15" s="87"/>
      <c r="G15" s="87"/>
      <c r="H15" s="93" t="s">
        <v>164</v>
      </c>
      <c r="I15" s="94" t="s">
        <v>165</v>
      </c>
      <c r="J15" s="87"/>
      <c r="K15" s="87"/>
      <c r="L15" s="87"/>
      <c r="M15" s="87"/>
      <c r="N15" s="87"/>
      <c r="P15" s="90"/>
    </row>
    <row r="16" spans="2:16" s="89" customFormat="1" x14ac:dyDescent="0.3">
      <c r="B16" s="91"/>
      <c r="C16" s="92" t="s">
        <v>166</v>
      </c>
      <c r="D16" s="87"/>
      <c r="E16" s="87"/>
      <c r="F16" s="87"/>
      <c r="G16" s="87"/>
      <c r="H16" s="93" t="s">
        <v>164</v>
      </c>
      <c r="I16" s="94" t="s">
        <v>167</v>
      </c>
      <c r="J16" s="87"/>
      <c r="K16" s="87"/>
      <c r="L16" s="87"/>
      <c r="M16" s="87"/>
      <c r="N16" s="87"/>
      <c r="P16" s="90"/>
    </row>
    <row r="17" spans="2:22" s="89" customFormat="1" x14ac:dyDescent="0.3">
      <c r="B17" s="91"/>
      <c r="C17" s="92" t="s">
        <v>168</v>
      </c>
      <c r="D17" s="87"/>
      <c r="E17" s="87"/>
      <c r="F17" s="87"/>
      <c r="G17" s="87"/>
      <c r="H17" s="93" t="s">
        <v>164</v>
      </c>
      <c r="I17" s="94" t="s">
        <v>169</v>
      </c>
      <c r="J17" s="87"/>
      <c r="K17" s="87"/>
      <c r="L17" s="87"/>
      <c r="M17" s="87"/>
      <c r="N17" s="87"/>
      <c r="P17" s="90"/>
    </row>
    <row r="18" spans="2:22" s="89" customFormat="1" x14ac:dyDescent="0.3">
      <c r="B18" s="91"/>
      <c r="C18" s="92" t="s">
        <v>170</v>
      </c>
      <c r="D18" s="87"/>
      <c r="E18" s="87"/>
      <c r="F18" s="87"/>
      <c r="G18" s="87"/>
      <c r="H18" s="93" t="s">
        <v>164</v>
      </c>
      <c r="I18" s="94" t="s">
        <v>171</v>
      </c>
      <c r="J18" s="87"/>
      <c r="K18" s="87"/>
      <c r="L18" s="87"/>
      <c r="M18" s="87"/>
      <c r="N18" s="87"/>
      <c r="P18" s="90"/>
      <c r="V18" s="95"/>
    </row>
    <row r="19" spans="2:22" x14ac:dyDescent="0.3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P19" s="73"/>
    </row>
    <row r="20" spans="2:22" ht="15.6" x14ac:dyDescent="0.3">
      <c r="B20" s="81" t="s">
        <v>159</v>
      </c>
      <c r="C20" s="82" t="s">
        <v>172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P20" s="73"/>
    </row>
    <row r="21" spans="2:22" s="89" customFormat="1" x14ac:dyDescent="0.3">
      <c r="B21" s="91"/>
      <c r="C21" s="92" t="s">
        <v>173</v>
      </c>
      <c r="D21" s="87"/>
      <c r="E21" s="87"/>
      <c r="F21" s="87"/>
      <c r="G21" s="87"/>
      <c r="H21" s="93"/>
      <c r="I21" s="94"/>
      <c r="J21" s="87"/>
      <c r="K21" s="87"/>
      <c r="L21" s="87"/>
      <c r="M21" s="87"/>
      <c r="N21" s="87"/>
      <c r="P21" s="90"/>
    </row>
    <row r="22" spans="2:22" x14ac:dyDescent="0.3"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P22" s="73"/>
    </row>
    <row r="23" spans="2:22" x14ac:dyDescent="0.3">
      <c r="B23" s="98"/>
      <c r="P23" s="73"/>
    </row>
    <row r="24" spans="2:22" x14ac:dyDescent="0.3">
      <c r="B24" s="98"/>
      <c r="P24" s="73"/>
    </row>
    <row r="25" spans="2:22" x14ac:dyDescent="0.3">
      <c r="B25" s="98"/>
      <c r="P25" s="73"/>
    </row>
    <row r="26" spans="2:22" s="101" customFormat="1" ht="15.6" x14ac:dyDescent="0.3">
      <c r="B26" s="99" t="s">
        <v>159</v>
      </c>
      <c r="C26" s="100" t="s">
        <v>174</v>
      </c>
      <c r="P26" s="102"/>
    </row>
    <row r="27" spans="2:22" x14ac:dyDescent="0.3">
      <c r="B27" s="98"/>
      <c r="C27" s="92" t="s">
        <v>175</v>
      </c>
      <c r="P27" s="73"/>
    </row>
    <row r="28" spans="2:22" x14ac:dyDescent="0.3">
      <c r="B28" s="98"/>
      <c r="C28" s="92" t="s">
        <v>176</v>
      </c>
      <c r="P28" s="73"/>
    </row>
    <row r="29" spans="2:22" s="101" customFormat="1" ht="15.6" x14ac:dyDescent="0.3">
      <c r="B29" s="99" t="s">
        <v>159</v>
      </c>
      <c r="C29" s="100" t="s">
        <v>177</v>
      </c>
      <c r="P29" s="102"/>
    </row>
    <row r="30" spans="2:22" s="105" customFormat="1" ht="45" customHeight="1" x14ac:dyDescent="0.3">
      <c r="B30" s="103" t="s">
        <v>159</v>
      </c>
      <c r="C30" s="169" t="s">
        <v>178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04"/>
    </row>
    <row r="31" spans="2:22" x14ac:dyDescent="0.3">
      <c r="B31" s="98"/>
      <c r="C31" s="170" t="s">
        <v>179</v>
      </c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73"/>
    </row>
    <row r="32" spans="2:22" ht="29.25" customHeight="1" x14ac:dyDescent="0.3">
      <c r="B32" s="98"/>
      <c r="C32" s="173" t="s">
        <v>180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73"/>
    </row>
    <row r="33" spans="2:16" ht="30" customHeight="1" x14ac:dyDescent="0.3">
      <c r="B33" s="98"/>
      <c r="C33" s="173" t="s">
        <v>181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73"/>
    </row>
    <row r="34" spans="2:16" ht="29.25" customHeight="1" x14ac:dyDescent="0.3">
      <c r="B34" s="98"/>
      <c r="C34" s="170" t="s">
        <v>182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73"/>
    </row>
    <row r="35" spans="2:16" s="101" customFormat="1" ht="30.75" customHeight="1" x14ac:dyDescent="0.3">
      <c r="B35" s="103" t="s">
        <v>159</v>
      </c>
      <c r="C35" s="169" t="s">
        <v>183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02"/>
    </row>
    <row r="36" spans="2:16" ht="29.25" customHeight="1" x14ac:dyDescent="0.3">
      <c r="B36" s="98"/>
      <c r="C36" s="170" t="s">
        <v>184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73"/>
    </row>
    <row r="37" spans="2:16" ht="29.25" customHeight="1" x14ac:dyDescent="0.3">
      <c r="B37" s="98"/>
      <c r="C37" s="170" t="s">
        <v>185</v>
      </c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73"/>
    </row>
    <row r="38" spans="2:16" s="101" customFormat="1" ht="30.75" customHeight="1" x14ac:dyDescent="0.3">
      <c r="B38" s="103" t="s">
        <v>159</v>
      </c>
      <c r="C38" s="169" t="s">
        <v>186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02"/>
    </row>
    <row r="39" spans="2:16" x14ac:dyDescent="0.3">
      <c r="B39" s="98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3"/>
    </row>
    <row r="40" spans="2:16" x14ac:dyDescent="0.3">
      <c r="B40" s="98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3"/>
    </row>
    <row r="41" spans="2:16" x14ac:dyDescent="0.3">
      <c r="B41" s="98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73"/>
    </row>
    <row r="42" spans="2:16" ht="28.5" customHeight="1" x14ac:dyDescent="0.3">
      <c r="B42" s="103" t="s">
        <v>159</v>
      </c>
      <c r="C42" s="169" t="s">
        <v>187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73"/>
    </row>
    <row r="43" spans="2:16" s="105" customFormat="1" ht="30" customHeight="1" x14ac:dyDescent="0.3">
      <c r="B43" s="103" t="s">
        <v>159</v>
      </c>
      <c r="C43" s="169" t="s">
        <v>188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04"/>
    </row>
    <row r="44" spans="2:16" ht="30" customHeight="1" x14ac:dyDescent="0.3">
      <c r="B44" s="98"/>
      <c r="C44" s="170" t="s">
        <v>189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73"/>
    </row>
    <row r="45" spans="2:16" ht="29.25" customHeight="1" x14ac:dyDescent="0.3">
      <c r="B45" s="98"/>
      <c r="C45" s="170" t="s">
        <v>190</v>
      </c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73"/>
    </row>
    <row r="46" spans="2:16" s="105" customFormat="1" ht="15" x14ac:dyDescent="0.3">
      <c r="B46" s="103" t="s">
        <v>159</v>
      </c>
      <c r="C46" s="169" t="s">
        <v>191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04"/>
    </row>
    <row r="47" spans="2:16" ht="44.25" customHeight="1" x14ac:dyDescent="0.3">
      <c r="B47" s="98"/>
      <c r="C47" s="170" t="s">
        <v>192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73"/>
    </row>
    <row r="48" spans="2:16" s="105" customFormat="1" ht="15" x14ac:dyDescent="0.3">
      <c r="B48" s="103" t="s">
        <v>159</v>
      </c>
      <c r="C48" s="169" t="s">
        <v>193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04"/>
    </row>
    <row r="49" spans="2:16" ht="29.25" customHeight="1" x14ac:dyDescent="0.3">
      <c r="B49" s="98"/>
      <c r="C49" s="170" t="s">
        <v>194</v>
      </c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73"/>
    </row>
    <row r="50" spans="2:16" s="105" customFormat="1" ht="47.25" customHeight="1" x14ac:dyDescent="0.3">
      <c r="B50" s="103" t="s">
        <v>159</v>
      </c>
      <c r="C50" s="176" t="s">
        <v>195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04"/>
    </row>
    <row r="51" spans="2:16" ht="30.75" customHeight="1" x14ac:dyDescent="0.3">
      <c r="B51" s="98"/>
      <c r="C51" s="170" t="s">
        <v>196</v>
      </c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73"/>
    </row>
    <row r="52" spans="2:16" ht="30.75" customHeight="1" x14ac:dyDescent="0.3">
      <c r="B52" s="98"/>
      <c r="C52" s="170" t="s">
        <v>197</v>
      </c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73"/>
    </row>
    <row r="53" spans="2:16" ht="30.75" customHeight="1" x14ac:dyDescent="0.3">
      <c r="B53" s="98"/>
      <c r="C53" s="170" t="s">
        <v>198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73"/>
    </row>
    <row r="54" spans="2:16" ht="42" customHeight="1" x14ac:dyDescent="0.3">
      <c r="B54" s="103" t="s">
        <v>159</v>
      </c>
      <c r="C54" s="169" t="s">
        <v>199</v>
      </c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73"/>
    </row>
    <row r="55" spans="2:16" x14ac:dyDescent="0.3">
      <c r="B55" s="98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73"/>
    </row>
    <row r="56" spans="2:16" x14ac:dyDescent="0.3">
      <c r="B56" s="98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73"/>
    </row>
    <row r="57" spans="2:16" x14ac:dyDescent="0.3">
      <c r="B57" s="98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73"/>
    </row>
    <row r="58" spans="2:16" x14ac:dyDescent="0.3">
      <c r="B58" s="98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73"/>
    </row>
    <row r="59" spans="2:16" ht="18.75" customHeight="1" x14ac:dyDescent="0.3">
      <c r="B59" s="103" t="s">
        <v>159</v>
      </c>
      <c r="C59" s="169" t="s">
        <v>200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73"/>
    </row>
    <row r="60" spans="2:16" ht="70.5" customHeight="1" x14ac:dyDescent="0.3">
      <c r="B60" s="103" t="s">
        <v>159</v>
      </c>
      <c r="C60" s="169" t="s">
        <v>383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73"/>
    </row>
    <row r="61" spans="2:16" x14ac:dyDescent="0.3">
      <c r="B61" s="98"/>
      <c r="P61" s="73"/>
    </row>
    <row r="62" spans="2:16" x14ac:dyDescent="0.3">
      <c r="B62" s="98"/>
      <c r="P62" s="73"/>
    </row>
    <row r="63" spans="2:16" x14ac:dyDescent="0.3">
      <c r="B63" s="98"/>
      <c r="P63" s="73"/>
    </row>
    <row r="64" spans="2:16" ht="17.25" customHeight="1" x14ac:dyDescent="0.3">
      <c r="B64" s="103" t="s">
        <v>159</v>
      </c>
      <c r="C64" s="176" t="s">
        <v>201</v>
      </c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73"/>
    </row>
    <row r="65" spans="2:60" ht="15" customHeight="1" x14ac:dyDescent="0.3">
      <c r="B65" s="98"/>
      <c r="C65" s="177" t="s">
        <v>202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73"/>
    </row>
    <row r="66" spans="2:60" ht="15" customHeight="1" x14ac:dyDescent="0.3">
      <c r="B66" s="98"/>
      <c r="C66" s="177" t="s">
        <v>203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73"/>
    </row>
    <row r="67" spans="2:60" ht="15" customHeight="1" x14ac:dyDescent="0.3">
      <c r="B67" s="98"/>
      <c r="C67" s="177" t="s">
        <v>204</v>
      </c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73"/>
    </row>
    <row r="68" spans="2:60" ht="31.5" customHeight="1" x14ac:dyDescent="0.3">
      <c r="B68" s="103" t="s">
        <v>159</v>
      </c>
      <c r="C68" s="169" t="s">
        <v>205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73"/>
    </row>
    <row r="69" spans="2:60" ht="31.5" customHeight="1" x14ac:dyDescent="0.3">
      <c r="B69" s="103"/>
      <c r="C69" s="170" t="s">
        <v>206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73"/>
    </row>
    <row r="70" spans="2:60" ht="29.25" customHeight="1" x14ac:dyDescent="0.3">
      <c r="B70" s="103"/>
      <c r="C70" s="170" t="s">
        <v>207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73"/>
    </row>
    <row r="71" spans="2:60" x14ac:dyDescent="0.3">
      <c r="B71" s="98"/>
      <c r="C71" s="170" t="s">
        <v>208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73"/>
    </row>
    <row r="72" spans="2:60" x14ac:dyDescent="0.3">
      <c r="B72" s="9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73"/>
    </row>
    <row r="73" spans="2:60" x14ac:dyDescent="0.3">
      <c r="B73" s="98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73"/>
    </row>
    <row r="74" spans="2:60" x14ac:dyDescent="0.3">
      <c r="B74" s="98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73"/>
    </row>
    <row r="75" spans="2:60" x14ac:dyDescent="0.3">
      <c r="B75" s="98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73"/>
    </row>
    <row r="76" spans="2:60" ht="45" customHeight="1" x14ac:dyDescent="0.3">
      <c r="B76" s="103" t="s">
        <v>159</v>
      </c>
      <c r="C76" s="175" t="s">
        <v>209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73"/>
    </row>
    <row r="77" spans="2:60" ht="29.25" customHeight="1" x14ac:dyDescent="0.3">
      <c r="B77" s="103"/>
      <c r="C77" s="170" t="s">
        <v>210</v>
      </c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73"/>
    </row>
    <row r="78" spans="2:60" ht="15" x14ac:dyDescent="0.3">
      <c r="B78" s="103" t="s">
        <v>159</v>
      </c>
      <c r="C78" s="169" t="s">
        <v>211</v>
      </c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73"/>
    </row>
    <row r="79" spans="2:60" ht="15" x14ac:dyDescent="0.3">
      <c r="B79" s="103"/>
      <c r="C79" s="170" t="s">
        <v>212</v>
      </c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73"/>
    </row>
    <row r="80" spans="2:60" ht="59.25" customHeight="1" x14ac:dyDescent="0.3">
      <c r="B80" s="103"/>
      <c r="C80" s="170" t="s">
        <v>213</v>
      </c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73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</row>
    <row r="81" spans="2:60" x14ac:dyDescent="0.3">
      <c r="B81" s="98"/>
      <c r="C81" s="170" t="s">
        <v>214</v>
      </c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73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</row>
    <row r="82" spans="2:60" x14ac:dyDescent="0.3">
      <c r="B82" s="98"/>
      <c r="C82" s="172" t="s">
        <v>215</v>
      </c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73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</row>
    <row r="83" spans="2:60" x14ac:dyDescent="0.3">
      <c r="B83" s="98"/>
      <c r="C83" s="172" t="s">
        <v>216</v>
      </c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73"/>
      <c r="S83" s="171" t="s">
        <v>217</v>
      </c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</row>
    <row r="84" spans="2:60" x14ac:dyDescent="0.3">
      <c r="B84" s="98"/>
      <c r="C84" s="173" t="s">
        <v>218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73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71"/>
      <c r="BH84" s="171"/>
    </row>
    <row r="85" spans="2:60" ht="30.75" customHeight="1" x14ac:dyDescent="0.3">
      <c r="B85" s="98"/>
      <c r="C85" s="170" t="s">
        <v>219</v>
      </c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73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</row>
    <row r="86" spans="2:60" x14ac:dyDescent="0.3">
      <c r="B86" s="98"/>
      <c r="C86" s="170" t="s">
        <v>220</v>
      </c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73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</row>
    <row r="87" spans="2:60" ht="45" customHeight="1" x14ac:dyDescent="0.3">
      <c r="B87" s="103" t="s">
        <v>159</v>
      </c>
      <c r="C87" s="169" t="s">
        <v>221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73"/>
    </row>
    <row r="88" spans="2:60" ht="30" customHeight="1" x14ac:dyDescent="0.3">
      <c r="B88" s="98"/>
      <c r="C88" s="170" t="s">
        <v>222</v>
      </c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73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</row>
    <row r="89" spans="2:60" ht="45" customHeight="1" x14ac:dyDescent="0.3">
      <c r="B89" s="98"/>
      <c r="C89" s="170" t="s">
        <v>223</v>
      </c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73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</row>
    <row r="90" spans="2:60" x14ac:dyDescent="0.3">
      <c r="B90" s="98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73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 x14ac:dyDescent="0.3">
      <c r="B91" s="98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73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 x14ac:dyDescent="0.3">
      <c r="B92" s="98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73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 x14ac:dyDescent="0.3">
      <c r="B93" s="98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73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 x14ac:dyDescent="0.3">
      <c r="B94" s="103" t="s">
        <v>159</v>
      </c>
      <c r="C94" s="169" t="s">
        <v>224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73"/>
    </row>
    <row r="95" spans="2:60" x14ac:dyDescent="0.3">
      <c r="B95" s="72"/>
      <c r="P95" s="73"/>
    </row>
    <row r="96" spans="2:60" x14ac:dyDescent="0.3">
      <c r="B96" s="72"/>
      <c r="P96" s="73"/>
    </row>
    <row r="97" spans="2:16" x14ac:dyDescent="0.3">
      <c r="B97" s="72"/>
      <c r="P97" s="73"/>
    </row>
    <row r="98" spans="2:16" x14ac:dyDescent="0.3">
      <c r="B98" s="72"/>
      <c r="P98" s="73"/>
    </row>
    <row r="99" spans="2:16" x14ac:dyDescent="0.3">
      <c r="B99" s="72"/>
      <c r="P99" s="73"/>
    </row>
    <row r="100" spans="2:16" x14ac:dyDescent="0.3">
      <c r="B100" s="72"/>
      <c r="P100" s="73"/>
    </row>
    <row r="101" spans="2:16" x14ac:dyDescent="0.3">
      <c r="B101" s="72"/>
      <c r="P101" s="73"/>
    </row>
    <row r="102" spans="2:16" x14ac:dyDescent="0.3">
      <c r="B102" s="72"/>
      <c r="P102" s="73"/>
    </row>
    <row r="103" spans="2:16" x14ac:dyDescent="0.3">
      <c r="B103" s="72"/>
      <c r="P103" s="73"/>
    </row>
    <row r="104" spans="2:16" x14ac:dyDescent="0.3">
      <c r="B104" s="72"/>
      <c r="P104" s="73"/>
    </row>
    <row r="105" spans="2:16" x14ac:dyDescent="0.3">
      <c r="B105" s="72"/>
      <c r="P105" s="73"/>
    </row>
    <row r="106" spans="2:16" x14ac:dyDescent="0.3">
      <c r="B106" s="72"/>
      <c r="P106" s="73"/>
    </row>
    <row r="107" spans="2:16" x14ac:dyDescent="0.3">
      <c r="B107" s="72"/>
      <c r="P107" s="73"/>
    </row>
    <row r="108" spans="2:16" x14ac:dyDescent="0.3">
      <c r="B108" s="72"/>
      <c r="P108" s="73"/>
    </row>
    <row r="109" spans="2:16" x14ac:dyDescent="0.3">
      <c r="B109" s="72"/>
      <c r="P109" s="73"/>
    </row>
    <row r="110" spans="2:16" x14ac:dyDescent="0.3">
      <c r="B110" s="72"/>
      <c r="P110" s="73"/>
    </row>
    <row r="111" spans="2:16" x14ac:dyDescent="0.3">
      <c r="B111" s="72"/>
      <c r="P111" s="73"/>
    </row>
    <row r="112" spans="2:16" ht="15" thickBot="1" x14ac:dyDescent="0.35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  <row r="113" ht="15" thickTop="1" x14ac:dyDescent="0.3"/>
  </sheetData>
  <mergeCells count="57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2024-11-21T15:10:34Z</dcterms:created>
  <dcterms:modified xsi:type="dcterms:W3CDTF">2026-02-13T14:27:24Z</dcterms:modified>
</cp:coreProperties>
</file>