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57CE6CA2-3FB1-4ABF-B622-BF45CD918CB8}" xr6:coauthVersionLast="47" xr6:coauthVersionMax="47" xr10:uidLastSave="{00000000-0000-0000-0000-000000000000}"/>
  <bookViews>
    <workbookView xWindow="-103" yWindow="-103" windowWidth="21806" windowHeight="13886" xr2:uid="{B9A35812-64D6-423C-8FDA-4CB1CFE781C4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'2026'!$B$41:$Q$249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92" i="1"/>
  <c r="P92" i="1" s="1"/>
  <c r="N47" i="1"/>
  <c r="O47" i="1" s="1"/>
  <c r="N48" i="1"/>
  <c r="O48" i="1" s="1"/>
  <c r="N49" i="1"/>
  <c r="O49" i="1" s="1"/>
  <c r="N43" i="1"/>
  <c r="N44" i="1"/>
  <c r="O44" i="1" s="1"/>
  <c r="N45" i="1"/>
  <c r="O45" i="1" s="1"/>
  <c r="N61" i="1"/>
  <c r="O61" i="1" s="1"/>
  <c r="N62" i="1"/>
  <c r="O62" i="1" s="1"/>
  <c r="N63" i="1"/>
  <c r="O63" i="1" s="1"/>
  <c r="N67" i="1"/>
  <c r="N68" i="1"/>
  <c r="O68" i="1" s="1"/>
  <c r="N70" i="1"/>
  <c r="O70" i="1" s="1"/>
  <c r="N71" i="1"/>
  <c r="O71" i="1" s="1"/>
  <c r="N72" i="1"/>
  <c r="O72" i="1" s="1"/>
  <c r="N77" i="1"/>
  <c r="N78" i="1"/>
  <c r="O78" i="1" s="1"/>
  <c r="N81" i="1"/>
  <c r="O81" i="1" s="1"/>
  <c r="N82" i="1"/>
  <c r="O82" i="1" s="1"/>
  <c r="N83" i="1"/>
  <c r="O83" i="1" s="1"/>
  <c r="N91" i="1"/>
  <c r="O91" i="1" s="1"/>
  <c r="N108" i="1"/>
  <c r="O108" i="1" s="1"/>
  <c r="N116" i="1"/>
  <c r="O116" i="1" s="1"/>
  <c r="N117" i="1"/>
  <c r="N118" i="1"/>
  <c r="O118" i="1" s="1"/>
  <c r="N119" i="1"/>
  <c r="O119" i="1" s="1"/>
  <c r="N120" i="1"/>
  <c r="N121" i="1"/>
  <c r="O121" i="1" s="1"/>
  <c r="N122" i="1"/>
  <c r="N123" i="1"/>
  <c r="O123" i="1" s="1"/>
  <c r="N124" i="1"/>
  <c r="O124" i="1" s="1"/>
  <c r="N125" i="1"/>
  <c r="O125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51" i="1"/>
  <c r="O151" i="1" s="1"/>
  <c r="N152" i="1"/>
  <c r="O152" i="1" s="1"/>
  <c r="N153" i="1"/>
  <c r="O153" i="1" s="1"/>
  <c r="N154" i="1"/>
  <c r="O154" i="1" s="1"/>
  <c r="N156" i="1"/>
  <c r="N157" i="1"/>
  <c r="O157" i="1" s="1"/>
  <c r="N158" i="1"/>
  <c r="O158" i="1" s="1"/>
  <c r="N160" i="1"/>
  <c r="O160" i="1" s="1"/>
  <c r="N184" i="1"/>
  <c r="O184" i="1" s="1"/>
  <c r="N185" i="1"/>
  <c r="O185" i="1" s="1"/>
  <c r="N186" i="1"/>
  <c r="O186" i="1" s="1"/>
  <c r="N188" i="1"/>
  <c r="O188" i="1" s="1"/>
  <c r="N189" i="1"/>
  <c r="O189" i="1" s="1"/>
  <c r="N190" i="1"/>
  <c r="O190" i="1" s="1"/>
  <c r="N191" i="1"/>
  <c r="O191" i="1" s="1"/>
  <c r="N192" i="1"/>
  <c r="O192" i="1" s="1"/>
  <c r="N195" i="1"/>
  <c r="O195" i="1" s="1"/>
  <c r="N196" i="1"/>
  <c r="O196" i="1" s="1"/>
  <c r="N197" i="1"/>
  <c r="O197" i="1" s="1"/>
  <c r="N201" i="1"/>
  <c r="O201" i="1" s="1"/>
  <c r="N202" i="1"/>
  <c r="N203" i="1"/>
  <c r="O203" i="1" s="1"/>
  <c r="N214" i="1"/>
  <c r="O214" i="1" s="1"/>
  <c r="N215" i="1"/>
  <c r="O215" i="1" s="1"/>
  <c r="N216" i="1"/>
  <c r="O216" i="1" s="1"/>
  <c r="N217" i="1"/>
  <c r="N232" i="1"/>
  <c r="O232" i="1" s="1"/>
  <c r="N233" i="1"/>
  <c r="O233" i="1" s="1"/>
  <c r="N234" i="1"/>
  <c r="O234" i="1" s="1"/>
  <c r="N235" i="1"/>
  <c r="O235" i="1" s="1"/>
  <c r="N236" i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N243" i="1"/>
  <c r="O243" i="1" s="1"/>
  <c r="N244" i="1"/>
  <c r="O244" i="1" s="1"/>
  <c r="I48" i="1"/>
  <c r="I49" i="1"/>
  <c r="I43" i="1"/>
  <c r="I44" i="1"/>
  <c r="I45" i="1"/>
  <c r="I61" i="1"/>
  <c r="I62" i="1"/>
  <c r="I63" i="1"/>
  <c r="I67" i="1"/>
  <c r="I68" i="1"/>
  <c r="I70" i="1"/>
  <c r="I71" i="1"/>
  <c r="I72" i="1"/>
  <c r="I77" i="1"/>
  <c r="I78" i="1"/>
  <c r="I81" i="1"/>
  <c r="I82" i="1"/>
  <c r="I83" i="1"/>
  <c r="I91" i="1"/>
  <c r="I108" i="1"/>
  <c r="I116" i="1"/>
  <c r="I117" i="1"/>
  <c r="I118" i="1"/>
  <c r="I119" i="1"/>
  <c r="I120" i="1"/>
  <c r="I121" i="1"/>
  <c r="I122" i="1"/>
  <c r="I123" i="1"/>
  <c r="I124" i="1"/>
  <c r="I125" i="1"/>
  <c r="I135" i="1"/>
  <c r="I136" i="1"/>
  <c r="I137" i="1"/>
  <c r="I138" i="1"/>
  <c r="I139" i="1"/>
  <c r="I140" i="1"/>
  <c r="I151" i="1"/>
  <c r="I152" i="1"/>
  <c r="I153" i="1"/>
  <c r="I154" i="1"/>
  <c r="I156" i="1"/>
  <c r="I157" i="1"/>
  <c r="I158" i="1"/>
  <c r="I160" i="1"/>
  <c r="I184" i="1"/>
  <c r="I185" i="1"/>
  <c r="I186" i="1"/>
  <c r="I188" i="1"/>
  <c r="I189" i="1"/>
  <c r="I190" i="1"/>
  <c r="I191" i="1"/>
  <c r="I192" i="1"/>
  <c r="I195" i="1"/>
  <c r="I196" i="1"/>
  <c r="I197" i="1"/>
  <c r="I201" i="1"/>
  <c r="I202" i="1"/>
  <c r="I203" i="1"/>
  <c r="I214" i="1"/>
  <c r="I215" i="1"/>
  <c r="I216" i="1"/>
  <c r="I217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47" i="1"/>
  <c r="N38" i="1"/>
  <c r="N37" i="1"/>
  <c r="O37" i="1" s="1"/>
  <c r="N36" i="1"/>
  <c r="O36" i="1" s="1"/>
  <c r="N35" i="1"/>
  <c r="O35" i="1" s="1"/>
  <c r="N34" i="1"/>
  <c r="N33" i="1"/>
  <c r="O33" i="1" s="1"/>
  <c r="N32" i="1"/>
  <c r="O32" i="1" s="1"/>
  <c r="N31" i="1"/>
  <c r="N30" i="1"/>
  <c r="I31" i="1"/>
  <c r="I32" i="1"/>
  <c r="I33" i="1"/>
  <c r="I34" i="1"/>
  <c r="I35" i="1"/>
  <c r="I36" i="1"/>
  <c r="I37" i="1"/>
  <c r="I38" i="1"/>
  <c r="I30" i="1"/>
  <c r="H46" i="1"/>
  <c r="H53" i="1"/>
  <c r="H54" i="1"/>
  <c r="H69" i="1"/>
  <c r="H73" i="1"/>
  <c r="H75" i="1"/>
  <c r="H79" i="1"/>
  <c r="H80" i="1"/>
  <c r="H84" i="1"/>
  <c r="H92" i="1"/>
  <c r="H109" i="1"/>
  <c r="H127" i="1"/>
  <c r="H134" i="1"/>
  <c r="H142" i="1"/>
  <c r="H145" i="1"/>
  <c r="H146" i="1"/>
  <c r="H150" i="1"/>
  <c r="H155" i="1"/>
  <c r="H159" i="1"/>
  <c r="H164" i="1"/>
  <c r="H166" i="1"/>
  <c r="H178" i="1"/>
  <c r="H179" i="1"/>
  <c r="H183" i="1"/>
  <c r="H187" i="1"/>
  <c r="H193" i="1"/>
  <c r="H194" i="1"/>
  <c r="H198" i="1"/>
  <c r="H199" i="1"/>
  <c r="H200" i="1"/>
  <c r="H204" i="1"/>
  <c r="H208" i="1"/>
  <c r="H212" i="1"/>
  <c r="H213" i="1"/>
  <c r="H221" i="1"/>
  <c r="H222" i="1"/>
  <c r="H246" i="1"/>
  <c r="H245" i="1"/>
  <c r="I52" i="1"/>
  <c r="I50" i="1"/>
  <c r="I56" i="1"/>
  <c r="I57" i="1"/>
  <c r="I55" i="1"/>
  <c r="I59" i="1"/>
  <c r="I60" i="1"/>
  <c r="I58" i="1"/>
  <c r="I65" i="1"/>
  <c r="I66" i="1"/>
  <c r="I64" i="1"/>
  <c r="I76" i="1"/>
  <c r="I74" i="1"/>
  <c r="I86" i="1"/>
  <c r="I87" i="1"/>
  <c r="I85" i="1"/>
  <c r="I89" i="1"/>
  <c r="I90" i="1"/>
  <c r="I88" i="1"/>
  <c r="I94" i="1"/>
  <c r="I95" i="1"/>
  <c r="I93" i="1"/>
  <c r="I97" i="1"/>
  <c r="I98" i="1"/>
  <c r="I96" i="1"/>
  <c r="I100" i="1"/>
  <c r="I101" i="1"/>
  <c r="I99" i="1"/>
  <c r="I103" i="1"/>
  <c r="I104" i="1"/>
  <c r="I102" i="1"/>
  <c r="I106" i="1"/>
  <c r="I107" i="1"/>
  <c r="I105" i="1"/>
  <c r="I111" i="1"/>
  <c r="I112" i="1"/>
  <c r="I110" i="1"/>
  <c r="I114" i="1"/>
  <c r="I115" i="1"/>
  <c r="I113" i="1"/>
  <c r="I128" i="1"/>
  <c r="I129" i="1"/>
  <c r="I126" i="1"/>
  <c r="I131" i="1"/>
  <c r="I132" i="1"/>
  <c r="I130" i="1"/>
  <c r="I133" i="1"/>
  <c r="I143" i="1"/>
  <c r="I144" i="1"/>
  <c r="I141" i="1"/>
  <c r="I148" i="1"/>
  <c r="I149" i="1"/>
  <c r="I147" i="1"/>
  <c r="I162" i="1"/>
  <c r="I163" i="1"/>
  <c r="I161" i="1"/>
  <c r="I167" i="1"/>
  <c r="I168" i="1"/>
  <c r="I165" i="1"/>
  <c r="I170" i="1"/>
  <c r="I171" i="1"/>
  <c r="I169" i="1"/>
  <c r="I173" i="1"/>
  <c r="I174" i="1"/>
  <c r="I172" i="1"/>
  <c r="I176" i="1"/>
  <c r="I177" i="1"/>
  <c r="I175" i="1"/>
  <c r="I181" i="1"/>
  <c r="I182" i="1"/>
  <c r="I180" i="1"/>
  <c r="I206" i="1"/>
  <c r="I207" i="1"/>
  <c r="I205" i="1"/>
  <c r="I210" i="1"/>
  <c r="I211" i="1"/>
  <c r="I209" i="1"/>
  <c r="I219" i="1"/>
  <c r="I220" i="1"/>
  <c r="I218" i="1"/>
  <c r="I224" i="1"/>
  <c r="I225" i="1"/>
  <c r="I223" i="1"/>
  <c r="I227" i="1"/>
  <c r="I228" i="1"/>
  <c r="I226" i="1"/>
  <c r="I230" i="1"/>
  <c r="I231" i="1"/>
  <c r="I229" i="1"/>
  <c r="I51" i="1"/>
  <c r="P70" i="1" l="1"/>
  <c r="P214" i="1"/>
  <c r="P117" i="1"/>
  <c r="P78" i="1"/>
  <c r="P236" i="1"/>
  <c r="P122" i="1"/>
  <c r="P61" i="1"/>
  <c r="P157" i="1"/>
  <c r="O117" i="1"/>
  <c r="P135" i="1"/>
  <c r="P43" i="1"/>
  <c r="P244" i="1"/>
  <c r="P243" i="1"/>
  <c r="P239" i="1"/>
  <c r="P203" i="1"/>
  <c r="P152" i="1"/>
  <c r="P217" i="1"/>
  <c r="P232" i="1"/>
  <c r="O217" i="1"/>
  <c r="O122" i="1"/>
  <c r="P77" i="1"/>
  <c r="P68" i="1"/>
  <c r="O92" i="1"/>
  <c r="P191" i="1"/>
  <c r="P196" i="1"/>
  <c r="P186" i="1"/>
  <c r="P185" i="1"/>
  <c r="P158" i="1"/>
  <c r="P139" i="1"/>
  <c r="P121" i="1"/>
  <c r="O236" i="1"/>
  <c r="P125" i="1"/>
  <c r="P91" i="1"/>
  <c r="O77" i="1"/>
  <c r="O43" i="1"/>
  <c r="P151" i="1"/>
  <c r="P116" i="1"/>
  <c r="P45" i="1"/>
  <c r="P240" i="1"/>
  <c r="P234" i="1"/>
  <c r="P197" i="1"/>
  <c r="P190" i="1"/>
  <c r="P189" i="1"/>
  <c r="P153" i="1"/>
  <c r="P138" i="1"/>
  <c r="P137" i="1"/>
  <c r="P118" i="1"/>
  <c r="P83" i="1"/>
  <c r="P82" i="1"/>
  <c r="P62" i="1"/>
  <c r="P49" i="1"/>
  <c r="P48" i="1"/>
  <c r="P242" i="1"/>
  <c r="P202" i="1"/>
  <c r="P156" i="1"/>
  <c r="P120" i="1"/>
  <c r="P67" i="1"/>
  <c r="P238" i="1"/>
  <c r="P195" i="1"/>
  <c r="P235" i="1"/>
  <c r="O242" i="1"/>
  <c r="P216" i="1"/>
  <c r="O202" i="1"/>
  <c r="P184" i="1"/>
  <c r="O156" i="1"/>
  <c r="P124" i="1"/>
  <c r="O120" i="1"/>
  <c r="P72" i="1"/>
  <c r="O67" i="1"/>
  <c r="P241" i="1"/>
  <c r="P237" i="1"/>
  <c r="P233" i="1"/>
  <c r="P215" i="1"/>
  <c r="P201" i="1"/>
  <c r="P192" i="1"/>
  <c r="P188" i="1"/>
  <c r="P160" i="1"/>
  <c r="P154" i="1"/>
  <c r="P140" i="1"/>
  <c r="P136" i="1"/>
  <c r="P123" i="1"/>
  <c r="P119" i="1"/>
  <c r="P108" i="1"/>
  <c r="P81" i="1"/>
  <c r="P71" i="1"/>
  <c r="P63" i="1"/>
  <c r="P44" i="1"/>
  <c r="P47" i="1"/>
  <c r="M249" i="1"/>
  <c r="R11" i="1"/>
  <c r="S11" i="1"/>
  <c r="M248" i="1" s="1"/>
  <c r="P30" i="1"/>
  <c r="P34" i="1"/>
  <c r="P33" i="1"/>
  <c r="P32" i="1"/>
  <c r="O34" i="1"/>
  <c r="P31" i="1"/>
  <c r="P37" i="1"/>
  <c r="P38" i="1"/>
  <c r="P36" i="1"/>
  <c r="P35" i="1"/>
  <c r="O31" i="1"/>
  <c r="O30" i="1"/>
  <c r="O38" i="1"/>
  <c r="N46" i="1"/>
  <c r="N53" i="1"/>
  <c r="O53" i="1" s="1"/>
  <c r="N54" i="1"/>
  <c r="P54" i="1" s="1"/>
  <c r="N69" i="1"/>
  <c r="O69" i="1" s="1"/>
  <c r="N73" i="1"/>
  <c r="O73" i="1" s="1"/>
  <c r="N75" i="1"/>
  <c r="O75" i="1" s="1"/>
  <c r="N79" i="1"/>
  <c r="O79" i="1" s="1"/>
  <c r="N80" i="1"/>
  <c r="O80" i="1" s="1"/>
  <c r="N84" i="1"/>
  <c r="O84" i="1" s="1"/>
  <c r="N109" i="1"/>
  <c r="P109" i="1" s="1"/>
  <c r="N127" i="1"/>
  <c r="O127" i="1" s="1"/>
  <c r="N134" i="1"/>
  <c r="O134" i="1" s="1"/>
  <c r="N142" i="1"/>
  <c r="P142" i="1" s="1"/>
  <c r="N145" i="1"/>
  <c r="P145" i="1" s="1"/>
  <c r="N146" i="1"/>
  <c r="O146" i="1" s="1"/>
  <c r="N150" i="1"/>
  <c r="P150" i="1" s="1"/>
  <c r="N155" i="1"/>
  <c r="O155" i="1" s="1"/>
  <c r="N159" i="1"/>
  <c r="O159" i="1" s="1"/>
  <c r="N164" i="1"/>
  <c r="O164" i="1" s="1"/>
  <c r="N166" i="1"/>
  <c r="O166" i="1" s="1"/>
  <c r="N178" i="1"/>
  <c r="O178" i="1" s="1"/>
  <c r="N179" i="1"/>
  <c r="O179" i="1" s="1"/>
  <c r="N183" i="1"/>
  <c r="O183" i="1" s="1"/>
  <c r="N187" i="1"/>
  <c r="O187" i="1" s="1"/>
  <c r="N193" i="1"/>
  <c r="O193" i="1" s="1"/>
  <c r="N194" i="1"/>
  <c r="P194" i="1" s="1"/>
  <c r="N198" i="1"/>
  <c r="O198" i="1" s="1"/>
  <c r="N199" i="1"/>
  <c r="O199" i="1" s="1"/>
  <c r="N200" i="1"/>
  <c r="P200" i="1" s="1"/>
  <c r="N204" i="1"/>
  <c r="O204" i="1" s="1"/>
  <c r="N208" i="1"/>
  <c r="P208" i="1" s="1"/>
  <c r="N212" i="1"/>
  <c r="O212" i="1" s="1"/>
  <c r="N213" i="1"/>
  <c r="O213" i="1" s="1"/>
  <c r="N221" i="1"/>
  <c r="O221" i="1" s="1"/>
  <c r="N222" i="1"/>
  <c r="O222" i="1" s="1"/>
  <c r="N246" i="1"/>
  <c r="O246" i="1" s="1"/>
  <c r="N245" i="1"/>
  <c r="O245" i="1" s="1"/>
  <c r="N51" i="1"/>
  <c r="P51" i="1" s="1"/>
  <c r="N52" i="1"/>
  <c r="O52" i="1" s="1"/>
  <c r="N50" i="1"/>
  <c r="N56" i="1"/>
  <c r="O56" i="1" s="1"/>
  <c r="N57" i="1"/>
  <c r="P57" i="1" s="1"/>
  <c r="N55" i="1"/>
  <c r="O55" i="1" s="1"/>
  <c r="N59" i="1"/>
  <c r="O59" i="1" s="1"/>
  <c r="N60" i="1"/>
  <c r="O60" i="1" s="1"/>
  <c r="N58" i="1"/>
  <c r="O58" i="1" s="1"/>
  <c r="N65" i="1"/>
  <c r="O65" i="1" s="1"/>
  <c r="N66" i="1"/>
  <c r="P66" i="1" s="1"/>
  <c r="N64" i="1"/>
  <c r="O64" i="1" s="1"/>
  <c r="N76" i="1"/>
  <c r="O76" i="1" s="1"/>
  <c r="N74" i="1"/>
  <c r="O74" i="1" s="1"/>
  <c r="N86" i="1"/>
  <c r="O86" i="1" s="1"/>
  <c r="N87" i="1"/>
  <c r="O87" i="1" s="1"/>
  <c r="N85" i="1"/>
  <c r="P85" i="1" s="1"/>
  <c r="N89" i="1"/>
  <c r="O89" i="1" s="1"/>
  <c r="N90" i="1"/>
  <c r="O90" i="1" s="1"/>
  <c r="N88" i="1"/>
  <c r="O88" i="1" s="1"/>
  <c r="N94" i="1"/>
  <c r="P94" i="1" s="1"/>
  <c r="N95" i="1"/>
  <c r="O95" i="1" s="1"/>
  <c r="N93" i="1"/>
  <c r="O93" i="1" s="1"/>
  <c r="N97" i="1"/>
  <c r="O97" i="1" s="1"/>
  <c r="N98" i="1"/>
  <c r="O98" i="1" s="1"/>
  <c r="N96" i="1"/>
  <c r="P96" i="1" s="1"/>
  <c r="N100" i="1"/>
  <c r="O100" i="1" s="1"/>
  <c r="N101" i="1"/>
  <c r="O101" i="1" s="1"/>
  <c r="N99" i="1"/>
  <c r="O99" i="1" s="1"/>
  <c r="N103" i="1"/>
  <c r="O103" i="1" s="1"/>
  <c r="N104" i="1"/>
  <c r="O104" i="1" s="1"/>
  <c r="N102" i="1"/>
  <c r="O102" i="1" s="1"/>
  <c r="N106" i="1"/>
  <c r="P106" i="1" s="1"/>
  <c r="N107" i="1"/>
  <c r="O107" i="1" s="1"/>
  <c r="N105" i="1"/>
  <c r="O105" i="1" s="1"/>
  <c r="N111" i="1"/>
  <c r="P111" i="1" s="1"/>
  <c r="N112" i="1"/>
  <c r="P112" i="1" s="1"/>
  <c r="N110" i="1"/>
  <c r="O110" i="1" s="1"/>
  <c r="N114" i="1"/>
  <c r="O114" i="1" s="1"/>
  <c r="N115" i="1"/>
  <c r="P115" i="1" s="1"/>
  <c r="N113" i="1"/>
  <c r="O113" i="1" s="1"/>
  <c r="N128" i="1"/>
  <c r="P128" i="1" s="1"/>
  <c r="N129" i="1"/>
  <c r="O129" i="1" s="1"/>
  <c r="N126" i="1"/>
  <c r="O126" i="1" s="1"/>
  <c r="N131" i="1"/>
  <c r="O131" i="1" s="1"/>
  <c r="N132" i="1"/>
  <c r="O132" i="1" s="1"/>
  <c r="N130" i="1"/>
  <c r="O130" i="1" s="1"/>
  <c r="N133" i="1"/>
  <c r="O133" i="1" s="1"/>
  <c r="N143" i="1"/>
  <c r="P143" i="1" s="1"/>
  <c r="N144" i="1"/>
  <c r="O144" i="1" s="1"/>
  <c r="N141" i="1"/>
  <c r="O141" i="1" s="1"/>
  <c r="N148" i="1"/>
  <c r="O148" i="1" s="1"/>
  <c r="N149" i="1"/>
  <c r="P149" i="1" s="1"/>
  <c r="N147" i="1"/>
  <c r="O147" i="1" s="1"/>
  <c r="N162" i="1"/>
  <c r="O162" i="1" s="1"/>
  <c r="N163" i="1"/>
  <c r="O163" i="1" s="1"/>
  <c r="N161" i="1"/>
  <c r="P161" i="1" s="1"/>
  <c r="N167" i="1"/>
  <c r="O167" i="1" s="1"/>
  <c r="N168" i="1"/>
  <c r="P168" i="1" s="1"/>
  <c r="N165" i="1"/>
  <c r="P165" i="1" s="1"/>
  <c r="N170" i="1"/>
  <c r="O170" i="1" s="1"/>
  <c r="N171" i="1"/>
  <c r="P171" i="1" s="1"/>
  <c r="N169" i="1"/>
  <c r="P169" i="1" s="1"/>
  <c r="N173" i="1"/>
  <c r="O173" i="1" s="1"/>
  <c r="N174" i="1"/>
  <c r="P174" i="1" s="1"/>
  <c r="N172" i="1"/>
  <c r="P172" i="1" s="1"/>
  <c r="N176" i="1"/>
  <c r="O176" i="1" s="1"/>
  <c r="N177" i="1"/>
  <c r="O177" i="1" s="1"/>
  <c r="N175" i="1"/>
  <c r="P175" i="1" s="1"/>
  <c r="N181" i="1"/>
  <c r="O181" i="1" s="1"/>
  <c r="N182" i="1"/>
  <c r="O182" i="1" s="1"/>
  <c r="N180" i="1"/>
  <c r="O180" i="1" s="1"/>
  <c r="N206" i="1"/>
  <c r="P206" i="1" s="1"/>
  <c r="N207" i="1"/>
  <c r="P207" i="1" s="1"/>
  <c r="N205" i="1"/>
  <c r="O205" i="1" s="1"/>
  <c r="N210" i="1"/>
  <c r="O210" i="1" s="1"/>
  <c r="N211" i="1"/>
  <c r="O211" i="1" s="1"/>
  <c r="N209" i="1"/>
  <c r="O209" i="1" s="1"/>
  <c r="N219" i="1"/>
  <c r="O219" i="1" s="1"/>
  <c r="N220" i="1"/>
  <c r="O220" i="1" s="1"/>
  <c r="N218" i="1"/>
  <c r="P218" i="1" s="1"/>
  <c r="N224" i="1"/>
  <c r="O224" i="1" s="1"/>
  <c r="N225" i="1"/>
  <c r="O225" i="1" s="1"/>
  <c r="N223" i="1"/>
  <c r="O223" i="1" s="1"/>
  <c r="N227" i="1"/>
  <c r="P227" i="1" s="1"/>
  <c r="N228" i="1"/>
  <c r="O228" i="1" s="1"/>
  <c r="N226" i="1"/>
  <c r="O226" i="1" s="1"/>
  <c r="N230" i="1"/>
  <c r="O230" i="1" s="1"/>
  <c r="N231" i="1"/>
  <c r="O231" i="1" s="1"/>
  <c r="N229" i="1"/>
  <c r="O229" i="1" s="1"/>
  <c r="P155" i="1" l="1"/>
  <c r="P50" i="1"/>
  <c r="R10" i="1"/>
  <c r="O10" i="1"/>
  <c r="P179" i="1"/>
  <c r="P209" i="1"/>
  <c r="O143" i="1"/>
  <c r="O50" i="1"/>
  <c r="P73" i="1"/>
  <c r="O206" i="1"/>
  <c r="O46" i="1"/>
  <c r="S10" i="1"/>
  <c r="P74" i="1"/>
  <c r="P84" i="1"/>
  <c r="P64" i="1"/>
  <c r="O111" i="1"/>
  <c r="P146" i="1"/>
  <c r="O171" i="1"/>
  <c r="O85" i="1"/>
  <c r="P90" i="1"/>
  <c r="P103" i="1"/>
  <c r="P213" i="1"/>
  <c r="P230" i="1"/>
  <c r="P69" i="1"/>
  <c r="O227" i="1"/>
  <c r="P141" i="1"/>
  <c r="P97" i="1"/>
  <c r="P180" i="1"/>
  <c r="P167" i="1"/>
  <c r="P113" i="1"/>
  <c r="O175" i="1"/>
  <c r="P229" i="1"/>
  <c r="P101" i="1"/>
  <c r="O174" i="1"/>
  <c r="O96" i="1"/>
  <c r="P104" i="1"/>
  <c r="O66" i="1"/>
  <c r="P222" i="1"/>
  <c r="O115" i="1"/>
  <c r="P99" i="1"/>
  <c r="P60" i="1"/>
  <c r="P181" i="1"/>
  <c r="P110" i="1"/>
  <c r="P211" i="1"/>
  <c r="O194" i="1"/>
  <c r="O161" i="1"/>
  <c r="P210" i="1"/>
  <c r="O172" i="1"/>
  <c r="P131" i="1"/>
  <c r="P193" i="1"/>
  <c r="P53" i="1"/>
  <c r="P163" i="1"/>
  <c r="P228" i="1"/>
  <c r="P177" i="1"/>
  <c r="P79" i="1"/>
  <c r="P132" i="1"/>
  <c r="O112" i="1"/>
  <c r="O142" i="1"/>
  <c r="P219" i="1"/>
  <c r="P98" i="1"/>
  <c r="O208" i="1"/>
  <c r="P166" i="1"/>
  <c r="O128" i="1"/>
  <c r="P56" i="1"/>
  <c r="O169" i="1"/>
  <c r="P170" i="1"/>
  <c r="O149" i="1"/>
  <c r="O94" i="1"/>
  <c r="P204" i="1"/>
  <c r="O54" i="1"/>
  <c r="P126" i="1"/>
  <c r="O165" i="1"/>
  <c r="P148" i="1"/>
  <c r="O51" i="1"/>
  <c r="R12" i="1" s="1"/>
  <c r="P105" i="1"/>
  <c r="P65" i="1"/>
  <c r="P164" i="1"/>
  <c r="P221" i="1"/>
  <c r="P225" i="1"/>
  <c r="O168" i="1"/>
  <c r="P100" i="1"/>
  <c r="P198" i="1"/>
  <c r="O218" i="1"/>
  <c r="O207" i="1"/>
  <c r="P176" i="1"/>
  <c r="O106" i="1"/>
  <c r="P55" i="1"/>
  <c r="O200" i="1"/>
  <c r="O145" i="1"/>
  <c r="O57" i="1"/>
  <c r="P223" i="1"/>
  <c r="P86" i="1"/>
  <c r="P58" i="1"/>
  <c r="P95" i="1"/>
  <c r="O150" i="1"/>
  <c r="P231" i="1"/>
  <c r="P130" i="1"/>
  <c r="P88" i="1"/>
  <c r="P246" i="1"/>
  <c r="P80" i="1"/>
  <c r="P147" i="1"/>
  <c r="P76" i="1"/>
  <c r="O109" i="1"/>
  <c r="P187" i="1"/>
  <c r="P159" i="1"/>
  <c r="P224" i="1"/>
  <c r="P144" i="1"/>
  <c r="P107" i="1"/>
  <c r="P89" i="1"/>
  <c r="P52" i="1"/>
  <c r="P183" i="1"/>
  <c r="P226" i="1"/>
  <c r="P182" i="1"/>
  <c r="P162" i="1"/>
  <c r="P114" i="1"/>
  <c r="P93" i="1"/>
  <c r="P59" i="1"/>
  <c r="P199" i="1"/>
  <c r="P134" i="1"/>
  <c r="P127" i="1"/>
  <c r="P205" i="1"/>
  <c r="P129" i="1"/>
  <c r="P212" i="1"/>
  <c r="P46" i="1"/>
  <c r="S12" i="1" s="1"/>
  <c r="P220" i="1"/>
  <c r="P173" i="1"/>
  <c r="P133" i="1"/>
  <c r="P102" i="1"/>
  <c r="P87" i="1"/>
  <c r="P245" i="1"/>
  <c r="P178" i="1"/>
  <c r="P75" i="1"/>
  <c r="O12" i="1" l="1"/>
  <c r="M247" i="1"/>
  <c r="O13" i="1" l="1"/>
  <c r="R14" i="1" s="1"/>
  <c r="S14" i="1" l="1"/>
  <c r="O14" i="1" s="1"/>
</calcChain>
</file>

<file path=xl/sharedStrings.xml><?xml version="1.0" encoding="utf-8"?>
<sst xmlns="http://schemas.openxmlformats.org/spreadsheetml/2006/main" count="2107" uniqueCount="501">
  <si>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</si>
  <si>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</si>
  <si>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</si>
  <si>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</si>
  <si>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</si>
  <si>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</si>
  <si>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</si>
  <si>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</si>
  <si>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</si>
  <si>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</si>
  <si>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</si>
  <si>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</si>
  <si>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</si>
  <si>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</si>
  <si>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</si>
  <si>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</si>
  <si>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</si>
  <si>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</si>
  <si>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</si>
  <si>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</si>
  <si>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</si>
  <si>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</si>
  <si>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</si>
  <si>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</si>
  <si>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</si>
  <si>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</si>
  <si>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</si>
  <si>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</si>
  <si>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</si>
  <si>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</si>
  <si>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</si>
  <si>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</si>
  <si>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</si>
  <si>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</si>
  <si>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</si>
  <si>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</si>
  <si>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</si>
  <si>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</si>
  <si>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</si>
  <si>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</si>
  <si>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</si>
  <si>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</si>
  <si>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</si>
  <si>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</si>
  <si>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</si>
  <si>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</si>
  <si>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</si>
  <si>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</si>
  <si>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</si>
  <si>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</si>
  <si>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</si>
  <si>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</si>
  <si>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</si>
  <si>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</si>
  <si>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</si>
  <si>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</si>
  <si>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</si>
  <si>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</si>
  <si>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</si>
  <si>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</si>
  <si>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</si>
  <si>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</si>
  <si>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</si>
  <si>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</si>
  <si>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</si>
  <si>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</si>
  <si>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</si>
  <si>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</si>
  <si>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</si>
  <si>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</si>
  <si>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</si>
  <si>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</si>
  <si>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</si>
  <si>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</si>
  <si>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</si>
  <si>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</si>
  <si>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</si>
  <si>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</si>
  <si>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</si>
  <si>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</si>
  <si>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</si>
  <si>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</si>
  <si>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</si>
  <si>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</si>
  <si>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</si>
  <si>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</si>
  <si>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</si>
  <si>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</si>
  <si>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</si>
  <si>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</si>
  <si>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</si>
  <si>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</si>
  <si>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</si>
  <si>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</si>
  <si>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</si>
  <si>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</si>
  <si>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</si>
  <si>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</si>
  <si>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</si>
  <si>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</si>
  <si>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</si>
  <si>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</si>
  <si>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</si>
  <si>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</si>
  <si>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</si>
  <si>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</si>
  <si>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</si>
  <si>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</si>
  <si>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</si>
  <si>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</si>
  <si>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</si>
  <si>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</si>
  <si>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</si>
  <si>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</si>
  <si>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</si>
  <si>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</si>
  <si>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</si>
  <si>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</si>
  <si>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</si>
  <si>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</si>
  <si>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</si>
  <si>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</si>
  <si>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</si>
  <si>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</si>
  <si>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</si>
  <si>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</si>
  <si>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</si>
  <si>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</si>
  <si>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</si>
  <si>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</si>
  <si>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</si>
  <si>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</si>
  <si>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</si>
  <si>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</si>
  <si>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</si>
  <si>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</si>
  <si>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</si>
  <si>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</si>
  <si>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</si>
  <si>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</si>
  <si>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</si>
  <si>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</si>
  <si>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</si>
  <si>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</si>
  <si>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</si>
  <si>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</si>
  <si>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</si>
  <si>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</si>
  <si>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</si>
  <si>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</si>
  <si>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</si>
  <si>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</si>
  <si>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</si>
  <si>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</si>
  <si>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</si>
  <si>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</si>
  <si>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</si>
  <si>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</si>
  <si>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</si>
  <si>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</si>
  <si>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</si>
  <si>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</si>
  <si>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</si>
  <si>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</si>
  <si>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</si>
  <si>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</si>
  <si>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</si>
  <si>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</si>
  <si>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</si>
  <si>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</si>
  <si>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</si>
  <si>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</si>
  <si>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</si>
  <si>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</si>
  <si>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</si>
  <si>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</si>
  <si>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</si>
  <si>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</si>
  <si>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</si>
  <si>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</si>
  <si>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</si>
  <si>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</si>
  <si>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</si>
  <si>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</si>
  <si>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</si>
  <si>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</si>
  <si>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</si>
  <si>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</si>
  <si>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</si>
  <si>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</si>
  <si>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</si>
  <si>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</si>
  <si>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</si>
  <si>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</si>
  <si>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</si>
  <si>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</si>
  <si>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</si>
  <si>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</si>
  <si>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</si>
  <si>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</si>
  <si>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</si>
  <si>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</si>
  <si>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</si>
  <si>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</si>
  <si>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</si>
  <si>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</si>
  <si>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</si>
  <si>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</si>
  <si>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</si>
  <si>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</si>
  <si>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</si>
  <si>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</si>
  <si>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</si>
  <si>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</si>
  <si>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</si>
  <si>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</si>
  <si>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</si>
  <si>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</si>
  <si>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</si>
  <si>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</si>
  <si>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</si>
  <si>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</si>
  <si>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</si>
  <si>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</si>
  <si>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</si>
  <si>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</si>
  <si>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</si>
  <si>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</si>
  <si>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</si>
  <si>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</si>
  <si>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</si>
  <si>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</si>
  <si>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</si>
  <si>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</si>
  <si>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</si>
  <si>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Выдача заказов: 9-20 недели 2026 (24.02.26-15.05.26)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</si>
  <si>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</si>
  <si>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</si>
  <si>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</si>
  <si>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</si>
  <si>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</si>
  <si>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</si>
  <si>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</si>
  <si>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</si>
  <si>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</si>
  <si>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</si>
  <si>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</si>
  <si>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</si>
  <si>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</si>
  <si>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</si>
  <si>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</si>
  <si>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</si>
  <si>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</si>
  <si>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</si>
  <si>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</si>
  <si>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</si>
  <si>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</si>
  <si>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</si>
  <si>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</si>
  <si>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</si>
  <si>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</si>
  <si>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</si>
  <si>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</si>
  <si>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</si>
  <si>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</si>
  <si>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</si>
  <si>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</si>
  <si>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</si>
  <si>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</si>
  <si>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</si>
  <si>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</si>
  <si>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</si>
  <si>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</si>
  <si>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</si>
  <si>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</si>
  <si>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</si>
  <si>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</si>
  <si>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</si>
  <si>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</si>
  <si>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</si>
  <si>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</si>
  <si>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</si>
  <si>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</si>
  <si>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</si>
  <si>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</si>
  <si>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</si>
  <si>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</si>
  <si>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</si>
  <si>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</si>
  <si>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</si>
  <si>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</si>
  <si>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</si>
  <si>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</si>
  <si>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</si>
  <si>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</si>
  <si>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</si>
  <si>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</si>
  <si>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</si>
  <si>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</si>
  <si>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</si>
  <si>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</si>
  <si>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</si>
  <si>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</si>
  <si>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</si>
  <si>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</si>
  <si>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</si>
  <si>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</si>
  <si>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</si>
  <si>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</si>
  <si>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</si>
  <si>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</si>
  <si>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</si>
  <si>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</si>
  <si>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</si>
  <si>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</si>
  <si>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</si>
  <si>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</si>
  <si>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</si>
  <si>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</si>
  <si>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</si>
  <si>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</si>
  <si>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</si>
  <si>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</si>
  <si>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</si>
  <si>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</si>
  <si>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</si>
  <si>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</si>
  <si>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</si>
  <si>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</si>
  <si>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</si>
  <si>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</si>
  <si>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</si>
  <si>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</si>
  <si>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</si>
  <si>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</si>
  <si>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</si>
  <si>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</si>
  <si>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</si>
  <si>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</si>
  <si>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</si>
  <si>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</si>
  <si>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</si>
  <si>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</si>
  <si>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</si>
  <si>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</si>
  <si>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</si>
  <si>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</si>
  <si>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</si>
  <si>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</si>
  <si>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</si>
  <si>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</si>
  <si>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</si>
  <si>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</si>
  <si>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</si>
  <si>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9-20 недели 2026</t>
  </si>
  <si>
    <t xml:space="preserve">13-20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</si>
  <si>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</si>
  <si>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</si>
  <si>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</si>
  <si>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</si>
  <si>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</si>
  <si>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</si>
  <si>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</si>
  <si>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</si>
  <si>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</si>
  <si>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</si>
  <si>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</si>
  <si>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</si>
  <si>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</si>
  <si>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</si>
  <si>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</si>
  <si>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</si>
  <si>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</si>
  <si>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MP66 frigo</t>
  </si>
  <si>
    <t>P10 frigo</t>
  </si>
  <si>
    <t>P7 frigo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</si>
  <si>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</si>
  <si>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</si>
  <si>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</si>
  <si>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</si>
  <si>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</si>
  <si>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</si>
  <si>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</si>
  <si>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</si>
  <si>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</si>
  <si>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</si>
  <si>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</si>
  <si>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</si>
  <si>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</si>
  <si>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</si>
  <si>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</si>
  <si>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</si>
  <si>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</si>
  <si>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</si>
  <si>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</si>
  <si>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</si>
  <si>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</si>
  <si>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</si>
  <si>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</si>
  <si>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</si>
  <si>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</si>
  <si>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</si>
  <si>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</si>
  <si>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</si>
  <si>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</si>
  <si>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</si>
  <si>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</si>
  <si>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</si>
  <si>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</si>
  <si>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</si>
  <si>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</si>
  <si>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</si>
  <si>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</si>
  <si>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</si>
  <si>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</si>
  <si>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</si>
  <si>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</si>
  <si>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</si>
  <si>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</si>
  <si>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</si>
  <si>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</si>
  <si>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</si>
  <si>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</si>
  <si>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</si>
  <si>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</si>
  <si>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</si>
  <si>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</si>
  <si>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</si>
  <si>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</si>
  <si>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</si>
  <si>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</si>
  <si>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</si>
  <si>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</si>
  <si>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</si>
  <si>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</si>
  <si>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</si>
  <si>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</si>
  <si>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</si>
  <si>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</si>
  <si>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</si>
  <si>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</si>
  <si>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</si>
  <si>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</si>
  <si>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</si>
  <si>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</si>
  <si>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</si>
  <si>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</si>
  <si>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</si>
  <si>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</si>
  <si>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</si>
  <si>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</si>
  <si>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</si>
  <si>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</si>
  <si>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</si>
  <si>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</si>
  <si>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</si>
  <si>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</si>
  <si>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</si>
  <si>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</si>
  <si>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</si>
  <si>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</si>
  <si>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</si>
  <si>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</si>
  <si>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</si>
  <si>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</si>
  <si>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</si>
  <si>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</si>
  <si>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</si>
  <si>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</si>
  <si>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</si>
  <si>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</si>
  <si>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</si>
  <si>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</si>
  <si>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</si>
  <si>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</si>
  <si>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</si>
  <si>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</si>
  <si>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</si>
  <si>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</si>
  <si>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</si>
  <si>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</si>
  <si>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</si>
  <si>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</si>
  <si>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</si>
  <si>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</si>
  <si>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</si>
  <si>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</si>
  <si>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</si>
  <si>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</si>
  <si>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</si>
  <si>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</si>
  <si>
    <t>*</t>
  </si>
  <si>
    <t>Земляника садовая ФРИГО</t>
  </si>
  <si>
    <t>Доступно к заказу</t>
  </si>
  <si>
    <t>*2</t>
  </si>
  <si>
    <t>◑</t>
  </si>
  <si>
    <t>◔</t>
  </si>
  <si>
    <t>❌</t>
  </si>
  <si>
    <t>⬤</t>
  </si>
  <si>
    <t>под запрос</t>
  </si>
  <si>
    <r>
      <rPr>
        <b/>
        <sz val="16"/>
        <color rgb="FFFF0000"/>
        <rFont val="Arial"/>
        <family val="2"/>
        <charset val="204"/>
      </rPr>
      <t>НОВИНКА!!!</t>
    </r>
    <r>
      <rPr>
        <b/>
        <sz val="16"/>
        <color theme="1"/>
        <rFont val="Arial"/>
        <family val="2"/>
        <charset val="204"/>
      </rPr>
      <t xml:space="preserve"> Малина и ежевика ФРИГО - специальный ассортимент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</si>
</sst>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8"/>
      <color rgb="FF0066FF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9" tint="0.79998168889431442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3C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5" fillId="0" borderId="0" xfId="2" applyFont="1" applyAlignment="1">
      <alignment horizontal="left" wrapText="1" indent="1"/>
    </xf>
    <xf numFmtId="0" fontId="55" fillId="0" borderId="1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 indent="1"/>
    </xf>
    <xf numFmtId="0" fontId="56" fillId="0" borderId="1" xfId="2" applyFont="1" applyBorder="1" applyAlignment="1">
      <alignment horizontal="left" vertical="center" indent="1"/>
    </xf>
    <xf numFmtId="170" fontId="55" fillId="0" borderId="1" xfId="2" applyNumberFormat="1" applyFont="1" applyBorder="1" applyAlignment="1">
      <alignment horizontal="center" vertical="center"/>
    </xf>
    <xf numFmtId="168" fontId="56" fillId="0" borderId="1" xfId="2" applyNumberFormat="1" applyFont="1" applyBorder="1" applyAlignment="1">
      <alignment horizontal="center" vertical="center"/>
    </xf>
    <xf numFmtId="1" fontId="55" fillId="0" borderId="1" xfId="10" applyNumberFormat="1" applyFont="1" applyFill="1" applyBorder="1" applyAlignment="1">
      <alignment horizontal="center" vertical="center"/>
    </xf>
    <xf numFmtId="1" fontId="55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5" fillId="0" borderId="1" xfId="2" applyNumberFormat="1" applyFont="1" applyBorder="1" applyAlignment="1">
      <alignment horizontal="center" vertical="center"/>
    </xf>
    <xf numFmtId="169" fontId="55" fillId="0" borderId="1" xfId="2" applyNumberFormat="1" applyFont="1" applyBorder="1" applyAlignment="1">
      <alignment horizontal="right" vertical="center"/>
    </xf>
    <xf numFmtId="168" fontId="55" fillId="0" borderId="1" xfId="2" applyNumberFormat="1" applyFont="1" applyBorder="1" applyAlignment="1">
      <alignment horizontal="right" vertical="center"/>
    </xf>
    <xf numFmtId="0" fontId="55" fillId="0" borderId="1" xfId="2" applyFont="1" applyBorder="1" applyAlignment="1">
      <alignment horizontal="center" vertical="center"/>
    </xf>
    <xf numFmtId="0" fontId="55" fillId="0" borderId="0" xfId="2" applyFont="1" applyAlignment="1">
      <alignment horizontal="center"/>
    </xf>
    <xf numFmtId="0" fontId="55" fillId="0" borderId="0" xfId="2" applyFont="1"/>
    <xf numFmtId="2" fontId="55" fillId="0" borderId="0" xfId="2" applyNumberFormat="1" applyFont="1"/>
    <xf numFmtId="170" fontId="56" fillId="0" borderId="1" xfId="2" applyNumberFormat="1" applyFont="1" applyBorder="1" applyAlignment="1">
      <alignment horizontal="center" vertical="center"/>
    </xf>
    <xf numFmtId="168" fontId="55" fillId="0" borderId="1" xfId="2" applyNumberFormat="1" applyFont="1" applyBorder="1" applyAlignment="1">
      <alignment horizontal="center" vertical="center"/>
    </xf>
    <xf numFmtId="0" fontId="57" fillId="0" borderId="0" xfId="2" applyFont="1"/>
    <xf numFmtId="0" fontId="57" fillId="0" borderId="0" xfId="2" applyFont="1" applyAlignment="1">
      <alignment horizontal="left" vertical="center" indent="1"/>
    </xf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  <xf numFmtId="0" fontId="42" fillId="0" borderId="0" xfId="2" applyFont="1" applyAlignment="1">
      <alignment horizontal="left" vertical="top" wrapText="1" indent="3"/>
    </xf>
    <xf numFmtId="0" fontId="48" fillId="0" borderId="0" xfId="12" applyFont="1" applyAlignment="1">
      <alignment horizontal="left" vertical="top" wrapText="1"/>
    </xf>
    <xf numFmtId="0" fontId="46" fillId="0" borderId="0" xfId="12" applyFont="1" applyAlignment="1">
      <alignment horizontal="left" vertical="top" wrapText="1"/>
    </xf>
    <xf numFmtId="0" fontId="19" fillId="9" borderId="2" xfId="2" applyFont="1" applyFill="1" applyBorder="1" applyAlignment="1">
      <alignment horizontal="left" vertical="center"/>
    </xf>
    <xf numFmtId="0" fontId="19" fillId="9" borderId="14" xfId="2" applyFont="1" applyFill="1" applyBorder="1" applyAlignment="1">
      <alignment horizontal="left" vertical="center"/>
    </xf>
    <xf numFmtId="0" fontId="10" fillId="9" borderId="14" xfId="2" applyFont="1" applyFill="1" applyBorder="1" applyAlignment="1">
      <alignment horizontal="left" vertical="center" indent="1"/>
    </xf>
    <xf numFmtId="0" fontId="27" fillId="9" borderId="14" xfId="2" applyFont="1" applyFill="1" applyBorder="1" applyAlignment="1">
      <alignment horizontal="left" vertical="center" indent="1"/>
    </xf>
    <xf numFmtId="0" fontId="58" fillId="9" borderId="14" xfId="2" applyFont="1" applyFill="1" applyBorder="1" applyAlignment="1">
      <alignment horizontal="left" vertical="center" indent="1"/>
    </xf>
    <xf numFmtId="170" fontId="28" fillId="9" borderId="14" xfId="2" applyNumberFormat="1" applyFont="1" applyFill="1" applyBorder="1" applyAlignment="1">
      <alignment horizontal="center" vertical="center"/>
    </xf>
    <xf numFmtId="168" fontId="59" fillId="9" borderId="14" xfId="2" applyNumberFormat="1" applyFont="1" applyFill="1" applyBorder="1" applyAlignment="1">
      <alignment horizontal="center" vertical="center"/>
    </xf>
    <xf numFmtId="168" fontId="55" fillId="9" borderId="14" xfId="2" applyNumberFormat="1" applyFont="1" applyFill="1" applyBorder="1" applyAlignment="1">
      <alignment horizontal="center" vertical="center"/>
    </xf>
    <xf numFmtId="1" fontId="19" fillId="9" borderId="14" xfId="10" applyNumberFormat="1" applyFont="1" applyFill="1" applyBorder="1" applyAlignment="1">
      <alignment horizontal="center" vertical="center"/>
    </xf>
    <xf numFmtId="1" fontId="19" fillId="9" borderId="14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4" xfId="2" applyNumberFormat="1" applyFont="1" applyFill="1" applyBorder="1" applyAlignment="1">
      <alignment horizontal="center" vertical="center"/>
    </xf>
    <xf numFmtId="169" fontId="19" fillId="9" borderId="14" xfId="2" applyNumberFormat="1" applyFont="1" applyFill="1" applyBorder="1" applyAlignment="1">
      <alignment horizontal="right" vertical="center"/>
    </xf>
    <xf numFmtId="168" fontId="19" fillId="9" borderId="14" xfId="2" applyNumberFormat="1" applyFont="1" applyFill="1" applyBorder="1" applyAlignment="1">
      <alignment horizontal="right" vertical="center"/>
    </xf>
    <xf numFmtId="0" fontId="29" fillId="9" borderId="13" xfId="2" applyFont="1" applyFill="1" applyBorder="1" applyAlignment="1">
      <alignment horizontal="center" vertical="center"/>
    </xf>
    <xf numFmtId="0" fontId="60" fillId="9" borderId="2" xfId="2" applyFont="1" applyFill="1" applyBorder="1" applyAlignment="1">
      <alignment horizontal="left" vertical="center" indent="1"/>
    </xf>
    <xf numFmtId="10" fontId="53" fillId="0" borderId="1" xfId="17" applyNumberFormat="1" applyFont="1" applyFill="1" applyBorder="1" applyAlignment="1" applyProtection="1">
      <alignment horizontal="right"/>
    </xf>
    <xf numFmtId="0" fontId="19" fillId="0" borderId="3" xfId="2" applyFont="1" applyBorder="1" applyAlignment="1">
      <alignment horizontal="left" vertical="center" indent="1"/>
    </xf>
    <xf numFmtId="0" fontId="28" fillId="0" borderId="1" xfId="2" applyFont="1" applyBorder="1" applyAlignment="1">
      <alignment horizontal="left" vertical="center" indent="1"/>
    </xf>
    <xf numFmtId="168" fontId="19" fillId="0" borderId="1" xfId="2" applyNumberFormat="1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170" fontId="19" fillId="0" borderId="1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top" wrapText="1"/>
    </xf>
    <xf numFmtId="0" fontId="61" fillId="4" borderId="17" xfId="2" applyFont="1" applyFill="1" applyBorder="1" applyAlignment="1">
      <alignment horizontal="center" vertical="top" wrapText="1"/>
    </xf>
    <xf numFmtId="0" fontId="19" fillId="4" borderId="17" xfId="2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>
      <alignment horizontal="center" vertical="top" wrapText="1"/>
    </xf>
    <xf numFmtId="1" fontId="19" fillId="4" borderId="17" xfId="2" applyNumberFormat="1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 applyProtection="1">
      <alignment horizontal="center" vertical="top" wrapText="1"/>
      <protection locked="0"/>
    </xf>
    <xf numFmtId="0" fontId="19" fillId="4" borderId="18" xfId="2" applyFont="1" applyFill="1" applyBorder="1" applyAlignment="1">
      <alignment horizontal="center" vertical="top" wrapText="1"/>
    </xf>
    <xf numFmtId="0" fontId="19" fillId="9" borderId="19" xfId="2" applyFont="1" applyFill="1" applyBorder="1" applyAlignment="1">
      <alignment horizontal="left" vertical="center"/>
    </xf>
    <xf numFmtId="0" fontId="19" fillId="9" borderId="15" xfId="2" applyFont="1" applyFill="1" applyBorder="1" applyAlignment="1">
      <alignment horizontal="left" vertical="center"/>
    </xf>
    <xf numFmtId="0" fontId="60" fillId="9" borderId="15" xfId="2" applyFont="1" applyFill="1" applyBorder="1" applyAlignment="1">
      <alignment horizontal="left" vertical="center" indent="1"/>
    </xf>
    <xf numFmtId="0" fontId="10" fillId="9" borderId="15" xfId="2" applyFont="1" applyFill="1" applyBorder="1" applyAlignment="1">
      <alignment horizontal="left" vertical="center" indent="1"/>
    </xf>
    <xf numFmtId="0" fontId="27" fillId="9" borderId="15" xfId="2" applyFont="1" applyFill="1" applyBorder="1" applyAlignment="1">
      <alignment horizontal="left" vertical="center" indent="1"/>
    </xf>
    <xf numFmtId="0" fontId="58" fillId="9" borderId="15" xfId="2" applyFont="1" applyFill="1" applyBorder="1" applyAlignment="1">
      <alignment horizontal="left" vertical="center" indent="1"/>
    </xf>
    <xf numFmtId="170" fontId="28" fillId="9" borderId="15" xfId="2" applyNumberFormat="1" applyFont="1" applyFill="1" applyBorder="1" applyAlignment="1">
      <alignment horizontal="center" vertical="center"/>
    </xf>
    <xf numFmtId="168" fontId="59" fillId="9" borderId="15" xfId="2" applyNumberFormat="1" applyFont="1" applyFill="1" applyBorder="1" applyAlignment="1">
      <alignment horizontal="center" vertical="center"/>
    </xf>
    <xf numFmtId="1" fontId="19" fillId="9" borderId="15" xfId="10" applyNumberFormat="1" applyFont="1" applyFill="1" applyBorder="1" applyAlignment="1">
      <alignment horizontal="center" vertical="center"/>
    </xf>
    <xf numFmtId="168" fontId="55" fillId="9" borderId="15" xfId="2" applyNumberFormat="1" applyFont="1" applyFill="1" applyBorder="1" applyAlignment="1">
      <alignment horizontal="center" vertical="center"/>
    </xf>
    <xf numFmtId="1" fontId="19" fillId="9" borderId="15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5" xfId="2" applyNumberFormat="1" applyFont="1" applyFill="1" applyBorder="1" applyAlignment="1">
      <alignment horizontal="center" vertical="center"/>
    </xf>
    <xf numFmtId="169" fontId="19" fillId="9" borderId="15" xfId="2" applyNumberFormat="1" applyFont="1" applyFill="1" applyBorder="1" applyAlignment="1">
      <alignment horizontal="right" vertical="center"/>
    </xf>
    <xf numFmtId="168" fontId="19" fillId="9" borderId="15" xfId="2" applyNumberFormat="1" applyFont="1" applyFill="1" applyBorder="1" applyAlignment="1">
      <alignment horizontal="right" vertical="center"/>
    </xf>
    <xf numFmtId="0" fontId="29" fillId="9" borderId="20" xfId="2" applyFont="1" applyFill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27" fillId="8" borderId="15" xfId="2" applyFont="1" applyFill="1" applyBorder="1" applyAlignment="1">
      <alignment horizontal="left" vertical="center" indent="1"/>
    </xf>
    <xf numFmtId="0" fontId="28" fillId="8" borderId="15" xfId="2" applyFont="1" applyFill="1" applyBorder="1" applyAlignment="1">
      <alignment horizontal="left" vertical="center" indent="1"/>
    </xf>
    <xf numFmtId="170" fontId="28" fillId="8" borderId="15" xfId="2" applyNumberFormat="1" applyFont="1" applyFill="1" applyBorder="1" applyAlignment="1">
      <alignment horizontal="center" vertical="center"/>
    </xf>
    <xf numFmtId="168" fontId="27" fillId="8" borderId="15" xfId="2" applyNumberFormat="1" applyFont="1" applyFill="1" applyBorder="1" applyAlignment="1">
      <alignment horizontal="center" vertical="center"/>
    </xf>
    <xf numFmtId="1" fontId="27" fillId="8" borderId="15" xfId="10" applyNumberFormat="1" applyFont="1" applyFill="1" applyBorder="1" applyAlignment="1">
      <alignment horizontal="center" vertical="center"/>
    </xf>
    <xf numFmtId="171" fontId="27" fillId="8" borderId="15" xfId="2" applyNumberFormat="1" applyFont="1" applyFill="1" applyBorder="1" applyAlignment="1">
      <alignment horizontal="center" vertical="center"/>
    </xf>
    <xf numFmtId="169" fontId="27" fillId="8" borderId="15" xfId="2" applyNumberFormat="1" applyFont="1" applyFill="1" applyBorder="1" applyAlignment="1">
      <alignment horizontal="right" vertical="center"/>
    </xf>
    <xf numFmtId="168" fontId="27" fillId="8" borderId="15" xfId="2" applyNumberFormat="1" applyFont="1" applyFill="1" applyBorder="1" applyAlignment="1">
      <alignment horizontal="right" vertical="center"/>
    </xf>
    <xf numFmtId="0" fontId="27" fillId="8" borderId="2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7" fillId="8" borderId="22" xfId="2" applyFont="1" applyFill="1" applyBorder="1" applyAlignment="1">
      <alignment horizontal="left" vertical="center" indent="1"/>
    </xf>
    <xf numFmtId="0" fontId="28" fillId="8" borderId="22" xfId="2" applyFont="1" applyFill="1" applyBorder="1" applyAlignment="1">
      <alignment horizontal="left" vertical="center" indent="1"/>
    </xf>
    <xf numFmtId="170" fontId="28" fillId="8" borderId="22" xfId="2" applyNumberFormat="1" applyFont="1" applyFill="1" applyBorder="1" applyAlignment="1">
      <alignment horizontal="center" vertical="center"/>
    </xf>
    <xf numFmtId="168" fontId="27" fillId="8" borderId="22" xfId="2" applyNumberFormat="1" applyFont="1" applyFill="1" applyBorder="1" applyAlignment="1">
      <alignment horizontal="center" vertical="center"/>
    </xf>
    <xf numFmtId="1" fontId="27" fillId="8" borderId="22" xfId="10" applyNumberFormat="1" applyFont="1" applyFill="1" applyBorder="1" applyAlignment="1">
      <alignment horizontal="center" vertical="center"/>
    </xf>
    <xf numFmtId="171" fontId="27" fillId="8" borderId="22" xfId="2" applyNumberFormat="1" applyFont="1" applyFill="1" applyBorder="1" applyAlignment="1">
      <alignment horizontal="center" vertical="center"/>
    </xf>
    <xf numFmtId="169" fontId="27" fillId="8" borderId="22" xfId="2" applyNumberFormat="1" applyFont="1" applyFill="1" applyBorder="1" applyAlignment="1">
      <alignment horizontal="right" vertical="center"/>
    </xf>
    <xf numFmtId="168" fontId="27" fillId="8" borderId="22" xfId="2" applyNumberFormat="1" applyFont="1" applyFill="1" applyBorder="1" applyAlignment="1">
      <alignment horizontal="right" vertical="center"/>
    </xf>
    <xf numFmtId="0" fontId="27" fillId="8" borderId="23" xfId="2" applyFont="1" applyFill="1" applyBorder="1" applyAlignment="1">
      <alignment horizontal="center" vertical="center"/>
    </xf>
    <xf numFmtId="0" fontId="27" fillId="10" borderId="15" xfId="2" applyFont="1" applyFill="1" applyBorder="1" applyAlignment="1">
      <alignment horizontal="left" vertical="center" indent="1"/>
    </xf>
    <xf numFmtId="170" fontId="27" fillId="10" borderId="15" xfId="2" applyNumberFormat="1" applyFont="1" applyFill="1" applyBorder="1" applyAlignment="1">
      <alignment horizontal="center" vertical="center"/>
    </xf>
    <xf numFmtId="168" fontId="27" fillId="10" borderId="15" xfId="2" applyNumberFormat="1" applyFont="1" applyFill="1" applyBorder="1" applyAlignment="1">
      <alignment horizontal="center" vertical="center"/>
    </xf>
    <xf numFmtId="1" fontId="27" fillId="10" borderId="15" xfId="10" applyNumberFormat="1" applyFont="1" applyFill="1" applyBorder="1" applyAlignment="1">
      <alignment horizontal="center" vertical="center"/>
    </xf>
    <xf numFmtId="171" fontId="27" fillId="10" borderId="15" xfId="2" applyNumberFormat="1" applyFont="1" applyFill="1" applyBorder="1" applyAlignment="1">
      <alignment horizontal="center" vertical="center"/>
    </xf>
    <xf numFmtId="169" fontId="27" fillId="10" borderId="15" xfId="2" applyNumberFormat="1" applyFont="1" applyFill="1" applyBorder="1" applyAlignment="1">
      <alignment horizontal="right" vertical="center"/>
    </xf>
    <xf numFmtId="168" fontId="27" fillId="10" borderId="15" xfId="2" applyNumberFormat="1" applyFont="1" applyFill="1" applyBorder="1" applyAlignment="1">
      <alignment horizontal="right" vertical="center"/>
    </xf>
    <xf numFmtId="0" fontId="27" fillId="10" borderId="20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19" fillId="0" borderId="1" xfId="2" applyFont="1" applyBorder="1" applyAlignment="1">
      <alignment horizontal="left" vertical="center" indent="1"/>
    </xf>
    <xf numFmtId="0" fontId="62" fillId="0" borderId="1" xfId="0" applyFont="1" applyBorder="1" applyAlignment="1">
      <alignment horizontal="center"/>
    </xf>
    <xf numFmtId="0" fontId="55" fillId="0" borderId="19" xfId="2" applyFont="1" applyBorder="1" applyAlignment="1">
      <alignment horizontal="left" vertical="center"/>
    </xf>
    <xf numFmtId="0" fontId="55" fillId="0" borderId="15" xfId="2" applyFont="1" applyBorder="1" applyAlignment="1">
      <alignment horizontal="left" vertical="center"/>
    </xf>
    <xf numFmtId="0" fontId="59" fillId="8" borderId="15" xfId="2" applyFont="1" applyFill="1" applyBorder="1" applyAlignment="1">
      <alignment horizontal="left" vertical="center" indent="1"/>
    </xf>
    <xf numFmtId="0" fontId="56" fillId="8" borderId="15" xfId="2" applyFont="1" applyFill="1" applyBorder="1" applyAlignment="1">
      <alignment horizontal="left" vertical="center" indent="1"/>
    </xf>
    <xf numFmtId="170" fontId="56" fillId="8" borderId="15" xfId="2" applyNumberFormat="1" applyFont="1" applyFill="1" applyBorder="1" applyAlignment="1">
      <alignment horizontal="center" vertical="center"/>
    </xf>
    <xf numFmtId="168" fontId="59" fillId="8" borderId="15" xfId="2" applyNumberFormat="1" applyFont="1" applyFill="1" applyBorder="1" applyAlignment="1">
      <alignment horizontal="center" vertical="center"/>
    </xf>
    <xf numFmtId="1" fontId="59" fillId="8" borderId="15" xfId="10" applyNumberFormat="1" applyFont="1" applyFill="1" applyBorder="1" applyAlignment="1">
      <alignment horizontal="center" vertical="center"/>
    </xf>
    <xf numFmtId="0" fontId="62" fillId="8" borderId="15" xfId="0" applyFont="1" applyFill="1" applyBorder="1" applyAlignment="1">
      <alignment horizontal="center"/>
    </xf>
    <xf numFmtId="171" fontId="59" fillId="8" borderId="15" xfId="2" applyNumberFormat="1" applyFont="1" applyFill="1" applyBorder="1" applyAlignment="1">
      <alignment horizontal="center" vertical="center"/>
    </xf>
    <xf numFmtId="169" fontId="59" fillId="8" borderId="15" xfId="2" applyNumberFormat="1" applyFont="1" applyFill="1" applyBorder="1" applyAlignment="1">
      <alignment horizontal="right" vertical="center"/>
    </xf>
    <xf numFmtId="168" fontId="59" fillId="8" borderId="15" xfId="2" applyNumberFormat="1" applyFont="1" applyFill="1" applyBorder="1" applyAlignment="1">
      <alignment horizontal="right" vertical="center"/>
    </xf>
    <xf numFmtId="0" fontId="59" fillId="8" borderId="20" xfId="2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/>
    </xf>
  </cellXfs>
  <cellStyles count="18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45"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68" formatCode="#,##0.00\ &quot;₽&quot;"/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/>
        <bottom/>
        <vertical style="dashed">
          <color auto="1"/>
        </vertical>
        <horizontal style="dashed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border>
        <top style="dashed">
          <color auto="1"/>
        </top>
      </border>
    </dxf>
    <dxf>
      <border>
        <bottom style="dashed">
          <color auto="1"/>
        </bottom>
      </border>
    </dxf>
    <dxf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CC66FF"/>
      <color rgb="FFFFA3C2"/>
      <color rgb="FFFF75A3"/>
      <color rgb="FFFF696D"/>
      <color rgb="FF00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153611</xdr:colOff>
      <xdr:row>0</xdr:row>
      <xdr:rowOff>145145</xdr:rowOff>
    </xdr:from>
    <xdr:to>
      <xdr:col>17</xdr:col>
      <xdr:colOff>19132</xdr:colOff>
      <xdr:row>4</xdr:row>
      <xdr:rowOff>136608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34162</xdr:colOff>
      <xdr:row>29</xdr:row>
      <xdr:rowOff>24154</xdr:rowOff>
    </xdr:from>
    <xdr:to>
      <xdr:col>0</xdr:col>
      <xdr:colOff>439364</xdr:colOff>
      <xdr:row>31</xdr:row>
      <xdr:rowOff>147481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0B413AF-3BA0-49F8-A8D0-12D581CF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62" y="6844119"/>
          <a:ext cx="405202" cy="477442"/>
        </a:xfrm>
        <a:prstGeom prst="rect">
          <a:avLst/>
        </a:prstGeom>
      </xdr:spPr>
    </xdr:pic>
    <xdr:clientData/>
  </xdr:twoCellAnchor>
  <xdr:twoCellAnchor editAs="oneCell">
    <xdr:from>
      <xdr:col>0</xdr:col>
      <xdr:colOff>36702</xdr:colOff>
      <xdr:row>32</xdr:row>
      <xdr:rowOff>21653</xdr:rowOff>
    </xdr:from>
    <xdr:to>
      <xdr:col>0</xdr:col>
      <xdr:colOff>452478</xdr:colOff>
      <xdr:row>37</xdr:row>
      <xdr:rowOff>145916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8C25AB1-2047-4B3E-8C82-1F6787CD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02" y="7372789"/>
          <a:ext cx="415776" cy="47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file:///C:\Users\dasha\Downloads\&#1060;&#1056;&#1048;&#1043;&#1054;%202024%20&#1088;&#1072;&#1073;&#1086;&#1095;&#1080;&#1081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42;&#1072;&#1078;&#1085;&#1086;&#1077;\&#1040;&#1085;&#1072;&#1083;&#1080;&#1090;&#1080;&#1082;&#1072;%20&#1087;&#1088;&#1086;&#1076;&#1072;&#1078;%20&#1087;&#1086;%20&#1087;&#1088;&#1077;&#1076;&#1083;&#1086;&#1078;&#1077;&#1085;&#1080;&#1103;&#1084;%202025-2026.xlsx" TargetMode="External"/><Relationship Id="rId1" Type="http://schemas.openxmlformats.org/officeDocument/2006/relationships/externalLinkPath" Target="/&#1056;&#1072;&#1073;&#1086;&#1090;&#1072;/&#1042;&#1072;&#1078;&#1085;&#1086;&#1077;/&#1040;&#1085;&#1072;&#1083;&#1080;&#1090;&#1080;&#1082;&#1072;%20&#1087;&#1088;&#1086;&#1076;&#1072;&#1078;%20&#1087;&#1086;%20&#1087;&#1088;&#1077;&#1076;&#1083;&#1086;&#1078;&#1077;&#1085;&#1080;&#1103;&#108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РИГО ДОЗАКАЗ"/>
      <sheetName val="кассеты доращивание"/>
      <sheetName val="рабочий"/>
      <sheetName val="БРОНЬ"/>
      <sheetName val="СКЛАД"/>
      <sheetName val="ЗК"/>
      <sheetName val="Заказано кл. итого"/>
      <sheetName val="свод ЗК"/>
      <sheetName val="исходники бц, вм первон"/>
      <sheetName val="ДБ"/>
      <sheetName val="соглашение-прайс"/>
      <sheetName val="номенкл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Q38" totalsRowShown="0" headerRowDxfId="26" dataDxfId="44" headerRowBorderDxfId="42" tableBorderDxfId="43" totalsRowBorderDxfId="41" headerRowCellStyle="Обычный 2 2 2">
  <autoFilter ref="B28:Q38" xr:uid="{6412837C-2B9D-4C1C-B990-D19169EA03F7}">
    <filterColumn colId="0">
      <colorFilter dxfId="22" cellColor="0"/>
    </filterColumn>
  </autoFilter>
  <tableColumns count="16">
    <tableColumn id="1" xr3:uid="{D08BA20F-4CA7-4F02-9575-239071E457CB}" name="Артикул" dataDxfId="40" dataCellStyle="Обычный 2 2 2"/>
    <tableColumn id="2" xr3:uid="{FF146B24-3D69-48DE-A612-470A2BC3CD61}" name="*" dataDxfId="39" dataCellStyle="Обычный 2 2 2"/>
    <tableColumn id="3" xr3:uid="{34B4F747-2905-4D30-9D4B-6FD2D8682DA6}" name="Cтрана селекции сорта" dataDxfId="38" dataCellStyle="Обычный 2 2 2"/>
    <tableColumn id="4" xr3:uid="{D9C5172D-9E5D-4771-BAD0-00F09B93AF7E}" name="Срок созревания/Тип плодоношения" dataDxfId="37" dataCellStyle="Обычный 2 2 2"/>
    <tableColumn id="5" xr3:uid="{12D9D4FE-0F0A-4AAC-9D3F-EB1B9A69D9EE}" name="*2" dataDxfId="36" dataCellStyle="Обычный 2 2 2"/>
    <tableColumn id="6" xr3:uid="{8B57D889-F5EC-4067-909B-90E2A333787D}" name="Формат поставки" dataDxfId="35" dataCellStyle="Обычный 2 2 2"/>
    <tableColumn id="7" xr3:uid="{C324EC31-6CB5-4AF7-825D-69B3093B9958}" name="Цена за корень, €" dataDxfId="34" dataCellStyle="Обычный 2 2 2"/>
    <tableColumn id="8" xr3:uid="{645AFC4A-374D-4BBA-B7C1-4EB64A3EB194}" name="Цена за корень, ₽" dataDxfId="33" dataCellStyle="Обычный 2 2 2">
      <calculatedColumnFormula>H29*$O$7</calculatedColumnFormula>
    </tableColumn>
    <tableColumn id="9" xr3:uid="{DEB4567F-0224-4749-8DC4-C01A820880D5}" name="Вместимость в ящик, шт" dataDxfId="32" dataCellStyle="Денежный 2 2"/>
    <tableColumn id="10" xr3:uid="{AC0F030E-B412-4F2B-9582-C360654B8A37}" name="Производство" dataDxfId="31" dataCellStyle="Денежный 2 2"/>
    <tableColumn id="16" xr3:uid="{FAC2694E-0863-4365-B60A-D1107F755E53}" name="Доступно к заказу" dataDxfId="24" dataCellStyle="Обычный 2 2 2">
      <calculatedColumnFormula>VLOOKUP(Таблица1[[#This Row],[Артикул]],[4]рабочий!$C$2845:$ER$3059,146,0)</calculatedColumnFormula>
    </tableColumn>
    <tableColumn id="11" xr3:uid="{EFE7E9CB-642B-47CC-9CC7-759F3BF3E281}" name="Заказ, ящиков _x000a_ ↓" dataDxfId="25" dataCellStyle="Обычный 2 2 3"/>
    <tableColumn id="12" xr3:uid="{E501635C-19E8-4AA9-92D9-F70FD2B34C8B}" name="Заказ, шт." dataDxfId="30" dataCellStyle="Обычный 2 2 2">
      <calculatedColumnFormula>M29*J29</calculatedColumnFormula>
    </tableColumn>
    <tableColumn id="13" xr3:uid="{AF84CF5C-19E4-4B90-8C55-652784466E75}" name="Сумма, €  " dataDxfId="29" dataCellStyle="Обычный 2 2 2">
      <calculatedColumnFormula>N29*H29</calculatedColumnFormula>
    </tableColumn>
    <tableColumn id="14" xr3:uid="{772359AF-5C78-4BC0-A6DE-FCAA7AA1DB94}" name="Сумма, ₽ " dataDxfId="28" dataCellStyle="Обычный 2 2 2">
      <calculatedColumnFormula>N29*I29</calculatedColumnFormula>
    </tableColumn>
    <tableColumn id="15" xr3:uid="{D334C005-5A83-46B3-9283-C262A843C0FC}" name="Выдача" dataDxfId="27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D252"/>
  <sheetViews>
    <sheetView showGridLines="0" tabSelected="1" zoomScale="83" zoomScaleNormal="83" workbookViewId="0">
      <selection activeCell="M30" sqref="M30"/>
    </sheetView>
  </sheetViews>
  <sheetFormatPr defaultColWidth="10.84375" defaultRowHeight="14.15" outlineLevelCol="1" x14ac:dyDescent="0.35"/>
  <cols>
    <col min="1" max="1" width="7.23046875" style="3" customWidth="1"/>
    <col min="2" max="2" width="14.3046875" style="1" hidden="1" customWidth="1" outlineLevel="1"/>
    <col min="3" max="3" width="12.23046875" style="1" hidden="1" customWidth="1" outlineLevel="1"/>
    <col min="4" max="4" width="15.84375" style="1" customWidth="1" collapsed="1"/>
    <col min="5" max="5" width="19.07421875" style="1" customWidth="1"/>
    <col min="6" max="6" width="23.3828125" style="2" customWidth="1"/>
    <col min="7" max="7" width="12.23046875" style="3" customWidth="1"/>
    <col min="8" max="10" width="9.3046875" style="4" customWidth="1"/>
    <col min="11" max="11" width="9.4609375" style="4" customWidth="1"/>
    <col min="12" max="12" width="10.61328125" style="4" customWidth="1"/>
    <col min="13" max="13" width="9.69140625" style="4" customWidth="1"/>
    <col min="14" max="14" width="11.84375" style="5" customWidth="1"/>
    <col min="15" max="15" width="14.765625" style="1" customWidth="1"/>
    <col min="16" max="16" width="13.84375" style="1" customWidth="1"/>
    <col min="17" max="17" width="19.07421875" style="1" customWidth="1"/>
    <col min="18" max="18" width="14.07421875" style="26" customWidth="1"/>
    <col min="19" max="19" width="11.69140625" style="1" customWidth="1"/>
    <col min="20" max="20" width="12.07421875" style="3" customWidth="1"/>
    <col min="21" max="27" width="10.84375" style="1"/>
    <col min="28" max="28" width="10.84375" style="120"/>
    <col min="29" max="16384" width="10.84375" style="1"/>
  </cols>
  <sheetData>
    <row r="1" spans="1:30" ht="18" customHeight="1" x14ac:dyDescent="0.35">
      <c r="A1" s="131">
        <v>46072</v>
      </c>
      <c r="B1" s="3"/>
      <c r="C1" s="3"/>
      <c r="D1" s="3"/>
      <c r="E1" s="3"/>
      <c r="F1" s="3"/>
      <c r="R1" s="6"/>
      <c r="S1" s="7"/>
    </row>
    <row r="2" spans="1:30" ht="47.9" customHeight="1" x14ac:dyDescent="0.35">
      <c r="A2" s="8"/>
      <c r="B2" s="9"/>
      <c r="C2" s="9"/>
      <c r="D2" s="10"/>
      <c r="E2" s="10"/>
      <c r="H2" s="1"/>
      <c r="I2" s="11" t="s">
        <v>249</v>
      </c>
      <c r="J2" s="11"/>
      <c r="L2" s="11"/>
      <c r="M2" s="8"/>
      <c r="N2" s="8"/>
      <c r="O2" s="10"/>
      <c r="P2" s="10"/>
      <c r="Q2" s="10"/>
      <c r="R2" s="156" t="s">
        <v>229</v>
      </c>
      <c r="S2" s="156"/>
      <c r="T2" s="8"/>
      <c r="U2" s="13"/>
      <c r="V2" s="13"/>
      <c r="W2" s="13"/>
      <c r="X2" s="13"/>
      <c r="Y2" s="13"/>
      <c r="Z2" s="13"/>
      <c r="AA2" s="13"/>
      <c r="AB2" s="121"/>
      <c r="AC2" s="14"/>
      <c r="AD2" s="14"/>
    </row>
    <row r="3" spans="1:30" ht="13.5" customHeight="1" x14ac:dyDescent="0.4">
      <c r="A3" s="8"/>
      <c r="B3" s="9"/>
      <c r="C3" s="9"/>
      <c r="D3" s="10"/>
      <c r="E3" s="10"/>
      <c r="F3" s="15"/>
      <c r="G3" s="16"/>
      <c r="H3" s="1"/>
      <c r="I3" s="1"/>
      <c r="J3" s="1"/>
      <c r="K3" s="17" t="s">
        <v>0</v>
      </c>
      <c r="L3" s="17"/>
      <c r="M3" s="16"/>
      <c r="N3" s="16"/>
      <c r="O3" s="10"/>
      <c r="P3" s="10"/>
      <c r="Q3" s="10"/>
      <c r="R3" s="156"/>
      <c r="S3" s="156"/>
      <c r="T3" s="8"/>
      <c r="U3" s="13"/>
      <c r="V3" s="13"/>
      <c r="W3" s="13"/>
      <c r="X3" s="13"/>
      <c r="Y3" s="13"/>
      <c r="Z3" s="13"/>
      <c r="AA3" s="13"/>
      <c r="AB3" s="121"/>
      <c r="AC3" s="14"/>
      <c r="AD3" s="14"/>
    </row>
    <row r="4" spans="1:30" ht="13.5" customHeight="1" x14ac:dyDescent="0.35">
      <c r="A4" s="8"/>
      <c r="B4" s="9"/>
      <c r="C4" s="9"/>
      <c r="D4" s="10"/>
      <c r="E4" s="10"/>
      <c r="F4" s="15"/>
      <c r="G4" s="154" t="s">
        <v>1</v>
      </c>
      <c r="H4" s="154"/>
      <c r="I4" s="154"/>
      <c r="J4" s="154"/>
      <c r="K4" s="154"/>
      <c r="L4" s="154"/>
      <c r="M4" s="154"/>
      <c r="N4" s="154"/>
      <c r="O4" s="10"/>
      <c r="P4" s="10"/>
      <c r="Q4" s="10"/>
      <c r="R4" s="110" t="s">
        <v>226</v>
      </c>
      <c r="S4" s="10"/>
      <c r="T4" s="8"/>
      <c r="U4" s="13"/>
      <c r="V4" s="13"/>
      <c r="W4" s="13"/>
      <c r="X4" s="13"/>
      <c r="Y4" s="13"/>
      <c r="Z4" s="13"/>
      <c r="AA4" s="13"/>
      <c r="AB4" s="121"/>
      <c r="AC4" s="14"/>
      <c r="AD4" s="14"/>
    </row>
    <row r="5" spans="1:30" ht="13.5" customHeight="1" x14ac:dyDescent="0.35">
      <c r="A5" s="8"/>
      <c r="B5" s="9"/>
      <c r="C5" s="9"/>
      <c r="D5" s="10"/>
      <c r="E5" s="10"/>
      <c r="F5" s="15"/>
      <c r="G5" s="18"/>
      <c r="H5" s="1"/>
      <c r="I5" s="1"/>
      <c r="J5" s="1"/>
      <c r="K5" s="19" t="s">
        <v>2</v>
      </c>
      <c r="L5" s="20" t="s">
        <v>3</v>
      </c>
      <c r="N5" s="1"/>
      <c r="O5" s="10"/>
      <c r="P5" s="10"/>
      <c r="Q5" s="10"/>
      <c r="S5" s="10"/>
      <c r="T5" s="8"/>
      <c r="U5" s="13"/>
      <c r="V5" s="13"/>
      <c r="W5" s="13"/>
      <c r="X5" s="13"/>
      <c r="Y5" s="13"/>
      <c r="Z5" s="13"/>
      <c r="AA5" s="13"/>
      <c r="AB5" s="121"/>
      <c r="AC5" s="14"/>
      <c r="AD5" s="14"/>
    </row>
    <row r="6" spans="1:30" ht="13.5" customHeight="1" x14ac:dyDescent="0.35">
      <c r="A6" s="8"/>
      <c r="B6" s="9"/>
      <c r="C6" s="9"/>
      <c r="D6" s="10"/>
      <c r="E6" s="10"/>
      <c r="F6" s="15"/>
      <c r="G6" s="1"/>
      <c r="H6" s="1"/>
      <c r="I6" s="1"/>
      <c r="J6" s="1"/>
      <c r="K6" s="8"/>
      <c r="L6" s="8"/>
      <c r="M6" s="8"/>
      <c r="N6" s="8"/>
      <c r="O6" s="10"/>
      <c r="P6" s="10"/>
      <c r="Q6" s="10"/>
      <c r="R6" s="12"/>
      <c r="S6" s="10"/>
      <c r="T6" s="8"/>
      <c r="U6" s="13"/>
      <c r="V6" s="13"/>
      <c r="W6" s="13"/>
      <c r="X6" s="21"/>
      <c r="Y6" s="13"/>
      <c r="Z6" s="13"/>
      <c r="AA6" s="13"/>
      <c r="AB6" s="121"/>
      <c r="AC6" s="14"/>
      <c r="AD6" s="14"/>
    </row>
    <row r="7" spans="1:30" ht="14.6" x14ac:dyDescent="0.3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25"/>
      <c r="O7" s="130">
        <v>99.268299999999996</v>
      </c>
      <c r="P7" s="111" t="s">
        <v>230</v>
      </c>
      <c r="T7" s="27"/>
      <c r="V7" s="28"/>
      <c r="W7" s="29"/>
      <c r="X7" s="21"/>
      <c r="AB7" s="30" t="s">
        <v>5</v>
      </c>
    </row>
    <row r="8" spans="1:30" ht="14.6" x14ac:dyDescent="0.35">
      <c r="A8" s="22"/>
      <c r="B8" s="9"/>
      <c r="C8" s="9"/>
      <c r="D8" s="31" t="s">
        <v>235</v>
      </c>
      <c r="E8" s="23"/>
      <c r="F8" s="24"/>
      <c r="G8" s="25"/>
      <c r="H8" s="25"/>
      <c r="I8" s="25"/>
      <c r="J8" s="25"/>
      <c r="K8" s="25"/>
      <c r="L8" s="25"/>
      <c r="M8" s="25"/>
      <c r="N8" s="25"/>
      <c r="O8" s="32" t="s">
        <v>5</v>
      </c>
      <c r="P8" s="129" t="s">
        <v>6</v>
      </c>
      <c r="T8" s="27"/>
      <c r="V8" s="28"/>
      <c r="W8" s="29"/>
      <c r="X8" s="21"/>
      <c r="AB8" s="30" t="s">
        <v>236</v>
      </c>
    </row>
    <row r="9" spans="1:30" ht="14.6" x14ac:dyDescent="0.4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25"/>
      <c r="O9" s="112"/>
      <c r="P9"/>
      <c r="R9" s="112" t="s">
        <v>232</v>
      </c>
      <c r="S9" s="112" t="s">
        <v>233</v>
      </c>
      <c r="T9" s="27"/>
      <c r="V9" s="28"/>
      <c r="W9" s="29"/>
      <c r="X9" s="21"/>
      <c r="AB9" s="30" t="s">
        <v>237</v>
      </c>
    </row>
    <row r="10" spans="1:30" ht="14.6" x14ac:dyDescent="0.4">
      <c r="A10" s="22"/>
      <c r="B10" s="9"/>
      <c r="C10" s="9"/>
      <c r="D10" s="33" t="s">
        <v>248</v>
      </c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113">
        <f>SUM(N43:N246)+SUM(Таблица1[Заказ, шт.])</f>
        <v>0</v>
      </c>
      <c r="P10" s="157" t="s">
        <v>9</v>
      </c>
      <c r="Q10" s="158"/>
      <c r="R10" s="113">
        <f>SUMIF(C43:C246,"евро",N43:N246)+SUM(Таблица1[Заказ, шт.])</f>
        <v>0</v>
      </c>
      <c r="S10" s="114">
        <f>SUMIF(C43:C246,"руб",N43:N246)</f>
        <v>0</v>
      </c>
      <c r="T10" s="27"/>
      <c r="V10" s="28"/>
      <c r="W10" s="29"/>
      <c r="X10" s="21"/>
      <c r="AB10" s="30" t="s">
        <v>238</v>
      </c>
    </row>
    <row r="11" spans="1:30" ht="14.6" x14ac:dyDescent="0.4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113">
        <f>SUM(M43:M246)+SUM(Таблица1[Заказ, ящиков 
 ↓])</f>
        <v>0</v>
      </c>
      <c r="P11" s="157" t="s">
        <v>7</v>
      </c>
      <c r="Q11" s="158"/>
      <c r="R11" s="113">
        <f>SUMIF(C43:C246,"евро",M43:M246)+SUM(Таблица1[Заказ, ящиков 
 ↓])</f>
        <v>0</v>
      </c>
      <c r="S11" s="114">
        <f>SUMIF(C43:C246,"руб",M43:M246)</f>
        <v>0</v>
      </c>
      <c r="T11" s="27"/>
      <c r="V11" s="28"/>
      <c r="W11" s="29"/>
      <c r="X11" s="21"/>
      <c r="AB11" s="30" t="s">
        <v>239</v>
      </c>
    </row>
    <row r="12" spans="1:30" ht="14.6" x14ac:dyDescent="0.4">
      <c r="A12" s="22"/>
      <c r="B12" s="9"/>
      <c r="C12" s="9"/>
      <c r="D12" s="23" t="s">
        <v>377</v>
      </c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115">
        <f>R12*O7+S12</f>
        <v>0</v>
      </c>
      <c r="P12" s="152" t="s">
        <v>10</v>
      </c>
      <c r="Q12" s="153"/>
      <c r="R12" s="116">
        <f>SUMIF(C43:C246,"евро",O43:O246)+SUM(Таблица1[Сумма, €  ])</f>
        <v>0</v>
      </c>
      <c r="S12" s="117">
        <f>SUMIF(C43:C246,"руб",P43:P246)</f>
        <v>0</v>
      </c>
      <c r="T12" s="27"/>
      <c r="V12" s="28"/>
      <c r="W12" s="29"/>
      <c r="X12" s="21" t="s">
        <v>11</v>
      </c>
      <c r="AB12" s="30" t="s">
        <v>240</v>
      </c>
    </row>
    <row r="13" spans="1:30" ht="14.6" x14ac:dyDescent="0.4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185">
        <f>IF(O12&gt;1000000,"-6%",IF(O12&gt;500000,"-5%",IF(O12&gt;300000,"-3%",IF(O12&gt;200000,"-2%",IF(O12&gt;150000,"-1%",IF(AND(O12&lt;50000,O12&gt;0),"+10%",0))))))</f>
        <v>0</v>
      </c>
      <c r="P13" s="159" t="s">
        <v>13</v>
      </c>
      <c r="Q13" s="160"/>
      <c r="R13" s="118"/>
      <c r="S13" s="118"/>
      <c r="T13" s="27"/>
      <c r="V13" s="28"/>
      <c r="W13" s="29"/>
      <c r="X13" s="21" t="s">
        <v>14</v>
      </c>
      <c r="AB13" s="30" t="s">
        <v>241</v>
      </c>
    </row>
    <row r="14" spans="1:30" ht="14.6" x14ac:dyDescent="0.4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115">
        <f>R14*O7+S14</f>
        <v>0</v>
      </c>
      <c r="P14" s="152" t="s">
        <v>16</v>
      </c>
      <c r="Q14" s="153"/>
      <c r="R14" s="116">
        <f>R12+R12*O13</f>
        <v>0</v>
      </c>
      <c r="S14" s="117">
        <f>S12+S12*O13</f>
        <v>0</v>
      </c>
      <c r="V14" s="28"/>
      <c r="W14" s="29"/>
      <c r="X14" s="21" t="s">
        <v>15</v>
      </c>
      <c r="Y14" s="14"/>
      <c r="AB14" s="30" t="s">
        <v>242</v>
      </c>
    </row>
    <row r="15" spans="1:30" ht="14.6" x14ac:dyDescent="0.35">
      <c r="A15" s="22"/>
      <c r="B15" s="9"/>
      <c r="C15" s="9"/>
      <c r="D15" s="23" t="s">
        <v>381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8"/>
      <c r="W15" s="29"/>
      <c r="X15" s="21" t="s">
        <v>17</v>
      </c>
      <c r="Y15" s="14"/>
      <c r="AB15" s="30" t="s">
        <v>243</v>
      </c>
    </row>
    <row r="16" spans="1:30" ht="14.6" x14ac:dyDescent="0.3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109"/>
      <c r="P16" s="109"/>
      <c r="Q16" s="34"/>
      <c r="V16" s="28"/>
      <c r="W16" s="29"/>
      <c r="X16" s="21"/>
      <c r="Y16" s="14"/>
      <c r="AB16" s="30" t="s">
        <v>244</v>
      </c>
    </row>
    <row r="17" spans="1:30" ht="17.25" customHeight="1" x14ac:dyDescent="0.3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N17" s="25"/>
      <c r="V17" s="28"/>
      <c r="W17" s="29"/>
      <c r="X17" s="21" t="s">
        <v>18</v>
      </c>
      <c r="Y17" s="14"/>
      <c r="AB17" s="30" t="s">
        <v>245</v>
      </c>
    </row>
    <row r="18" spans="1:30" ht="13.4" customHeight="1" x14ac:dyDescent="0.3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N18" s="25"/>
      <c r="V18" s="28"/>
      <c r="W18" s="29"/>
      <c r="X18" s="21" t="s">
        <v>19</v>
      </c>
      <c r="Y18" s="14"/>
      <c r="AB18" s="30" t="s">
        <v>247</v>
      </c>
    </row>
    <row r="19" spans="1:30" ht="54.9" customHeight="1" x14ac:dyDescent="0.35">
      <c r="B19" s="9"/>
      <c r="C19" s="9"/>
      <c r="D19" s="155" t="s">
        <v>20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S19" s="3"/>
      <c r="V19" s="28"/>
      <c r="W19" s="29"/>
      <c r="X19" s="21" t="s">
        <v>21</v>
      </c>
      <c r="Y19" s="14"/>
      <c r="AB19" s="30" t="s">
        <v>246</v>
      </c>
    </row>
    <row r="20" spans="1:30" ht="9.9" customHeight="1" x14ac:dyDescent="0.3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N20" s="25"/>
      <c r="V20" s="28"/>
      <c r="W20" s="29"/>
      <c r="X20" s="21" t="s">
        <v>22</v>
      </c>
      <c r="Y20" s="14"/>
      <c r="AB20" s="119"/>
    </row>
    <row r="21" spans="1:30" x14ac:dyDescent="0.35">
      <c r="B21" s="9"/>
      <c r="C21" s="9"/>
      <c r="D21" s="39" t="s">
        <v>23</v>
      </c>
      <c r="E21" s="39" t="s">
        <v>225</v>
      </c>
      <c r="F21" s="39"/>
      <c r="G21" s="4"/>
      <c r="N21" s="8"/>
      <c r="S21" s="14"/>
      <c r="U21" s="29"/>
      <c r="W21" s="14"/>
      <c r="X21" s="21" t="s">
        <v>24</v>
      </c>
    </row>
    <row r="22" spans="1:30" x14ac:dyDescent="0.35">
      <c r="B22" s="9"/>
      <c r="C22" s="9"/>
      <c r="D22" s="40" t="s">
        <v>30</v>
      </c>
      <c r="E22" s="41" t="s">
        <v>31</v>
      </c>
      <c r="F22" s="39"/>
      <c r="G22" s="4"/>
      <c r="N22" s="8"/>
      <c r="O22" s="43"/>
      <c r="P22" s="43"/>
      <c r="Q22" s="43"/>
      <c r="S22" s="14"/>
      <c r="Z22" s="28"/>
      <c r="AA22" s="29"/>
      <c r="AC22" s="14"/>
      <c r="AD22" s="14"/>
    </row>
    <row r="23" spans="1:30" x14ac:dyDescent="0.35">
      <c r="D23" s="40" t="s">
        <v>28</v>
      </c>
      <c r="E23" s="41" t="s">
        <v>356</v>
      </c>
    </row>
    <row r="24" spans="1:30" x14ac:dyDescent="0.35">
      <c r="B24" s="9"/>
      <c r="C24" s="9"/>
      <c r="D24" s="40" t="s">
        <v>25</v>
      </c>
      <c r="E24" s="41" t="s">
        <v>26</v>
      </c>
      <c r="F24" s="39"/>
      <c r="G24" s="4"/>
      <c r="N24" s="8"/>
      <c r="S24" s="14"/>
      <c r="U24" s="29"/>
      <c r="W24" s="14"/>
      <c r="X24" s="21" t="s">
        <v>29</v>
      </c>
    </row>
    <row r="25" spans="1:30" x14ac:dyDescent="0.35">
      <c r="B25" s="9"/>
      <c r="C25" s="9"/>
      <c r="D25" s="38" t="s">
        <v>32</v>
      </c>
      <c r="F25" s="39"/>
      <c r="G25" s="42"/>
      <c r="N25" s="8"/>
      <c r="S25" s="14"/>
      <c r="U25" s="29"/>
      <c r="W25" s="14"/>
      <c r="X25" s="21" t="s">
        <v>27</v>
      </c>
    </row>
    <row r="26" spans="1:30" x14ac:dyDescent="0.35">
      <c r="B26" s="9"/>
      <c r="C26" s="9"/>
      <c r="F26" s="9"/>
      <c r="G26" s="4"/>
      <c r="N26" s="8"/>
      <c r="O26" s="43"/>
      <c r="P26" s="43"/>
      <c r="Q26" s="43"/>
      <c r="S26" s="14"/>
      <c r="Z26" s="28"/>
      <c r="AA26" s="29"/>
      <c r="AC26" s="14"/>
      <c r="AD26" s="14"/>
    </row>
    <row r="27" spans="1:30" ht="22.3" x14ac:dyDescent="0.5">
      <c r="A27" s="5"/>
      <c r="D27" s="9"/>
      <c r="E27" s="150"/>
      <c r="F27" s="151"/>
      <c r="M27" s="5"/>
      <c r="N27" s="44"/>
      <c r="O27" s="3"/>
      <c r="P27" s="3"/>
      <c r="Q27" s="3"/>
      <c r="T27" s="1"/>
    </row>
    <row r="28" spans="1:30" ht="51.9" customHeight="1" x14ac:dyDescent="0.35">
      <c r="A28" s="5"/>
      <c r="B28" s="192" t="s">
        <v>33</v>
      </c>
      <c r="C28" s="193" t="s">
        <v>491</v>
      </c>
      <c r="D28" s="194" t="s">
        <v>34</v>
      </c>
      <c r="E28" s="194" t="s">
        <v>35</v>
      </c>
      <c r="F28" s="193" t="s">
        <v>494</v>
      </c>
      <c r="G28" s="194" t="s">
        <v>376</v>
      </c>
      <c r="H28" s="195" t="s">
        <v>37</v>
      </c>
      <c r="I28" s="195" t="s">
        <v>250</v>
      </c>
      <c r="J28" s="196" t="s">
        <v>38</v>
      </c>
      <c r="K28" s="196" t="s">
        <v>349</v>
      </c>
      <c r="L28" s="195" t="s">
        <v>493</v>
      </c>
      <c r="M28" s="197" t="s">
        <v>380</v>
      </c>
      <c r="N28" s="197" t="s">
        <v>39</v>
      </c>
      <c r="O28" s="197" t="s">
        <v>40</v>
      </c>
      <c r="P28" s="197" t="s">
        <v>251</v>
      </c>
      <c r="Q28" s="198" t="s">
        <v>41</v>
      </c>
      <c r="T28" s="1"/>
    </row>
    <row r="29" spans="1:30" ht="20.6" customHeight="1" x14ac:dyDescent="0.35">
      <c r="A29" s="5"/>
      <c r="B29" s="199"/>
      <c r="C29" s="200"/>
      <c r="D29" s="201" t="s">
        <v>500</v>
      </c>
      <c r="E29" s="202"/>
      <c r="F29" s="203"/>
      <c r="G29" s="204"/>
      <c r="H29" s="205"/>
      <c r="I29" s="206"/>
      <c r="J29" s="207"/>
      <c r="K29" s="207"/>
      <c r="L29" s="208"/>
      <c r="M29" s="209"/>
      <c r="N29" s="210"/>
      <c r="O29" s="211"/>
      <c r="P29" s="212"/>
      <c r="Q29" s="213"/>
      <c r="T29" s="1"/>
    </row>
    <row r="30" spans="1:30" s="56" customFormat="1" ht="14.25" customHeight="1" x14ac:dyDescent="0.4">
      <c r="A30" s="51"/>
      <c r="B30" s="214" t="s">
        <v>357</v>
      </c>
      <c r="C30" s="215" t="s">
        <v>352</v>
      </c>
      <c r="D30" s="236" t="s">
        <v>47</v>
      </c>
      <c r="E30" s="236" t="s">
        <v>43</v>
      </c>
      <c r="F30" s="236" t="s">
        <v>366</v>
      </c>
      <c r="G30" s="236" t="s">
        <v>373</v>
      </c>
      <c r="H30" s="237">
        <v>2.15</v>
      </c>
      <c r="I30" s="238">
        <f t="shared" ref="I30:I38" si="0">H30*$O$7</f>
        <v>213.42684499999999</v>
      </c>
      <c r="J30" s="239">
        <v>50</v>
      </c>
      <c r="K30" s="239" t="s">
        <v>350</v>
      </c>
      <c r="L30" s="245" t="s">
        <v>498</v>
      </c>
      <c r="M30" s="54"/>
      <c r="N30" s="240">
        <f>M30*J30</f>
        <v>0</v>
      </c>
      <c r="O30" s="241">
        <f>N30*H30</f>
        <v>0</v>
      </c>
      <c r="P30" s="242">
        <f>N30*I30</f>
        <v>0</v>
      </c>
      <c r="Q30" s="243" t="s">
        <v>353</v>
      </c>
      <c r="R30" s="55"/>
      <c r="S30" s="55"/>
      <c r="V30" s="57"/>
      <c r="AB30" s="122"/>
    </row>
    <row r="31" spans="1:30" s="56" customFormat="1" ht="14.25" customHeight="1" x14ac:dyDescent="0.4">
      <c r="A31" s="51"/>
      <c r="B31" s="214" t="s">
        <v>358</v>
      </c>
      <c r="C31" s="215" t="s">
        <v>352</v>
      </c>
      <c r="D31" s="236" t="s">
        <v>47</v>
      </c>
      <c r="E31" s="236" t="s">
        <v>43</v>
      </c>
      <c r="F31" s="236" t="s">
        <v>367</v>
      </c>
      <c r="G31" s="236" t="s">
        <v>373</v>
      </c>
      <c r="H31" s="237">
        <v>1.95</v>
      </c>
      <c r="I31" s="238">
        <f t="shared" si="0"/>
        <v>193.573185</v>
      </c>
      <c r="J31" s="239">
        <v>50</v>
      </c>
      <c r="K31" s="239" t="s">
        <v>350</v>
      </c>
      <c r="L31" s="245" t="s">
        <v>498</v>
      </c>
      <c r="M31" s="54"/>
      <c r="N31" s="240">
        <f>M31*J31</f>
        <v>0</v>
      </c>
      <c r="O31" s="241">
        <f>N31*H31</f>
        <v>0</v>
      </c>
      <c r="P31" s="242">
        <f>N31*I31</f>
        <v>0</v>
      </c>
      <c r="Q31" s="243" t="s">
        <v>353</v>
      </c>
      <c r="R31" s="55"/>
      <c r="S31" s="55"/>
      <c r="V31" s="57"/>
      <c r="AB31" s="122"/>
    </row>
    <row r="32" spans="1:30" s="56" customFormat="1" ht="14.25" customHeight="1" x14ac:dyDescent="0.4">
      <c r="A32" s="51"/>
      <c r="B32" s="214" t="s">
        <v>359</v>
      </c>
      <c r="C32" s="215" t="s">
        <v>352</v>
      </c>
      <c r="D32" s="236" t="s">
        <v>388</v>
      </c>
      <c r="E32" s="236" t="s">
        <v>43</v>
      </c>
      <c r="F32" s="236" t="s">
        <v>368</v>
      </c>
      <c r="G32" s="236" t="s">
        <v>373</v>
      </c>
      <c r="H32" s="237">
        <v>1.95</v>
      </c>
      <c r="I32" s="238">
        <f t="shared" si="0"/>
        <v>193.573185</v>
      </c>
      <c r="J32" s="239">
        <v>50</v>
      </c>
      <c r="K32" s="239" t="s">
        <v>350</v>
      </c>
      <c r="L32" s="245" t="s">
        <v>498</v>
      </c>
      <c r="M32" s="54"/>
      <c r="N32" s="240">
        <f>M32*J32</f>
        <v>0</v>
      </c>
      <c r="O32" s="241">
        <f>N32*H32</f>
        <v>0</v>
      </c>
      <c r="P32" s="242">
        <f>N32*I32</f>
        <v>0</v>
      </c>
      <c r="Q32" s="243" t="s">
        <v>353</v>
      </c>
      <c r="R32" s="55"/>
      <c r="S32" s="55"/>
      <c r="V32" s="57"/>
      <c r="AB32" s="122"/>
    </row>
    <row r="33" spans="1:28" s="56" customFormat="1" ht="14.25" customHeight="1" x14ac:dyDescent="0.4">
      <c r="A33" s="51"/>
      <c r="B33" s="214" t="s">
        <v>360</v>
      </c>
      <c r="C33" s="215" t="s">
        <v>352</v>
      </c>
      <c r="D33" s="236" t="s">
        <v>42</v>
      </c>
      <c r="E33" s="236" t="s">
        <v>48</v>
      </c>
      <c r="F33" s="236" t="s">
        <v>369</v>
      </c>
      <c r="G33" s="236" t="s">
        <v>373</v>
      </c>
      <c r="H33" s="237">
        <v>1.49</v>
      </c>
      <c r="I33" s="238">
        <f t="shared" si="0"/>
        <v>147.90976699999999</v>
      </c>
      <c r="J33" s="239">
        <v>50</v>
      </c>
      <c r="K33" s="239" t="s">
        <v>350</v>
      </c>
      <c r="L33" s="245" t="s">
        <v>498</v>
      </c>
      <c r="M33" s="54"/>
      <c r="N33" s="240">
        <f>M33*J33</f>
        <v>0</v>
      </c>
      <c r="O33" s="241">
        <f>N33*H33</f>
        <v>0</v>
      </c>
      <c r="P33" s="242">
        <f>N33*I33</f>
        <v>0</v>
      </c>
      <c r="Q33" s="243" t="s">
        <v>353</v>
      </c>
      <c r="R33" s="55"/>
      <c r="S33" s="55"/>
      <c r="V33" s="57"/>
      <c r="AB33" s="122"/>
    </row>
    <row r="34" spans="1:28" s="146" customFormat="1" ht="14.25" hidden="1" customHeight="1" x14ac:dyDescent="0.4">
      <c r="A34" s="132"/>
      <c r="B34" s="249" t="s">
        <v>361</v>
      </c>
      <c r="C34" s="250" t="s">
        <v>352</v>
      </c>
      <c r="D34" s="251" t="s">
        <v>42</v>
      </c>
      <c r="E34" s="251" t="s">
        <v>43</v>
      </c>
      <c r="F34" s="251" t="s">
        <v>370</v>
      </c>
      <c r="G34" s="252" t="s">
        <v>374</v>
      </c>
      <c r="H34" s="253">
        <v>4.1500000000000004</v>
      </c>
      <c r="I34" s="254">
        <f t="shared" si="0"/>
        <v>411.96344500000004</v>
      </c>
      <c r="J34" s="255">
        <v>30</v>
      </c>
      <c r="K34" s="255" t="s">
        <v>350</v>
      </c>
      <c r="L34" s="256" t="s">
        <v>497</v>
      </c>
      <c r="M34" s="140"/>
      <c r="N34" s="257">
        <f>M34*J34</f>
        <v>0</v>
      </c>
      <c r="O34" s="258">
        <f>N34*H34</f>
        <v>0</v>
      </c>
      <c r="P34" s="259">
        <f>N34*I34</f>
        <v>0</v>
      </c>
      <c r="Q34" s="260" t="s">
        <v>353</v>
      </c>
      <c r="R34" s="145"/>
      <c r="S34" s="145"/>
      <c r="V34" s="147"/>
    </row>
    <row r="35" spans="1:28" s="146" customFormat="1" ht="14.25" hidden="1" customHeight="1" x14ac:dyDescent="0.4">
      <c r="A35" s="132"/>
      <c r="B35" s="249" t="s">
        <v>362</v>
      </c>
      <c r="C35" s="250" t="s">
        <v>352</v>
      </c>
      <c r="D35" s="251" t="s">
        <v>42</v>
      </c>
      <c r="E35" s="251" t="s">
        <v>99</v>
      </c>
      <c r="F35" s="251" t="s">
        <v>371</v>
      </c>
      <c r="G35" s="252" t="s">
        <v>374</v>
      </c>
      <c r="H35" s="253">
        <v>4.1500000000000004</v>
      </c>
      <c r="I35" s="254">
        <f t="shared" si="0"/>
        <v>411.96344500000004</v>
      </c>
      <c r="J35" s="255">
        <v>30</v>
      </c>
      <c r="K35" s="255" t="s">
        <v>350</v>
      </c>
      <c r="L35" s="256" t="s">
        <v>497</v>
      </c>
      <c r="M35" s="140"/>
      <c r="N35" s="257">
        <f>M35*J35</f>
        <v>0</v>
      </c>
      <c r="O35" s="258">
        <f>N35*H35</f>
        <v>0</v>
      </c>
      <c r="P35" s="259">
        <f>N35*I35</f>
        <v>0</v>
      </c>
      <c r="Q35" s="260" t="s">
        <v>353</v>
      </c>
      <c r="R35" s="145"/>
      <c r="S35" s="145"/>
      <c r="V35" s="147"/>
    </row>
    <row r="36" spans="1:28" s="146" customFormat="1" ht="14.25" hidden="1" customHeight="1" x14ac:dyDescent="0.4">
      <c r="A36" s="132"/>
      <c r="B36" s="249" t="s">
        <v>363</v>
      </c>
      <c r="C36" s="250" t="s">
        <v>352</v>
      </c>
      <c r="D36" s="251" t="s">
        <v>42</v>
      </c>
      <c r="E36" s="251" t="s">
        <v>99</v>
      </c>
      <c r="F36" s="251" t="s">
        <v>372</v>
      </c>
      <c r="G36" s="252" t="s">
        <v>374</v>
      </c>
      <c r="H36" s="253">
        <v>4.1500000000000004</v>
      </c>
      <c r="I36" s="254">
        <f t="shared" si="0"/>
        <v>411.96344500000004</v>
      </c>
      <c r="J36" s="255">
        <v>30</v>
      </c>
      <c r="K36" s="255" t="s">
        <v>350</v>
      </c>
      <c r="L36" s="256" t="s">
        <v>497</v>
      </c>
      <c r="M36" s="140"/>
      <c r="N36" s="257">
        <f>M36*J36</f>
        <v>0</v>
      </c>
      <c r="O36" s="258">
        <f>N36*H36</f>
        <v>0</v>
      </c>
      <c r="P36" s="259">
        <f>N36*I36</f>
        <v>0</v>
      </c>
      <c r="Q36" s="260" t="s">
        <v>353</v>
      </c>
      <c r="R36" s="145"/>
      <c r="S36" s="145"/>
      <c r="V36" s="147"/>
    </row>
    <row r="37" spans="1:28" s="56" customFormat="1" ht="14.25" customHeight="1" x14ac:dyDescent="0.4">
      <c r="A37" s="51"/>
      <c r="B37" s="214" t="s">
        <v>364</v>
      </c>
      <c r="C37" s="215" t="s">
        <v>352</v>
      </c>
      <c r="D37" s="216" t="s">
        <v>42</v>
      </c>
      <c r="E37" s="216" t="s">
        <v>99</v>
      </c>
      <c r="F37" s="216" t="s">
        <v>370</v>
      </c>
      <c r="G37" s="217" t="s">
        <v>375</v>
      </c>
      <c r="H37" s="218">
        <v>2.5299999999999998</v>
      </c>
      <c r="I37" s="219">
        <f t="shared" si="0"/>
        <v>251.14879899999997</v>
      </c>
      <c r="J37" s="220">
        <v>50</v>
      </c>
      <c r="K37" s="220" t="s">
        <v>350</v>
      </c>
      <c r="L37" s="246" t="s">
        <v>496</v>
      </c>
      <c r="M37" s="54"/>
      <c r="N37" s="221">
        <f>M37*J37</f>
        <v>0</v>
      </c>
      <c r="O37" s="222">
        <f>N37*H37</f>
        <v>0</v>
      </c>
      <c r="P37" s="223">
        <f>N37*I37</f>
        <v>0</v>
      </c>
      <c r="Q37" s="224" t="s">
        <v>353</v>
      </c>
      <c r="R37" s="55"/>
      <c r="S37" s="55"/>
      <c r="V37" s="57"/>
      <c r="AB37" s="122"/>
    </row>
    <row r="38" spans="1:28" s="56" customFormat="1" ht="14.25" customHeight="1" x14ac:dyDescent="0.4">
      <c r="A38" s="51"/>
      <c r="B38" s="225" t="s">
        <v>365</v>
      </c>
      <c r="C38" s="226" t="s">
        <v>352</v>
      </c>
      <c r="D38" s="227" t="s">
        <v>42</v>
      </c>
      <c r="E38" s="227" t="s">
        <v>99</v>
      </c>
      <c r="F38" s="227" t="s">
        <v>372</v>
      </c>
      <c r="G38" s="228" t="s">
        <v>375</v>
      </c>
      <c r="H38" s="229">
        <v>2.5299999999999998</v>
      </c>
      <c r="I38" s="230">
        <f t="shared" si="0"/>
        <v>251.14879899999997</v>
      </c>
      <c r="J38" s="231">
        <v>50</v>
      </c>
      <c r="K38" s="231" t="s">
        <v>350</v>
      </c>
      <c r="L38" s="246" t="s">
        <v>498</v>
      </c>
      <c r="M38" s="54"/>
      <c r="N38" s="232">
        <f>M38*J38</f>
        <v>0</v>
      </c>
      <c r="O38" s="233">
        <f>N38*H38</f>
        <v>0</v>
      </c>
      <c r="P38" s="234">
        <f>N38*I38</f>
        <v>0</v>
      </c>
      <c r="Q38" s="235" t="s">
        <v>353</v>
      </c>
      <c r="R38" s="55"/>
      <c r="S38" s="55"/>
      <c r="V38" s="57"/>
      <c r="AB38" s="122"/>
    </row>
    <row r="39" spans="1:28" x14ac:dyDescent="0.35">
      <c r="A39" s="5"/>
      <c r="M39" s="5"/>
      <c r="N39" s="44"/>
      <c r="O39" s="3"/>
      <c r="P39" s="3"/>
      <c r="Q39" s="3"/>
      <c r="T39" s="1"/>
    </row>
    <row r="40" spans="1:28" x14ac:dyDescent="0.35">
      <c r="A40" s="5"/>
      <c r="M40" s="5"/>
      <c r="N40" s="44"/>
      <c r="O40" s="3"/>
      <c r="P40" s="3"/>
      <c r="Q40" s="3"/>
      <c r="T40" s="1"/>
    </row>
    <row r="41" spans="1:28" ht="52.5" customHeight="1" x14ac:dyDescent="0.35">
      <c r="A41" s="45"/>
      <c r="B41" s="46" t="s">
        <v>33</v>
      </c>
      <c r="C41" s="46"/>
      <c r="D41" s="47" t="s">
        <v>34</v>
      </c>
      <c r="E41" s="47" t="s">
        <v>35</v>
      </c>
      <c r="F41" s="47" t="s">
        <v>36</v>
      </c>
      <c r="G41" s="47" t="s">
        <v>23</v>
      </c>
      <c r="H41" s="48" t="s">
        <v>37</v>
      </c>
      <c r="I41" s="48" t="s">
        <v>250</v>
      </c>
      <c r="J41" s="49" t="s">
        <v>38</v>
      </c>
      <c r="K41" s="49" t="s">
        <v>349</v>
      </c>
      <c r="L41" s="48" t="s">
        <v>493</v>
      </c>
      <c r="M41" s="50" t="s">
        <v>379</v>
      </c>
      <c r="N41" s="50" t="s">
        <v>39</v>
      </c>
      <c r="O41" s="50" t="s">
        <v>40</v>
      </c>
      <c r="P41" s="50" t="s">
        <v>251</v>
      </c>
      <c r="Q41" s="47" t="s">
        <v>41</v>
      </c>
      <c r="R41" s="3"/>
      <c r="S41" s="3"/>
      <c r="T41" s="1"/>
    </row>
    <row r="42" spans="1:28" ht="20.6" customHeight="1" x14ac:dyDescent="0.35">
      <c r="A42" s="5"/>
      <c r="B42" s="170"/>
      <c r="C42" s="171"/>
      <c r="D42" s="184" t="s">
        <v>492</v>
      </c>
      <c r="E42" s="172"/>
      <c r="F42" s="173"/>
      <c r="G42" s="174"/>
      <c r="H42" s="175"/>
      <c r="I42" s="176"/>
      <c r="J42" s="178"/>
      <c r="K42" s="178"/>
      <c r="L42" s="177"/>
      <c r="M42" s="179"/>
      <c r="N42" s="180"/>
      <c r="O42" s="181"/>
      <c r="P42" s="182"/>
      <c r="Q42" s="183"/>
      <c r="T42" s="1"/>
    </row>
    <row r="43" spans="1:28" s="56" customFormat="1" ht="14.25" customHeight="1" x14ac:dyDescent="0.45">
      <c r="A43" s="51"/>
      <c r="B43" s="52" t="s">
        <v>393</v>
      </c>
      <c r="C43" s="123" t="s">
        <v>352</v>
      </c>
      <c r="D43" s="186" t="s">
        <v>47</v>
      </c>
      <c r="E43" s="186" t="s">
        <v>48</v>
      </c>
      <c r="F43" s="187" t="s">
        <v>466</v>
      </c>
      <c r="G43" s="187" t="s">
        <v>45</v>
      </c>
      <c r="H43" s="127">
        <v>0.36</v>
      </c>
      <c r="I43" s="188">
        <f>H43*$O$7</f>
        <v>35.736587999999998</v>
      </c>
      <c r="J43" s="53">
        <v>600</v>
      </c>
      <c r="K43" s="53" t="s">
        <v>350</v>
      </c>
      <c r="L43" s="262" t="s">
        <v>495</v>
      </c>
      <c r="M43" s="54"/>
      <c r="N43" s="126">
        <f>M43*J43</f>
        <v>0</v>
      </c>
      <c r="O43" s="125">
        <f t="shared" ref="O43:O106" si="1">N43*H43</f>
        <v>0</v>
      </c>
      <c r="P43" s="124">
        <f t="shared" ref="P43:P106" si="2">N43*I43</f>
        <v>0</v>
      </c>
      <c r="Q43" s="189" t="s">
        <v>355</v>
      </c>
      <c r="R43" s="55"/>
      <c r="S43" s="55"/>
      <c r="V43" s="57"/>
      <c r="AB43" s="122"/>
    </row>
    <row r="44" spans="1:28" s="56" customFormat="1" ht="14.25" customHeight="1" x14ac:dyDescent="0.45">
      <c r="A44" s="51"/>
      <c r="B44" s="52" t="s">
        <v>394</v>
      </c>
      <c r="C44" s="123" t="s">
        <v>352</v>
      </c>
      <c r="D44" s="186" t="s">
        <v>47</v>
      </c>
      <c r="E44" s="186" t="s">
        <v>48</v>
      </c>
      <c r="F44" s="187" t="s">
        <v>466</v>
      </c>
      <c r="G44" s="187" t="s">
        <v>46</v>
      </c>
      <c r="H44" s="127">
        <v>0.59</v>
      </c>
      <c r="I44" s="188">
        <f>H44*$O$7</f>
        <v>58.568296999999994</v>
      </c>
      <c r="J44" s="53">
        <v>250</v>
      </c>
      <c r="K44" s="53" t="s">
        <v>350</v>
      </c>
      <c r="L44" s="262" t="s">
        <v>496</v>
      </c>
      <c r="M44" s="54"/>
      <c r="N44" s="126">
        <f>M44*J44</f>
        <v>0</v>
      </c>
      <c r="O44" s="125">
        <f t="shared" si="1"/>
        <v>0</v>
      </c>
      <c r="P44" s="124">
        <f t="shared" si="2"/>
        <v>0</v>
      </c>
      <c r="Q44" s="189" t="s">
        <v>355</v>
      </c>
      <c r="R44" s="55"/>
      <c r="S44" s="55"/>
      <c r="V44" s="57"/>
      <c r="AB44" s="122"/>
    </row>
    <row r="45" spans="1:28" s="146" customFormat="1" ht="14.25" customHeight="1" x14ac:dyDescent="0.35">
      <c r="A45" s="132"/>
      <c r="B45" s="52" t="s">
        <v>395</v>
      </c>
      <c r="C45" s="123" t="s">
        <v>352</v>
      </c>
      <c r="D45" s="186" t="s">
        <v>47</v>
      </c>
      <c r="E45" s="186" t="s">
        <v>48</v>
      </c>
      <c r="F45" s="187" t="s">
        <v>466</v>
      </c>
      <c r="G45" s="187" t="s">
        <v>44</v>
      </c>
      <c r="H45" s="127">
        <v>0.33</v>
      </c>
      <c r="I45" s="188">
        <f>H45*$O$7</f>
        <v>32.758538999999999</v>
      </c>
      <c r="J45" s="53">
        <v>900</v>
      </c>
      <c r="K45" s="53" t="s">
        <v>350</v>
      </c>
      <c r="L45" s="261" t="s">
        <v>499</v>
      </c>
      <c r="M45" s="54"/>
      <c r="N45" s="126">
        <f>M45*J45</f>
        <v>0</v>
      </c>
      <c r="O45" s="125">
        <f t="shared" si="1"/>
        <v>0</v>
      </c>
      <c r="P45" s="124">
        <f t="shared" si="2"/>
        <v>0</v>
      </c>
      <c r="Q45" s="189" t="s">
        <v>355</v>
      </c>
      <c r="R45" s="145"/>
      <c r="S45" s="145"/>
      <c r="V45" s="147"/>
    </row>
    <row r="46" spans="1:28" s="56" customFormat="1" ht="14.25" hidden="1" customHeight="1" x14ac:dyDescent="0.4">
      <c r="A46" s="51"/>
      <c r="B46" s="133" t="s">
        <v>252</v>
      </c>
      <c r="C46" s="134" t="s">
        <v>351</v>
      </c>
      <c r="D46" s="135" t="s">
        <v>42</v>
      </c>
      <c r="E46" s="135" t="s">
        <v>43</v>
      </c>
      <c r="F46" s="136" t="s">
        <v>311</v>
      </c>
      <c r="G46" s="136" t="s">
        <v>45</v>
      </c>
      <c r="H46" s="137">
        <f>I46/$O$7</f>
        <v>0.37272724525352002</v>
      </c>
      <c r="I46" s="138">
        <v>37</v>
      </c>
      <c r="J46" s="139">
        <v>200</v>
      </c>
      <c r="K46" s="139" t="s">
        <v>348</v>
      </c>
      <c r="L46" s="248" t="s">
        <v>497</v>
      </c>
      <c r="M46" s="140"/>
      <c r="N46" s="141">
        <f>M46*J46</f>
        <v>0</v>
      </c>
      <c r="O46" s="142">
        <f t="shared" si="1"/>
        <v>0</v>
      </c>
      <c r="P46" s="143">
        <f t="shared" si="2"/>
        <v>0</v>
      </c>
      <c r="Q46" s="144" t="s">
        <v>389</v>
      </c>
      <c r="R46" s="55"/>
      <c r="S46" s="55"/>
      <c r="V46" s="57"/>
      <c r="AB46" s="122"/>
    </row>
    <row r="47" spans="1:28" s="146" customFormat="1" ht="14.25" customHeight="1" x14ac:dyDescent="0.45">
      <c r="A47" s="132"/>
      <c r="B47" s="52" t="s">
        <v>390</v>
      </c>
      <c r="C47" s="123" t="s">
        <v>352</v>
      </c>
      <c r="D47" s="186" t="s">
        <v>42</v>
      </c>
      <c r="E47" s="186" t="s">
        <v>43</v>
      </c>
      <c r="F47" s="187" t="s">
        <v>311</v>
      </c>
      <c r="G47" s="187" t="s">
        <v>45</v>
      </c>
      <c r="H47" s="127">
        <v>0.42</v>
      </c>
      <c r="I47" s="188">
        <f t="shared" ref="I47:I52" si="3">H47*$O$7</f>
        <v>41.692685999999995</v>
      </c>
      <c r="J47" s="53">
        <v>500</v>
      </c>
      <c r="K47" s="53" t="s">
        <v>350</v>
      </c>
      <c r="L47" s="262" t="s">
        <v>496</v>
      </c>
      <c r="M47" s="54"/>
      <c r="N47" s="126">
        <f>M47*J47</f>
        <v>0</v>
      </c>
      <c r="O47" s="125">
        <f t="shared" si="1"/>
        <v>0</v>
      </c>
      <c r="P47" s="124">
        <f t="shared" si="2"/>
        <v>0</v>
      </c>
      <c r="Q47" s="189" t="s">
        <v>355</v>
      </c>
      <c r="R47" s="145"/>
      <c r="S47" s="145"/>
      <c r="V47" s="147"/>
    </row>
    <row r="48" spans="1:28" s="146" customFormat="1" ht="14.25" customHeight="1" x14ac:dyDescent="0.4">
      <c r="A48" s="132"/>
      <c r="B48" s="52" t="s">
        <v>391</v>
      </c>
      <c r="C48" s="123" t="s">
        <v>352</v>
      </c>
      <c r="D48" s="186" t="s">
        <v>42</v>
      </c>
      <c r="E48" s="186" t="s">
        <v>43</v>
      </c>
      <c r="F48" s="187" t="s">
        <v>311</v>
      </c>
      <c r="G48" s="187" t="s">
        <v>46</v>
      </c>
      <c r="H48" s="127">
        <v>0.6</v>
      </c>
      <c r="I48" s="188">
        <f t="shared" si="3"/>
        <v>59.560979999999994</v>
      </c>
      <c r="J48" s="53">
        <v>250</v>
      </c>
      <c r="K48" s="53" t="s">
        <v>350</v>
      </c>
      <c r="L48" s="244" t="s">
        <v>498</v>
      </c>
      <c r="M48" s="54"/>
      <c r="N48" s="126">
        <f>M48*J48</f>
        <v>0</v>
      </c>
      <c r="O48" s="125">
        <f t="shared" si="1"/>
        <v>0</v>
      </c>
      <c r="P48" s="124">
        <f t="shared" si="2"/>
        <v>0</v>
      </c>
      <c r="Q48" s="189" t="s">
        <v>355</v>
      </c>
      <c r="R48" s="145"/>
      <c r="S48" s="145"/>
      <c r="V48" s="147"/>
    </row>
    <row r="49" spans="1:28" s="56" customFormat="1" ht="14.25" customHeight="1" x14ac:dyDescent="0.45">
      <c r="A49" s="51"/>
      <c r="B49" s="52" t="s">
        <v>392</v>
      </c>
      <c r="C49" s="123" t="s">
        <v>352</v>
      </c>
      <c r="D49" s="186" t="s">
        <v>42</v>
      </c>
      <c r="E49" s="186" t="s">
        <v>43</v>
      </c>
      <c r="F49" s="187" t="s">
        <v>311</v>
      </c>
      <c r="G49" s="187" t="s">
        <v>44</v>
      </c>
      <c r="H49" s="127">
        <v>0.36</v>
      </c>
      <c r="I49" s="188">
        <f t="shared" si="3"/>
        <v>35.736587999999998</v>
      </c>
      <c r="J49" s="53">
        <v>900</v>
      </c>
      <c r="K49" s="53" t="s">
        <v>350</v>
      </c>
      <c r="L49" s="262" t="s">
        <v>495</v>
      </c>
      <c r="M49" s="54"/>
      <c r="N49" s="126">
        <f>M49*J49</f>
        <v>0</v>
      </c>
      <c r="O49" s="125">
        <f t="shared" si="1"/>
        <v>0</v>
      </c>
      <c r="P49" s="124">
        <f t="shared" si="2"/>
        <v>0</v>
      </c>
      <c r="Q49" s="189" t="s">
        <v>355</v>
      </c>
      <c r="R49" s="55"/>
      <c r="S49" s="55"/>
      <c r="V49" s="57"/>
      <c r="AB49" s="122"/>
    </row>
    <row r="50" spans="1:28" s="56" customFormat="1" ht="14.25" customHeight="1" x14ac:dyDescent="0.35">
      <c r="A50" s="51"/>
      <c r="B50" s="52" t="s">
        <v>49</v>
      </c>
      <c r="C50" s="123" t="s">
        <v>352</v>
      </c>
      <c r="D50" s="186" t="s">
        <v>50</v>
      </c>
      <c r="E50" s="186" t="s">
        <v>48</v>
      </c>
      <c r="F50" s="187" t="s">
        <v>51</v>
      </c>
      <c r="G50" s="187" t="s">
        <v>44</v>
      </c>
      <c r="H50" s="127">
        <v>0.34</v>
      </c>
      <c r="I50" s="188">
        <f t="shared" si="3"/>
        <v>33.751221999999999</v>
      </c>
      <c r="J50" s="53">
        <v>700</v>
      </c>
      <c r="K50" s="53" t="s">
        <v>350</v>
      </c>
      <c r="L50" s="261" t="s">
        <v>499</v>
      </c>
      <c r="M50" s="54"/>
      <c r="N50" s="126">
        <f>M50*J50</f>
        <v>0</v>
      </c>
      <c r="O50" s="125">
        <f t="shared" si="1"/>
        <v>0</v>
      </c>
      <c r="P50" s="124">
        <f t="shared" si="2"/>
        <v>0</v>
      </c>
      <c r="Q50" s="189" t="s">
        <v>355</v>
      </c>
      <c r="R50" s="55"/>
      <c r="S50" s="55"/>
      <c r="V50" s="57"/>
      <c r="AB50" s="122"/>
    </row>
    <row r="51" spans="1:28" s="56" customFormat="1" ht="14.25" customHeight="1" x14ac:dyDescent="0.35">
      <c r="A51" s="51"/>
      <c r="B51" s="52" t="s">
        <v>52</v>
      </c>
      <c r="C51" s="123" t="s">
        <v>352</v>
      </c>
      <c r="D51" s="186" t="s">
        <v>50</v>
      </c>
      <c r="E51" s="186" t="s">
        <v>48</v>
      </c>
      <c r="F51" s="187" t="s">
        <v>51</v>
      </c>
      <c r="G51" s="187" t="s">
        <v>45</v>
      </c>
      <c r="H51" s="127">
        <v>0.4</v>
      </c>
      <c r="I51" s="188">
        <f t="shared" si="3"/>
        <v>39.707320000000003</v>
      </c>
      <c r="J51" s="53">
        <v>500</v>
      </c>
      <c r="K51" s="53" t="s">
        <v>350</v>
      </c>
      <c r="L51" s="261" t="s">
        <v>499</v>
      </c>
      <c r="M51" s="54"/>
      <c r="N51" s="126">
        <f>M51*J51</f>
        <v>0</v>
      </c>
      <c r="O51" s="125">
        <f t="shared" si="1"/>
        <v>0</v>
      </c>
      <c r="P51" s="124">
        <f t="shared" si="2"/>
        <v>0</v>
      </c>
      <c r="Q51" s="189" t="s">
        <v>355</v>
      </c>
      <c r="R51" s="55"/>
      <c r="S51" s="55"/>
      <c r="V51" s="57"/>
      <c r="AB51" s="122"/>
    </row>
    <row r="52" spans="1:28" s="56" customFormat="1" ht="14.25" customHeight="1" x14ac:dyDescent="0.45">
      <c r="A52" s="51"/>
      <c r="B52" s="52" t="s">
        <v>53</v>
      </c>
      <c r="C52" s="123" t="s">
        <v>352</v>
      </c>
      <c r="D52" s="186" t="s">
        <v>50</v>
      </c>
      <c r="E52" s="186" t="s">
        <v>48</v>
      </c>
      <c r="F52" s="187" t="s">
        <v>51</v>
      </c>
      <c r="G52" s="187" t="s">
        <v>46</v>
      </c>
      <c r="H52" s="127">
        <v>0.6</v>
      </c>
      <c r="I52" s="188">
        <f t="shared" si="3"/>
        <v>59.560979999999994</v>
      </c>
      <c r="J52" s="53">
        <v>250</v>
      </c>
      <c r="K52" s="53" t="s">
        <v>350</v>
      </c>
      <c r="L52" s="262" t="s">
        <v>496</v>
      </c>
      <c r="M52" s="54"/>
      <c r="N52" s="126">
        <f>M52*J52</f>
        <v>0</v>
      </c>
      <c r="O52" s="125">
        <f t="shared" si="1"/>
        <v>0</v>
      </c>
      <c r="P52" s="124">
        <f t="shared" si="2"/>
        <v>0</v>
      </c>
      <c r="Q52" s="189" t="s">
        <v>355</v>
      </c>
      <c r="R52" s="55"/>
      <c r="S52" s="55"/>
      <c r="V52" s="57"/>
      <c r="AB52" s="122"/>
    </row>
    <row r="53" spans="1:28" s="146" customFormat="1" ht="14.25" hidden="1" customHeight="1" x14ac:dyDescent="0.4">
      <c r="A53" s="132"/>
      <c r="B53" s="133" t="s">
        <v>253</v>
      </c>
      <c r="C53" s="134" t="s">
        <v>351</v>
      </c>
      <c r="D53" s="135" t="s">
        <v>383</v>
      </c>
      <c r="E53" s="135" t="s">
        <v>99</v>
      </c>
      <c r="F53" s="136" t="s">
        <v>312</v>
      </c>
      <c r="G53" s="136" t="s">
        <v>45</v>
      </c>
      <c r="H53" s="137">
        <f>I53/$O$7</f>
        <v>0.29213757060411027</v>
      </c>
      <c r="I53" s="138">
        <v>29</v>
      </c>
      <c r="J53" s="139">
        <v>200</v>
      </c>
      <c r="K53" s="139" t="s">
        <v>348</v>
      </c>
      <c r="L53" s="248" t="s">
        <v>497</v>
      </c>
      <c r="M53" s="140"/>
      <c r="N53" s="141">
        <f>M53*J53</f>
        <v>0</v>
      </c>
      <c r="O53" s="142">
        <f t="shared" si="1"/>
        <v>0</v>
      </c>
      <c r="P53" s="143">
        <f t="shared" si="2"/>
        <v>0</v>
      </c>
      <c r="Q53" s="144" t="s">
        <v>389</v>
      </c>
      <c r="R53" s="145"/>
      <c r="S53" s="145"/>
      <c r="V53" s="147"/>
    </row>
    <row r="54" spans="1:28" s="146" customFormat="1" ht="14.25" hidden="1" customHeight="1" x14ac:dyDescent="0.4">
      <c r="A54" s="132"/>
      <c r="B54" s="133" t="s">
        <v>254</v>
      </c>
      <c r="C54" s="134" t="s">
        <v>351</v>
      </c>
      <c r="D54" s="135" t="s">
        <v>47</v>
      </c>
      <c r="E54" s="135" t="s">
        <v>48</v>
      </c>
      <c r="F54" s="136" t="s">
        <v>313</v>
      </c>
      <c r="G54" s="136" t="s">
        <v>45</v>
      </c>
      <c r="H54" s="137">
        <f>I54/$O$7</f>
        <v>0.23169531461705298</v>
      </c>
      <c r="I54" s="138">
        <v>23</v>
      </c>
      <c r="J54" s="139">
        <v>200</v>
      </c>
      <c r="K54" s="139" t="s">
        <v>348</v>
      </c>
      <c r="L54" s="248" t="s">
        <v>497</v>
      </c>
      <c r="M54" s="140"/>
      <c r="N54" s="141">
        <f>M54*J54</f>
        <v>0</v>
      </c>
      <c r="O54" s="142">
        <f t="shared" si="1"/>
        <v>0</v>
      </c>
      <c r="P54" s="143">
        <f t="shared" si="2"/>
        <v>0</v>
      </c>
      <c r="Q54" s="144" t="s">
        <v>389</v>
      </c>
      <c r="R54" s="145"/>
      <c r="S54" s="145"/>
      <c r="V54" s="147"/>
    </row>
    <row r="55" spans="1:28" s="56" customFormat="1" ht="14.25" customHeight="1" x14ac:dyDescent="0.35">
      <c r="A55" s="51"/>
      <c r="B55" s="52" t="s">
        <v>54</v>
      </c>
      <c r="C55" s="123" t="s">
        <v>352</v>
      </c>
      <c r="D55" s="186" t="s">
        <v>55</v>
      </c>
      <c r="E55" s="186" t="s">
        <v>43</v>
      </c>
      <c r="F55" s="187" t="s">
        <v>56</v>
      </c>
      <c r="G55" s="187" t="s">
        <v>44</v>
      </c>
      <c r="H55" s="127">
        <v>0.38</v>
      </c>
      <c r="I55" s="188">
        <f t="shared" ref="I55:I68" si="4">H55*$O$7</f>
        <v>37.721953999999997</v>
      </c>
      <c r="J55" s="53">
        <v>700</v>
      </c>
      <c r="K55" s="53" t="s">
        <v>350</v>
      </c>
      <c r="L55" s="261" t="s">
        <v>499</v>
      </c>
      <c r="M55" s="54"/>
      <c r="N55" s="126">
        <f>M55*J55</f>
        <v>0</v>
      </c>
      <c r="O55" s="125">
        <f t="shared" si="1"/>
        <v>0</v>
      </c>
      <c r="P55" s="124">
        <f t="shared" si="2"/>
        <v>0</v>
      </c>
      <c r="Q55" s="189" t="s">
        <v>355</v>
      </c>
      <c r="R55" s="55"/>
      <c r="S55" s="55"/>
      <c r="V55" s="57"/>
      <c r="AB55" s="122"/>
    </row>
    <row r="56" spans="1:28" s="56" customFormat="1" ht="14.25" customHeight="1" x14ac:dyDescent="0.45">
      <c r="A56" s="51"/>
      <c r="B56" s="52" t="s">
        <v>57</v>
      </c>
      <c r="C56" s="123" t="s">
        <v>352</v>
      </c>
      <c r="D56" s="186" t="s">
        <v>55</v>
      </c>
      <c r="E56" s="186" t="s">
        <v>43</v>
      </c>
      <c r="F56" s="187" t="s">
        <v>56</v>
      </c>
      <c r="G56" s="187" t="s">
        <v>45</v>
      </c>
      <c r="H56" s="127">
        <v>0.45</v>
      </c>
      <c r="I56" s="188">
        <f t="shared" si="4"/>
        <v>44.670735000000001</v>
      </c>
      <c r="J56" s="53">
        <v>500</v>
      </c>
      <c r="K56" s="53" t="s">
        <v>350</v>
      </c>
      <c r="L56" s="262" t="s">
        <v>496</v>
      </c>
      <c r="M56" s="54"/>
      <c r="N56" s="126">
        <f>M56*J56</f>
        <v>0</v>
      </c>
      <c r="O56" s="125">
        <f t="shared" si="1"/>
        <v>0</v>
      </c>
      <c r="P56" s="124">
        <f t="shared" si="2"/>
        <v>0</v>
      </c>
      <c r="Q56" s="189" t="s">
        <v>355</v>
      </c>
      <c r="R56" s="55"/>
      <c r="S56" s="55"/>
      <c r="V56" s="57"/>
      <c r="AB56" s="122"/>
    </row>
    <row r="57" spans="1:28" s="56" customFormat="1" ht="14.25" customHeight="1" x14ac:dyDescent="0.35">
      <c r="A57" s="51"/>
      <c r="B57" s="52" t="s">
        <v>58</v>
      </c>
      <c r="C57" s="123" t="s">
        <v>352</v>
      </c>
      <c r="D57" s="186" t="s">
        <v>55</v>
      </c>
      <c r="E57" s="186" t="s">
        <v>43</v>
      </c>
      <c r="F57" s="187" t="s">
        <v>56</v>
      </c>
      <c r="G57" s="187" t="s">
        <v>46</v>
      </c>
      <c r="H57" s="127">
        <v>0.67</v>
      </c>
      <c r="I57" s="188">
        <f t="shared" si="4"/>
        <v>66.509760999999997</v>
      </c>
      <c r="J57" s="53">
        <v>250</v>
      </c>
      <c r="K57" s="53" t="s">
        <v>350</v>
      </c>
      <c r="L57" s="261" t="s">
        <v>499</v>
      </c>
      <c r="M57" s="54"/>
      <c r="N57" s="126">
        <f>M57*J57</f>
        <v>0</v>
      </c>
      <c r="O57" s="125">
        <f t="shared" si="1"/>
        <v>0</v>
      </c>
      <c r="P57" s="124">
        <f t="shared" si="2"/>
        <v>0</v>
      </c>
      <c r="Q57" s="189" t="s">
        <v>355</v>
      </c>
      <c r="R57" s="55"/>
      <c r="S57" s="55"/>
      <c r="V57" s="57"/>
      <c r="AB57" s="122"/>
    </row>
    <row r="58" spans="1:28" s="56" customFormat="1" ht="14.25" customHeight="1" x14ac:dyDescent="0.35">
      <c r="A58" s="51"/>
      <c r="B58" s="52" t="s">
        <v>59</v>
      </c>
      <c r="C58" s="123" t="s">
        <v>352</v>
      </c>
      <c r="D58" s="186" t="s">
        <v>55</v>
      </c>
      <c r="E58" s="186" t="s">
        <v>43</v>
      </c>
      <c r="F58" s="187" t="s">
        <v>60</v>
      </c>
      <c r="G58" s="187" t="s">
        <v>44</v>
      </c>
      <c r="H58" s="127">
        <v>0.38</v>
      </c>
      <c r="I58" s="188">
        <f t="shared" si="4"/>
        <v>37.721953999999997</v>
      </c>
      <c r="J58" s="53">
        <v>700</v>
      </c>
      <c r="K58" s="53" t="s">
        <v>350</v>
      </c>
      <c r="L58" s="261" t="s">
        <v>499</v>
      </c>
      <c r="M58" s="54"/>
      <c r="N58" s="126">
        <f>M58*J58</f>
        <v>0</v>
      </c>
      <c r="O58" s="125">
        <f t="shared" si="1"/>
        <v>0</v>
      </c>
      <c r="P58" s="124">
        <f t="shared" si="2"/>
        <v>0</v>
      </c>
      <c r="Q58" s="189" t="s">
        <v>355</v>
      </c>
      <c r="R58" s="55"/>
      <c r="S58" s="55"/>
      <c r="V58" s="57"/>
      <c r="AB58" s="122"/>
    </row>
    <row r="59" spans="1:28" s="56" customFormat="1" ht="14.25" customHeight="1" x14ac:dyDescent="0.45">
      <c r="A59" s="51"/>
      <c r="B59" s="52" t="s">
        <v>61</v>
      </c>
      <c r="C59" s="123" t="s">
        <v>352</v>
      </c>
      <c r="D59" s="186" t="s">
        <v>55</v>
      </c>
      <c r="E59" s="186" t="s">
        <v>43</v>
      </c>
      <c r="F59" s="187" t="s">
        <v>60</v>
      </c>
      <c r="G59" s="187" t="s">
        <v>45</v>
      </c>
      <c r="H59" s="127">
        <v>0.45</v>
      </c>
      <c r="I59" s="188">
        <f t="shared" si="4"/>
        <v>44.670735000000001</v>
      </c>
      <c r="J59" s="53">
        <v>500</v>
      </c>
      <c r="K59" s="53" t="s">
        <v>350</v>
      </c>
      <c r="L59" s="262" t="s">
        <v>495</v>
      </c>
      <c r="M59" s="54"/>
      <c r="N59" s="126">
        <f>M59*J59</f>
        <v>0</v>
      </c>
      <c r="O59" s="125">
        <f t="shared" si="1"/>
        <v>0</v>
      </c>
      <c r="P59" s="124">
        <f t="shared" si="2"/>
        <v>0</v>
      </c>
      <c r="Q59" s="189" t="s">
        <v>355</v>
      </c>
      <c r="R59" s="55"/>
      <c r="S59" s="55"/>
      <c r="V59" s="57"/>
      <c r="AB59" s="122"/>
    </row>
    <row r="60" spans="1:28" s="56" customFormat="1" ht="13.2" customHeight="1" x14ac:dyDescent="0.35">
      <c r="A60" s="51"/>
      <c r="B60" s="52" t="s">
        <v>62</v>
      </c>
      <c r="C60" s="123" t="s">
        <v>352</v>
      </c>
      <c r="D60" s="186" t="s">
        <v>55</v>
      </c>
      <c r="E60" s="186" t="s">
        <v>43</v>
      </c>
      <c r="F60" s="187" t="s">
        <v>60</v>
      </c>
      <c r="G60" s="187" t="s">
        <v>46</v>
      </c>
      <c r="H60" s="127">
        <v>0.67</v>
      </c>
      <c r="I60" s="188">
        <f t="shared" si="4"/>
        <v>66.509760999999997</v>
      </c>
      <c r="J60" s="53">
        <v>250</v>
      </c>
      <c r="K60" s="53" t="s">
        <v>350</v>
      </c>
      <c r="L60" s="261" t="s">
        <v>499</v>
      </c>
      <c r="M60" s="54"/>
      <c r="N60" s="126">
        <f>M60*J60</f>
        <v>0</v>
      </c>
      <c r="O60" s="125">
        <f t="shared" si="1"/>
        <v>0</v>
      </c>
      <c r="P60" s="124">
        <f t="shared" si="2"/>
        <v>0</v>
      </c>
      <c r="Q60" s="189" t="s">
        <v>355</v>
      </c>
      <c r="R60" s="55"/>
      <c r="S60" s="55"/>
      <c r="V60" s="57"/>
      <c r="AB60" s="122"/>
    </row>
    <row r="61" spans="1:28" s="56" customFormat="1" ht="14.25" customHeight="1" x14ac:dyDescent="0.35">
      <c r="A61" s="51"/>
      <c r="B61" s="52" t="s">
        <v>396</v>
      </c>
      <c r="C61" s="123" t="s">
        <v>352</v>
      </c>
      <c r="D61" s="186" t="s">
        <v>50</v>
      </c>
      <c r="E61" s="186" t="s">
        <v>63</v>
      </c>
      <c r="F61" s="187" t="s">
        <v>467</v>
      </c>
      <c r="G61" s="187" t="s">
        <v>45</v>
      </c>
      <c r="H61" s="127">
        <v>0.47</v>
      </c>
      <c r="I61" s="188">
        <f t="shared" si="4"/>
        <v>46.656100999999992</v>
      </c>
      <c r="J61" s="53">
        <v>600</v>
      </c>
      <c r="K61" s="53" t="s">
        <v>350</v>
      </c>
      <c r="L61" s="261" t="s">
        <v>499</v>
      </c>
      <c r="M61" s="54"/>
      <c r="N61" s="126">
        <f>M61*J61</f>
        <v>0</v>
      </c>
      <c r="O61" s="125">
        <f t="shared" si="1"/>
        <v>0</v>
      </c>
      <c r="P61" s="124">
        <f t="shared" si="2"/>
        <v>0</v>
      </c>
      <c r="Q61" s="189" t="s">
        <v>355</v>
      </c>
      <c r="R61" s="55"/>
      <c r="S61" s="55"/>
      <c r="V61" s="57"/>
      <c r="AB61" s="122"/>
    </row>
    <row r="62" spans="1:28" s="56" customFormat="1" ht="14.25" customHeight="1" x14ac:dyDescent="0.35">
      <c r="A62" s="51"/>
      <c r="B62" s="52" t="s">
        <v>397</v>
      </c>
      <c r="C62" s="123" t="s">
        <v>352</v>
      </c>
      <c r="D62" s="186" t="s">
        <v>50</v>
      </c>
      <c r="E62" s="186" t="s">
        <v>63</v>
      </c>
      <c r="F62" s="187" t="s">
        <v>467</v>
      </c>
      <c r="G62" s="187" t="s">
        <v>46</v>
      </c>
      <c r="H62" s="127">
        <v>0.71</v>
      </c>
      <c r="I62" s="188">
        <f t="shared" si="4"/>
        <v>70.480492999999996</v>
      </c>
      <c r="J62" s="53">
        <v>250</v>
      </c>
      <c r="K62" s="53" t="s">
        <v>350</v>
      </c>
      <c r="L62" s="261" t="s">
        <v>499</v>
      </c>
      <c r="M62" s="54"/>
      <c r="N62" s="126">
        <f>M62*J62</f>
        <v>0</v>
      </c>
      <c r="O62" s="125">
        <f t="shared" si="1"/>
        <v>0</v>
      </c>
      <c r="P62" s="124">
        <f t="shared" si="2"/>
        <v>0</v>
      </c>
      <c r="Q62" s="189" t="s">
        <v>355</v>
      </c>
      <c r="R62" s="55"/>
      <c r="S62" s="55"/>
      <c r="V62" s="57"/>
      <c r="AB62" s="122"/>
    </row>
    <row r="63" spans="1:28" s="146" customFormat="1" ht="14.25" customHeight="1" x14ac:dyDescent="0.35">
      <c r="A63" s="132"/>
      <c r="B63" s="52" t="s">
        <v>398</v>
      </c>
      <c r="C63" s="123" t="s">
        <v>352</v>
      </c>
      <c r="D63" s="186" t="s">
        <v>50</v>
      </c>
      <c r="E63" s="186" t="s">
        <v>63</v>
      </c>
      <c r="F63" s="187" t="s">
        <v>467</v>
      </c>
      <c r="G63" s="187" t="s">
        <v>44</v>
      </c>
      <c r="H63" s="127">
        <v>0.36</v>
      </c>
      <c r="I63" s="188">
        <f t="shared" si="4"/>
        <v>35.736587999999998</v>
      </c>
      <c r="J63" s="53">
        <v>900</v>
      </c>
      <c r="K63" s="53" t="s">
        <v>350</v>
      </c>
      <c r="L63" s="261" t="s">
        <v>499</v>
      </c>
      <c r="M63" s="54"/>
      <c r="N63" s="126">
        <f>M63*J63</f>
        <v>0</v>
      </c>
      <c r="O63" s="125">
        <f t="shared" si="1"/>
        <v>0</v>
      </c>
      <c r="P63" s="124">
        <f t="shared" si="2"/>
        <v>0</v>
      </c>
      <c r="Q63" s="189" t="s">
        <v>355</v>
      </c>
      <c r="R63" s="145"/>
      <c r="S63" s="145"/>
      <c r="V63" s="147"/>
    </row>
    <row r="64" spans="1:28" s="146" customFormat="1" ht="14.25" customHeight="1" x14ac:dyDescent="0.35">
      <c r="A64" s="132"/>
      <c r="B64" s="52" t="s">
        <v>292</v>
      </c>
      <c r="C64" s="123" t="s">
        <v>352</v>
      </c>
      <c r="D64" s="186" t="s">
        <v>50</v>
      </c>
      <c r="E64" s="186" t="s">
        <v>48</v>
      </c>
      <c r="F64" s="187" t="s">
        <v>341</v>
      </c>
      <c r="G64" s="187" t="s">
        <v>44</v>
      </c>
      <c r="H64" s="127">
        <v>0.34</v>
      </c>
      <c r="I64" s="188">
        <f t="shared" si="4"/>
        <v>33.751221999999999</v>
      </c>
      <c r="J64" s="53">
        <v>700</v>
      </c>
      <c r="K64" s="53" t="s">
        <v>350</v>
      </c>
      <c r="L64" s="261" t="s">
        <v>499</v>
      </c>
      <c r="M64" s="54"/>
      <c r="N64" s="126">
        <f>M64*J64</f>
        <v>0</v>
      </c>
      <c r="O64" s="125">
        <f t="shared" si="1"/>
        <v>0</v>
      </c>
      <c r="P64" s="124">
        <f t="shared" si="2"/>
        <v>0</v>
      </c>
      <c r="Q64" s="189" t="s">
        <v>355</v>
      </c>
      <c r="R64" s="145"/>
      <c r="S64" s="145"/>
      <c r="V64" s="147"/>
    </row>
    <row r="65" spans="1:28" s="146" customFormat="1" ht="14.25" customHeight="1" x14ac:dyDescent="0.35">
      <c r="A65" s="132"/>
      <c r="B65" s="52" t="s">
        <v>290</v>
      </c>
      <c r="C65" s="123" t="s">
        <v>352</v>
      </c>
      <c r="D65" s="186" t="s">
        <v>50</v>
      </c>
      <c r="E65" s="186" t="s">
        <v>48</v>
      </c>
      <c r="F65" s="187" t="s">
        <v>341</v>
      </c>
      <c r="G65" s="187" t="s">
        <v>45</v>
      </c>
      <c r="H65" s="127">
        <v>0.4</v>
      </c>
      <c r="I65" s="188">
        <f t="shared" si="4"/>
        <v>39.707320000000003</v>
      </c>
      <c r="J65" s="53">
        <v>500</v>
      </c>
      <c r="K65" s="53" t="s">
        <v>350</v>
      </c>
      <c r="L65" s="261" t="s">
        <v>499</v>
      </c>
      <c r="M65" s="54"/>
      <c r="N65" s="126">
        <f>M65*J65</f>
        <v>0</v>
      </c>
      <c r="O65" s="125">
        <f t="shared" si="1"/>
        <v>0</v>
      </c>
      <c r="P65" s="124">
        <f t="shared" si="2"/>
        <v>0</v>
      </c>
      <c r="Q65" s="189" t="s">
        <v>355</v>
      </c>
      <c r="R65" s="145"/>
      <c r="S65" s="145"/>
      <c r="V65" s="147"/>
    </row>
    <row r="66" spans="1:28" s="146" customFormat="1" ht="14.25" customHeight="1" x14ac:dyDescent="0.35">
      <c r="A66" s="132"/>
      <c r="B66" s="52" t="s">
        <v>291</v>
      </c>
      <c r="C66" s="123" t="s">
        <v>352</v>
      </c>
      <c r="D66" s="186" t="s">
        <v>50</v>
      </c>
      <c r="E66" s="186" t="s">
        <v>48</v>
      </c>
      <c r="F66" s="187" t="s">
        <v>341</v>
      </c>
      <c r="G66" s="187" t="s">
        <v>46</v>
      </c>
      <c r="H66" s="127">
        <v>0.6</v>
      </c>
      <c r="I66" s="188">
        <f t="shared" si="4"/>
        <v>59.560979999999994</v>
      </c>
      <c r="J66" s="53">
        <v>250</v>
      </c>
      <c r="K66" s="53" t="s">
        <v>350</v>
      </c>
      <c r="L66" s="261" t="s">
        <v>499</v>
      </c>
      <c r="M66" s="54"/>
      <c r="N66" s="126">
        <f>M66*J66</f>
        <v>0</v>
      </c>
      <c r="O66" s="125">
        <f t="shared" si="1"/>
        <v>0</v>
      </c>
      <c r="P66" s="124">
        <f t="shared" si="2"/>
        <v>0</v>
      </c>
      <c r="Q66" s="189" t="s">
        <v>355</v>
      </c>
      <c r="R66" s="145"/>
      <c r="S66" s="145"/>
      <c r="V66" s="147"/>
    </row>
    <row r="67" spans="1:28" s="146" customFormat="1" ht="14.25" hidden="1" customHeight="1" x14ac:dyDescent="0.4">
      <c r="A67" s="132"/>
      <c r="B67" s="133" t="s">
        <v>399</v>
      </c>
      <c r="C67" s="134" t="s">
        <v>352</v>
      </c>
      <c r="D67" s="135" t="s">
        <v>47</v>
      </c>
      <c r="E67" s="135" t="s">
        <v>43</v>
      </c>
      <c r="F67" s="136" t="s">
        <v>468</v>
      </c>
      <c r="G67" s="136" t="s">
        <v>45</v>
      </c>
      <c r="H67" s="148">
        <v>0.59</v>
      </c>
      <c r="I67" s="149">
        <f t="shared" si="4"/>
        <v>58.568296999999994</v>
      </c>
      <c r="J67" s="139">
        <v>500</v>
      </c>
      <c r="K67" s="139" t="s">
        <v>350</v>
      </c>
      <c r="L67" s="248" t="s">
        <v>497</v>
      </c>
      <c r="M67" s="140"/>
      <c r="N67" s="141">
        <f>M67*J67</f>
        <v>0</v>
      </c>
      <c r="O67" s="142">
        <f t="shared" si="1"/>
        <v>0</v>
      </c>
      <c r="P67" s="143">
        <f t="shared" si="2"/>
        <v>0</v>
      </c>
      <c r="Q67" s="144" t="s">
        <v>389</v>
      </c>
      <c r="R67" s="145"/>
      <c r="S67" s="145"/>
      <c r="V67" s="147"/>
    </row>
    <row r="68" spans="1:28" s="146" customFormat="1" ht="14.25" hidden="1" customHeight="1" x14ac:dyDescent="0.4">
      <c r="A68" s="132"/>
      <c r="B68" s="133" t="s">
        <v>400</v>
      </c>
      <c r="C68" s="134" t="s">
        <v>352</v>
      </c>
      <c r="D68" s="135" t="s">
        <v>47</v>
      </c>
      <c r="E68" s="135" t="s">
        <v>43</v>
      </c>
      <c r="F68" s="136" t="s">
        <v>468</v>
      </c>
      <c r="G68" s="136" t="s">
        <v>46</v>
      </c>
      <c r="H68" s="148">
        <v>0.78</v>
      </c>
      <c r="I68" s="149">
        <f t="shared" si="4"/>
        <v>77.429274000000007</v>
      </c>
      <c r="J68" s="139">
        <v>300</v>
      </c>
      <c r="K68" s="139" t="s">
        <v>350</v>
      </c>
      <c r="L68" s="248" t="s">
        <v>497</v>
      </c>
      <c r="M68" s="140"/>
      <c r="N68" s="141">
        <f>M68*J68</f>
        <v>0</v>
      </c>
      <c r="O68" s="142">
        <f t="shared" si="1"/>
        <v>0</v>
      </c>
      <c r="P68" s="143">
        <f t="shared" si="2"/>
        <v>0</v>
      </c>
      <c r="Q68" s="144" t="s">
        <v>389</v>
      </c>
      <c r="R68" s="145"/>
      <c r="S68" s="145"/>
      <c r="V68" s="147"/>
    </row>
    <row r="69" spans="1:28" s="146" customFormat="1" ht="14.25" hidden="1" customHeight="1" x14ac:dyDescent="0.4">
      <c r="A69" s="132"/>
      <c r="B69" s="133" t="s">
        <v>255</v>
      </c>
      <c r="C69" s="134" t="s">
        <v>351</v>
      </c>
      <c r="D69" s="135" t="s">
        <v>47</v>
      </c>
      <c r="E69" s="135" t="s">
        <v>64</v>
      </c>
      <c r="F69" s="136" t="s">
        <v>314</v>
      </c>
      <c r="G69" s="136" t="s">
        <v>45</v>
      </c>
      <c r="H69" s="137">
        <f>I69/$O$7</f>
        <v>0.23169531461705298</v>
      </c>
      <c r="I69" s="138">
        <v>23</v>
      </c>
      <c r="J69" s="139">
        <v>200</v>
      </c>
      <c r="K69" s="139" t="s">
        <v>348</v>
      </c>
      <c r="L69" s="248" t="s">
        <v>497</v>
      </c>
      <c r="M69" s="140"/>
      <c r="N69" s="141">
        <f>M69*J69</f>
        <v>0</v>
      </c>
      <c r="O69" s="142">
        <f t="shared" si="1"/>
        <v>0</v>
      </c>
      <c r="P69" s="143">
        <f t="shared" si="2"/>
        <v>0</v>
      </c>
      <c r="Q69" s="144" t="s">
        <v>389</v>
      </c>
      <c r="R69" s="145"/>
      <c r="S69" s="145"/>
      <c r="V69" s="147"/>
    </row>
    <row r="70" spans="1:28" s="146" customFormat="1" ht="14.25" hidden="1" customHeight="1" x14ac:dyDescent="0.4">
      <c r="A70" s="132"/>
      <c r="B70" s="133" t="s">
        <v>401</v>
      </c>
      <c r="C70" s="134" t="s">
        <v>352</v>
      </c>
      <c r="D70" s="135" t="s">
        <v>47</v>
      </c>
      <c r="E70" s="135" t="s">
        <v>64</v>
      </c>
      <c r="F70" s="136" t="s">
        <v>314</v>
      </c>
      <c r="G70" s="136" t="s">
        <v>45</v>
      </c>
      <c r="H70" s="148">
        <v>0.41000000000000003</v>
      </c>
      <c r="I70" s="149">
        <f>H70*$O$7</f>
        <v>40.700003000000002</v>
      </c>
      <c r="J70" s="139">
        <v>500</v>
      </c>
      <c r="K70" s="139" t="s">
        <v>350</v>
      </c>
      <c r="L70" s="248" t="s">
        <v>497</v>
      </c>
      <c r="M70" s="140"/>
      <c r="N70" s="141">
        <f>M70*J70</f>
        <v>0</v>
      </c>
      <c r="O70" s="142">
        <f t="shared" si="1"/>
        <v>0</v>
      </c>
      <c r="P70" s="143">
        <f t="shared" si="2"/>
        <v>0</v>
      </c>
      <c r="Q70" s="144" t="s">
        <v>389</v>
      </c>
      <c r="R70" s="145"/>
      <c r="S70" s="145"/>
      <c r="V70" s="147"/>
    </row>
    <row r="71" spans="1:28" s="146" customFormat="1" ht="14.25" hidden="1" customHeight="1" x14ac:dyDescent="0.4">
      <c r="A71" s="132"/>
      <c r="B71" s="133" t="s">
        <v>402</v>
      </c>
      <c r="C71" s="134" t="s">
        <v>352</v>
      </c>
      <c r="D71" s="135" t="s">
        <v>47</v>
      </c>
      <c r="E71" s="135" t="s">
        <v>64</v>
      </c>
      <c r="F71" s="136" t="s">
        <v>314</v>
      </c>
      <c r="G71" s="136" t="s">
        <v>46</v>
      </c>
      <c r="H71" s="148">
        <v>0.61</v>
      </c>
      <c r="I71" s="149">
        <f>H71*$O$7</f>
        <v>60.553662999999993</v>
      </c>
      <c r="J71" s="139">
        <v>250</v>
      </c>
      <c r="K71" s="139" t="s">
        <v>350</v>
      </c>
      <c r="L71" s="248" t="s">
        <v>497</v>
      </c>
      <c r="M71" s="140"/>
      <c r="N71" s="141">
        <f>M71*J71</f>
        <v>0</v>
      </c>
      <c r="O71" s="142">
        <f t="shared" si="1"/>
        <v>0</v>
      </c>
      <c r="P71" s="143">
        <f t="shared" si="2"/>
        <v>0</v>
      </c>
      <c r="Q71" s="144" t="s">
        <v>389</v>
      </c>
      <c r="R71" s="145"/>
      <c r="S71" s="145"/>
      <c r="V71" s="147"/>
    </row>
    <row r="72" spans="1:28" s="146" customFormat="1" ht="14.25" hidden="1" customHeight="1" x14ac:dyDescent="0.4">
      <c r="A72" s="132"/>
      <c r="B72" s="133" t="s">
        <v>403</v>
      </c>
      <c r="C72" s="134" t="s">
        <v>352</v>
      </c>
      <c r="D72" s="135" t="s">
        <v>47</v>
      </c>
      <c r="E72" s="135" t="s">
        <v>64</v>
      </c>
      <c r="F72" s="136" t="s">
        <v>314</v>
      </c>
      <c r="G72" s="136" t="s">
        <v>44</v>
      </c>
      <c r="H72" s="148">
        <v>0.27</v>
      </c>
      <c r="I72" s="149">
        <f>H72*$O$7</f>
        <v>26.802441000000002</v>
      </c>
      <c r="J72" s="139">
        <v>800</v>
      </c>
      <c r="K72" s="139" t="s">
        <v>350</v>
      </c>
      <c r="L72" s="248" t="s">
        <v>497</v>
      </c>
      <c r="M72" s="140"/>
      <c r="N72" s="141">
        <f>M72*J72</f>
        <v>0</v>
      </c>
      <c r="O72" s="142">
        <f t="shared" si="1"/>
        <v>0</v>
      </c>
      <c r="P72" s="143">
        <f t="shared" si="2"/>
        <v>0</v>
      </c>
      <c r="Q72" s="144" t="s">
        <v>389</v>
      </c>
      <c r="R72" s="145"/>
      <c r="S72" s="145"/>
      <c r="V72" s="147"/>
    </row>
    <row r="73" spans="1:28" s="146" customFormat="1" ht="14.25" hidden="1" customHeight="1" x14ac:dyDescent="0.4">
      <c r="A73" s="132"/>
      <c r="B73" s="133" t="s">
        <v>256</v>
      </c>
      <c r="C73" s="134" t="s">
        <v>351</v>
      </c>
      <c r="D73" s="135" t="s">
        <v>47</v>
      </c>
      <c r="E73" s="135" t="s">
        <v>48</v>
      </c>
      <c r="F73" s="136" t="s">
        <v>315</v>
      </c>
      <c r="G73" s="136" t="s">
        <v>45</v>
      </c>
      <c r="H73" s="137">
        <f>I73/$O$7</f>
        <v>0.23169531461705298</v>
      </c>
      <c r="I73" s="138">
        <v>23</v>
      </c>
      <c r="J73" s="139">
        <v>200</v>
      </c>
      <c r="K73" s="139" t="s">
        <v>348</v>
      </c>
      <c r="L73" s="248" t="s">
        <v>497</v>
      </c>
      <c r="M73" s="140"/>
      <c r="N73" s="141">
        <f>M73*J73</f>
        <v>0</v>
      </c>
      <c r="O73" s="142">
        <f t="shared" si="1"/>
        <v>0</v>
      </c>
      <c r="P73" s="143">
        <f t="shared" si="2"/>
        <v>0</v>
      </c>
      <c r="Q73" s="144" t="s">
        <v>389</v>
      </c>
      <c r="R73" s="145"/>
      <c r="S73" s="145"/>
      <c r="V73" s="147"/>
    </row>
    <row r="74" spans="1:28" s="56" customFormat="1" ht="14.25" customHeight="1" x14ac:dyDescent="0.45">
      <c r="A74" s="51"/>
      <c r="B74" s="52" t="s">
        <v>294</v>
      </c>
      <c r="C74" s="123" t="s">
        <v>352</v>
      </c>
      <c r="D74" s="186" t="s">
        <v>47</v>
      </c>
      <c r="E74" s="186" t="s">
        <v>64</v>
      </c>
      <c r="F74" s="187" t="s">
        <v>65</v>
      </c>
      <c r="G74" s="187" t="s">
        <v>44</v>
      </c>
      <c r="H74" s="127">
        <v>0.34</v>
      </c>
      <c r="I74" s="188">
        <f>H74*$O$7</f>
        <v>33.751221999999999</v>
      </c>
      <c r="J74" s="53">
        <v>700</v>
      </c>
      <c r="K74" s="53" t="s">
        <v>350</v>
      </c>
      <c r="L74" s="262" t="s">
        <v>495</v>
      </c>
      <c r="M74" s="54"/>
      <c r="N74" s="126">
        <f>M74*J74</f>
        <v>0</v>
      </c>
      <c r="O74" s="125">
        <f t="shared" si="1"/>
        <v>0</v>
      </c>
      <c r="P74" s="124">
        <f t="shared" si="2"/>
        <v>0</v>
      </c>
      <c r="Q74" s="189" t="s">
        <v>355</v>
      </c>
      <c r="R74" s="55"/>
      <c r="S74" s="55"/>
      <c r="V74" s="57"/>
      <c r="AB74" s="122"/>
    </row>
    <row r="75" spans="1:28" s="56" customFormat="1" ht="14.25" customHeight="1" x14ac:dyDescent="0.4">
      <c r="A75" s="51"/>
      <c r="B75" s="52" t="s">
        <v>257</v>
      </c>
      <c r="C75" s="123" t="s">
        <v>351</v>
      </c>
      <c r="D75" s="186" t="s">
        <v>47</v>
      </c>
      <c r="E75" s="186" t="s">
        <v>64</v>
      </c>
      <c r="F75" s="187" t="s">
        <v>65</v>
      </c>
      <c r="G75" s="187" t="s">
        <v>45</v>
      </c>
      <c r="H75" s="190">
        <f>I75/$O$7</f>
        <v>0.23169531461705298</v>
      </c>
      <c r="I75" s="128">
        <v>23</v>
      </c>
      <c r="J75" s="53">
        <v>200</v>
      </c>
      <c r="K75" s="53" t="s">
        <v>348</v>
      </c>
      <c r="L75" s="244" t="s">
        <v>498</v>
      </c>
      <c r="M75" s="54"/>
      <c r="N75" s="126">
        <f>M75*J75</f>
        <v>0</v>
      </c>
      <c r="O75" s="125">
        <f t="shared" si="1"/>
        <v>0</v>
      </c>
      <c r="P75" s="124">
        <f t="shared" si="2"/>
        <v>0</v>
      </c>
      <c r="Q75" s="191" t="s">
        <v>354</v>
      </c>
      <c r="R75" s="55"/>
      <c r="S75" s="55"/>
      <c r="V75" s="57"/>
      <c r="AB75" s="122"/>
    </row>
    <row r="76" spans="1:28" s="56" customFormat="1" ht="14.25" hidden="1" customHeight="1" x14ac:dyDescent="0.4">
      <c r="A76" s="51"/>
      <c r="B76" s="133" t="s">
        <v>293</v>
      </c>
      <c r="C76" s="134" t="s">
        <v>352</v>
      </c>
      <c r="D76" s="135" t="s">
        <v>47</v>
      </c>
      <c r="E76" s="135" t="s">
        <v>64</v>
      </c>
      <c r="F76" s="136" t="s">
        <v>65</v>
      </c>
      <c r="G76" s="136" t="s">
        <v>45</v>
      </c>
      <c r="H76" s="148">
        <v>0.4</v>
      </c>
      <c r="I76" s="149">
        <f>H76*$O$7</f>
        <v>39.707320000000003</v>
      </c>
      <c r="J76" s="139">
        <v>500</v>
      </c>
      <c r="K76" s="139" t="s">
        <v>350</v>
      </c>
      <c r="L76" s="248" t="s">
        <v>497</v>
      </c>
      <c r="M76" s="140"/>
      <c r="N76" s="141">
        <f>M76*J76</f>
        <v>0</v>
      </c>
      <c r="O76" s="142">
        <f t="shared" si="1"/>
        <v>0</v>
      </c>
      <c r="P76" s="143">
        <f t="shared" si="2"/>
        <v>0</v>
      </c>
      <c r="Q76" s="144" t="s">
        <v>389</v>
      </c>
      <c r="R76" s="55"/>
      <c r="S76" s="55"/>
      <c r="V76" s="57"/>
      <c r="AB76" s="122"/>
    </row>
    <row r="77" spans="1:28" s="56" customFormat="1" ht="14.25" customHeight="1" x14ac:dyDescent="0.45">
      <c r="A77" s="51"/>
      <c r="B77" s="52" t="s">
        <v>404</v>
      </c>
      <c r="C77" s="123" t="s">
        <v>352</v>
      </c>
      <c r="D77" s="186" t="s">
        <v>47</v>
      </c>
      <c r="E77" s="186" t="s">
        <v>64</v>
      </c>
      <c r="F77" s="187" t="s">
        <v>65</v>
      </c>
      <c r="G77" s="187" t="s">
        <v>45</v>
      </c>
      <c r="H77" s="127">
        <v>0.4</v>
      </c>
      <c r="I77" s="188">
        <f>H77*$O$7</f>
        <v>39.707320000000003</v>
      </c>
      <c r="J77" s="53">
        <v>600</v>
      </c>
      <c r="K77" s="53" t="s">
        <v>350</v>
      </c>
      <c r="L77" s="262" t="s">
        <v>495</v>
      </c>
      <c r="M77" s="54"/>
      <c r="N77" s="126">
        <f>M77*J77</f>
        <v>0</v>
      </c>
      <c r="O77" s="125">
        <f t="shared" si="1"/>
        <v>0</v>
      </c>
      <c r="P77" s="124">
        <f t="shared" si="2"/>
        <v>0</v>
      </c>
      <c r="Q77" s="189" t="s">
        <v>355</v>
      </c>
      <c r="R77" s="55"/>
      <c r="S77" s="55"/>
      <c r="V77" s="57"/>
      <c r="AB77" s="122"/>
    </row>
    <row r="78" spans="1:28" s="56" customFormat="1" ht="14.25" customHeight="1" x14ac:dyDescent="0.45">
      <c r="A78" s="51"/>
      <c r="B78" s="52" t="s">
        <v>405</v>
      </c>
      <c r="C78" s="123" t="s">
        <v>352</v>
      </c>
      <c r="D78" s="186" t="s">
        <v>47</v>
      </c>
      <c r="E78" s="186" t="s">
        <v>64</v>
      </c>
      <c r="F78" s="187" t="s">
        <v>65</v>
      </c>
      <c r="G78" s="187" t="s">
        <v>46</v>
      </c>
      <c r="H78" s="127">
        <v>0.59</v>
      </c>
      <c r="I78" s="188">
        <f>H78*$O$7</f>
        <v>58.568296999999994</v>
      </c>
      <c r="J78" s="53">
        <v>250</v>
      </c>
      <c r="K78" s="53" t="s">
        <v>350</v>
      </c>
      <c r="L78" s="262" t="s">
        <v>495</v>
      </c>
      <c r="M78" s="54"/>
      <c r="N78" s="126">
        <f>M78*J78</f>
        <v>0</v>
      </c>
      <c r="O78" s="125">
        <f t="shared" si="1"/>
        <v>0</v>
      </c>
      <c r="P78" s="124">
        <f t="shared" si="2"/>
        <v>0</v>
      </c>
      <c r="Q78" s="189" t="s">
        <v>355</v>
      </c>
      <c r="R78" s="55"/>
      <c r="S78" s="55"/>
      <c r="V78" s="57"/>
      <c r="AB78" s="122"/>
    </row>
    <row r="79" spans="1:28" s="146" customFormat="1" ht="14.25" hidden="1" customHeight="1" x14ac:dyDescent="0.4">
      <c r="A79" s="132"/>
      <c r="B79" s="133" t="s">
        <v>258</v>
      </c>
      <c r="C79" s="134" t="s">
        <v>351</v>
      </c>
      <c r="D79" s="135" t="s">
        <v>47</v>
      </c>
      <c r="E79" s="135" t="s">
        <v>43</v>
      </c>
      <c r="F79" s="136" t="s">
        <v>316</v>
      </c>
      <c r="G79" s="136" t="s">
        <v>45</v>
      </c>
      <c r="H79" s="137">
        <f>I79/$O$7</f>
        <v>0.43316950124057729</v>
      </c>
      <c r="I79" s="138">
        <v>43</v>
      </c>
      <c r="J79" s="139">
        <v>200</v>
      </c>
      <c r="K79" s="139" t="s">
        <v>348</v>
      </c>
      <c r="L79" s="248" t="s">
        <v>497</v>
      </c>
      <c r="M79" s="140"/>
      <c r="N79" s="141">
        <f>M79*J79</f>
        <v>0</v>
      </c>
      <c r="O79" s="142">
        <f t="shared" si="1"/>
        <v>0</v>
      </c>
      <c r="P79" s="143">
        <f t="shared" si="2"/>
        <v>0</v>
      </c>
      <c r="Q79" s="144" t="s">
        <v>389</v>
      </c>
      <c r="R79" s="145"/>
      <c r="S79" s="145"/>
      <c r="V79" s="147"/>
    </row>
    <row r="80" spans="1:28" s="146" customFormat="1" ht="14.25" hidden="1" customHeight="1" x14ac:dyDescent="0.4">
      <c r="A80" s="132"/>
      <c r="B80" s="133" t="s">
        <v>259</v>
      </c>
      <c r="C80" s="134" t="s">
        <v>351</v>
      </c>
      <c r="D80" s="135" t="s">
        <v>47</v>
      </c>
      <c r="E80" s="135" t="s">
        <v>48</v>
      </c>
      <c r="F80" s="136" t="s">
        <v>317</v>
      </c>
      <c r="G80" s="136" t="s">
        <v>45</v>
      </c>
      <c r="H80" s="137">
        <f>I80/$O$7</f>
        <v>0.23169531461705298</v>
      </c>
      <c r="I80" s="138">
        <v>23</v>
      </c>
      <c r="J80" s="139">
        <v>200</v>
      </c>
      <c r="K80" s="139" t="s">
        <v>348</v>
      </c>
      <c r="L80" s="248" t="s">
        <v>497</v>
      </c>
      <c r="M80" s="140"/>
      <c r="N80" s="141">
        <f>M80*J80</f>
        <v>0</v>
      </c>
      <c r="O80" s="142">
        <f t="shared" si="1"/>
        <v>0</v>
      </c>
      <c r="P80" s="143">
        <f t="shared" si="2"/>
        <v>0</v>
      </c>
      <c r="Q80" s="144" t="s">
        <v>389</v>
      </c>
      <c r="R80" s="145"/>
      <c r="S80" s="145"/>
      <c r="V80" s="147"/>
    </row>
    <row r="81" spans="1:28" s="146" customFormat="1" ht="14.25" customHeight="1" x14ac:dyDescent="0.4">
      <c r="A81" s="132"/>
      <c r="B81" s="52" t="s">
        <v>406</v>
      </c>
      <c r="C81" s="123" t="s">
        <v>352</v>
      </c>
      <c r="D81" s="186" t="s">
        <v>42</v>
      </c>
      <c r="E81" s="186" t="s">
        <v>43</v>
      </c>
      <c r="F81" s="187" t="s">
        <v>469</v>
      </c>
      <c r="G81" s="187" t="s">
        <v>45</v>
      </c>
      <c r="H81" s="127">
        <v>0.42</v>
      </c>
      <c r="I81" s="188">
        <f>H81*$O$7</f>
        <v>41.692685999999995</v>
      </c>
      <c r="J81" s="53">
        <v>600</v>
      </c>
      <c r="K81" s="53" t="s">
        <v>350</v>
      </c>
      <c r="L81" s="244" t="s">
        <v>498</v>
      </c>
      <c r="M81" s="54"/>
      <c r="N81" s="126">
        <f>M81*J81</f>
        <v>0</v>
      </c>
      <c r="O81" s="125">
        <f t="shared" si="1"/>
        <v>0</v>
      </c>
      <c r="P81" s="124">
        <f t="shared" si="2"/>
        <v>0</v>
      </c>
      <c r="Q81" s="189" t="s">
        <v>355</v>
      </c>
      <c r="R81" s="145"/>
      <c r="S81" s="145"/>
      <c r="V81" s="147"/>
    </row>
    <row r="82" spans="1:28" s="56" customFormat="1" ht="14.25" customHeight="1" x14ac:dyDescent="0.4">
      <c r="A82" s="51"/>
      <c r="B82" s="52" t="s">
        <v>407</v>
      </c>
      <c r="C82" s="123" t="s">
        <v>352</v>
      </c>
      <c r="D82" s="186" t="s">
        <v>42</v>
      </c>
      <c r="E82" s="186" t="s">
        <v>43</v>
      </c>
      <c r="F82" s="187" t="s">
        <v>469</v>
      </c>
      <c r="G82" s="187" t="s">
        <v>46</v>
      </c>
      <c r="H82" s="127">
        <v>0.61</v>
      </c>
      <c r="I82" s="188">
        <f>H82*$O$7</f>
        <v>60.553662999999993</v>
      </c>
      <c r="J82" s="53">
        <v>250</v>
      </c>
      <c r="K82" s="53" t="s">
        <v>350</v>
      </c>
      <c r="L82" s="244" t="s">
        <v>498</v>
      </c>
      <c r="M82" s="54"/>
      <c r="N82" s="126">
        <f>M82*J82</f>
        <v>0</v>
      </c>
      <c r="O82" s="125">
        <f t="shared" si="1"/>
        <v>0</v>
      </c>
      <c r="P82" s="124">
        <f t="shared" si="2"/>
        <v>0</v>
      </c>
      <c r="Q82" s="189" t="s">
        <v>355</v>
      </c>
      <c r="R82" s="55"/>
      <c r="S82" s="55"/>
      <c r="V82" s="57"/>
      <c r="AB82" s="122"/>
    </row>
    <row r="83" spans="1:28" s="56" customFormat="1" ht="14.25" customHeight="1" x14ac:dyDescent="0.35">
      <c r="A83" s="51"/>
      <c r="B83" s="52" t="s">
        <v>408</v>
      </c>
      <c r="C83" s="123" t="s">
        <v>352</v>
      </c>
      <c r="D83" s="186" t="s">
        <v>42</v>
      </c>
      <c r="E83" s="186" t="s">
        <v>43</v>
      </c>
      <c r="F83" s="187" t="s">
        <v>469</v>
      </c>
      <c r="G83" s="187" t="s">
        <v>44</v>
      </c>
      <c r="H83" s="127">
        <v>0.36</v>
      </c>
      <c r="I83" s="188">
        <f>H83*$O$7</f>
        <v>35.736587999999998</v>
      </c>
      <c r="J83" s="53">
        <v>900</v>
      </c>
      <c r="K83" s="53" t="s">
        <v>350</v>
      </c>
      <c r="L83" s="261" t="s">
        <v>499</v>
      </c>
      <c r="M83" s="54"/>
      <c r="N83" s="126">
        <f>M83*J83</f>
        <v>0</v>
      </c>
      <c r="O83" s="125">
        <f t="shared" si="1"/>
        <v>0</v>
      </c>
      <c r="P83" s="124">
        <f t="shared" si="2"/>
        <v>0</v>
      </c>
      <c r="Q83" s="189" t="s">
        <v>355</v>
      </c>
      <c r="R83" s="55"/>
      <c r="S83" s="55"/>
      <c r="V83" s="57"/>
      <c r="AB83" s="122"/>
    </row>
    <row r="84" spans="1:28" s="146" customFormat="1" ht="14.25" hidden="1" customHeight="1" x14ac:dyDescent="0.4">
      <c r="A84" s="132"/>
      <c r="B84" s="133" t="s">
        <v>260</v>
      </c>
      <c r="C84" s="134" t="s">
        <v>351</v>
      </c>
      <c r="D84" s="135" t="s">
        <v>384</v>
      </c>
      <c r="E84" s="135" t="s">
        <v>48</v>
      </c>
      <c r="F84" s="136" t="s">
        <v>318</v>
      </c>
      <c r="G84" s="136" t="s">
        <v>45</v>
      </c>
      <c r="H84" s="137">
        <f>I84/$O$7</f>
        <v>0.23169531461705298</v>
      </c>
      <c r="I84" s="138">
        <v>23</v>
      </c>
      <c r="J84" s="139">
        <v>200</v>
      </c>
      <c r="K84" s="139" t="s">
        <v>348</v>
      </c>
      <c r="L84" s="248" t="s">
        <v>497</v>
      </c>
      <c r="M84" s="140"/>
      <c r="N84" s="141">
        <f>M84*J84</f>
        <v>0</v>
      </c>
      <c r="O84" s="142">
        <f t="shared" si="1"/>
        <v>0</v>
      </c>
      <c r="P84" s="143">
        <f t="shared" si="2"/>
        <v>0</v>
      </c>
      <c r="Q84" s="144" t="s">
        <v>389</v>
      </c>
      <c r="R84" s="145"/>
      <c r="S84" s="145"/>
      <c r="V84" s="147"/>
    </row>
    <row r="85" spans="1:28" s="56" customFormat="1" ht="14.25" customHeight="1" x14ac:dyDescent="0.35">
      <c r="A85" s="51"/>
      <c r="B85" s="52" t="s">
        <v>66</v>
      </c>
      <c r="C85" s="123" t="s">
        <v>352</v>
      </c>
      <c r="D85" s="186" t="s">
        <v>42</v>
      </c>
      <c r="E85" s="186" t="s">
        <v>48</v>
      </c>
      <c r="F85" s="187" t="s">
        <v>67</v>
      </c>
      <c r="G85" s="187" t="s">
        <v>44</v>
      </c>
      <c r="H85" s="127">
        <v>0.32578696190476197</v>
      </c>
      <c r="I85" s="188">
        <f t="shared" ref="I85:I91" si="5">H85*$O$7</f>
        <v>32.340317870450484</v>
      </c>
      <c r="J85" s="53">
        <v>700</v>
      </c>
      <c r="K85" s="53" t="s">
        <v>350</v>
      </c>
      <c r="L85" s="261" t="s">
        <v>499</v>
      </c>
      <c r="M85" s="54"/>
      <c r="N85" s="126">
        <f>M85*J85</f>
        <v>0</v>
      </c>
      <c r="O85" s="125">
        <f t="shared" si="1"/>
        <v>0</v>
      </c>
      <c r="P85" s="124">
        <f t="shared" si="2"/>
        <v>0</v>
      </c>
      <c r="Q85" s="189" t="s">
        <v>355</v>
      </c>
      <c r="R85" s="55"/>
      <c r="S85" s="55"/>
      <c r="V85" s="57"/>
      <c r="AB85" s="122"/>
    </row>
    <row r="86" spans="1:28" s="56" customFormat="1" ht="14.25" customHeight="1" x14ac:dyDescent="0.35">
      <c r="A86" s="51"/>
      <c r="B86" s="52" t="s">
        <v>68</v>
      </c>
      <c r="C86" s="123" t="s">
        <v>352</v>
      </c>
      <c r="D86" s="186" t="s">
        <v>42</v>
      </c>
      <c r="E86" s="186" t="s">
        <v>48</v>
      </c>
      <c r="F86" s="187" t="s">
        <v>67</v>
      </c>
      <c r="G86" s="187" t="s">
        <v>45</v>
      </c>
      <c r="H86" s="127">
        <v>0.39</v>
      </c>
      <c r="I86" s="188">
        <f t="shared" si="5"/>
        <v>38.714637000000003</v>
      </c>
      <c r="J86" s="53">
        <v>500</v>
      </c>
      <c r="K86" s="53" t="s">
        <v>350</v>
      </c>
      <c r="L86" s="261" t="s">
        <v>499</v>
      </c>
      <c r="M86" s="54"/>
      <c r="N86" s="126">
        <f>M86*J86</f>
        <v>0</v>
      </c>
      <c r="O86" s="125">
        <f t="shared" si="1"/>
        <v>0</v>
      </c>
      <c r="P86" s="124">
        <f t="shared" si="2"/>
        <v>0</v>
      </c>
      <c r="Q86" s="189" t="s">
        <v>355</v>
      </c>
      <c r="R86" s="55"/>
      <c r="S86" s="55"/>
      <c r="V86" s="57"/>
      <c r="AB86" s="122"/>
    </row>
    <row r="87" spans="1:28" s="56" customFormat="1" ht="14.25" customHeight="1" x14ac:dyDescent="0.35">
      <c r="A87" s="51"/>
      <c r="B87" s="52" t="s">
        <v>69</v>
      </c>
      <c r="C87" s="123" t="s">
        <v>352</v>
      </c>
      <c r="D87" s="186" t="s">
        <v>42</v>
      </c>
      <c r="E87" s="186" t="s">
        <v>48</v>
      </c>
      <c r="F87" s="187" t="s">
        <v>67</v>
      </c>
      <c r="G87" s="187" t="s">
        <v>46</v>
      </c>
      <c r="H87" s="127">
        <v>0.59</v>
      </c>
      <c r="I87" s="188">
        <f t="shared" si="5"/>
        <v>58.568296999999994</v>
      </c>
      <c r="J87" s="53">
        <v>250</v>
      </c>
      <c r="K87" s="53" t="s">
        <v>350</v>
      </c>
      <c r="L87" s="261" t="s">
        <v>499</v>
      </c>
      <c r="M87" s="54"/>
      <c r="N87" s="126">
        <f>M87*J87</f>
        <v>0</v>
      </c>
      <c r="O87" s="125">
        <f t="shared" si="1"/>
        <v>0</v>
      </c>
      <c r="P87" s="124">
        <f t="shared" si="2"/>
        <v>0</v>
      </c>
      <c r="Q87" s="189" t="s">
        <v>355</v>
      </c>
      <c r="R87" s="55"/>
      <c r="S87" s="55"/>
      <c r="V87" s="57"/>
      <c r="AB87" s="122"/>
    </row>
    <row r="88" spans="1:28" s="56" customFormat="1" ht="14.25" customHeight="1" x14ac:dyDescent="0.35">
      <c r="A88" s="51"/>
      <c r="B88" s="52" t="s">
        <v>70</v>
      </c>
      <c r="C88" s="123" t="s">
        <v>352</v>
      </c>
      <c r="D88" s="186" t="s">
        <v>55</v>
      </c>
      <c r="E88" s="186" t="s">
        <v>48</v>
      </c>
      <c r="F88" s="187" t="s">
        <v>71</v>
      </c>
      <c r="G88" s="187" t="s">
        <v>44</v>
      </c>
      <c r="H88" s="127">
        <v>0.32578696190476197</v>
      </c>
      <c r="I88" s="188">
        <f t="shared" si="5"/>
        <v>32.340317870450484</v>
      </c>
      <c r="J88" s="53">
        <v>700</v>
      </c>
      <c r="K88" s="53" t="s">
        <v>350</v>
      </c>
      <c r="L88" s="261" t="s">
        <v>499</v>
      </c>
      <c r="M88" s="54"/>
      <c r="N88" s="126">
        <f>M88*J88</f>
        <v>0</v>
      </c>
      <c r="O88" s="125">
        <f t="shared" si="1"/>
        <v>0</v>
      </c>
      <c r="P88" s="124">
        <f t="shared" si="2"/>
        <v>0</v>
      </c>
      <c r="Q88" s="189" t="s">
        <v>355</v>
      </c>
      <c r="R88" s="55"/>
      <c r="S88" s="55"/>
      <c r="V88" s="57"/>
      <c r="AB88" s="122"/>
    </row>
    <row r="89" spans="1:28" s="56" customFormat="1" ht="14.25" customHeight="1" x14ac:dyDescent="0.45">
      <c r="A89" s="51"/>
      <c r="B89" s="52" t="s">
        <v>72</v>
      </c>
      <c r="C89" s="123" t="s">
        <v>352</v>
      </c>
      <c r="D89" s="186" t="s">
        <v>55</v>
      </c>
      <c r="E89" s="186" t="s">
        <v>48</v>
      </c>
      <c r="F89" s="187" t="s">
        <v>71</v>
      </c>
      <c r="G89" s="187" t="s">
        <v>45</v>
      </c>
      <c r="H89" s="127">
        <v>0.39</v>
      </c>
      <c r="I89" s="188">
        <f t="shared" si="5"/>
        <v>38.714637000000003</v>
      </c>
      <c r="J89" s="53">
        <v>500</v>
      </c>
      <c r="K89" s="53" t="s">
        <v>350</v>
      </c>
      <c r="L89" s="262" t="s">
        <v>495</v>
      </c>
      <c r="M89" s="54"/>
      <c r="N89" s="126">
        <f>M89*J89</f>
        <v>0</v>
      </c>
      <c r="O89" s="125">
        <f t="shared" si="1"/>
        <v>0</v>
      </c>
      <c r="P89" s="124">
        <f t="shared" si="2"/>
        <v>0</v>
      </c>
      <c r="Q89" s="189" t="s">
        <v>355</v>
      </c>
      <c r="R89" s="55"/>
      <c r="S89" s="55"/>
      <c r="V89" s="57"/>
      <c r="AB89" s="122"/>
    </row>
    <row r="90" spans="1:28" s="56" customFormat="1" ht="14.25" customHeight="1" x14ac:dyDescent="0.45">
      <c r="A90" s="51"/>
      <c r="B90" s="52" t="s">
        <v>73</v>
      </c>
      <c r="C90" s="123" t="s">
        <v>352</v>
      </c>
      <c r="D90" s="186" t="s">
        <v>55</v>
      </c>
      <c r="E90" s="186" t="s">
        <v>48</v>
      </c>
      <c r="F90" s="187" t="s">
        <v>71</v>
      </c>
      <c r="G90" s="187" t="s">
        <v>46</v>
      </c>
      <c r="H90" s="127">
        <v>0.59</v>
      </c>
      <c r="I90" s="188">
        <f t="shared" si="5"/>
        <v>58.568296999999994</v>
      </c>
      <c r="J90" s="53">
        <v>250</v>
      </c>
      <c r="K90" s="53" t="s">
        <v>350</v>
      </c>
      <c r="L90" s="262" t="s">
        <v>496</v>
      </c>
      <c r="M90" s="54"/>
      <c r="N90" s="126">
        <f>M90*J90</f>
        <v>0</v>
      </c>
      <c r="O90" s="125">
        <f t="shared" si="1"/>
        <v>0</v>
      </c>
      <c r="P90" s="124">
        <f t="shared" si="2"/>
        <v>0</v>
      </c>
      <c r="Q90" s="189" t="s">
        <v>355</v>
      </c>
      <c r="R90" s="55"/>
      <c r="S90" s="55"/>
      <c r="V90" s="57"/>
      <c r="AB90" s="122"/>
    </row>
    <row r="91" spans="1:28" s="146" customFormat="1" ht="14.25" hidden="1" customHeight="1" x14ac:dyDescent="0.4">
      <c r="A91" s="132"/>
      <c r="B91" s="133" t="s">
        <v>409</v>
      </c>
      <c r="C91" s="134" t="s">
        <v>352</v>
      </c>
      <c r="D91" s="135" t="s">
        <v>47</v>
      </c>
      <c r="E91" s="135" t="s">
        <v>43</v>
      </c>
      <c r="F91" s="136" t="s">
        <v>470</v>
      </c>
      <c r="G91" s="136" t="s">
        <v>45</v>
      </c>
      <c r="H91" s="148">
        <v>0.61</v>
      </c>
      <c r="I91" s="149">
        <f t="shared" si="5"/>
        <v>60.553662999999993</v>
      </c>
      <c r="J91" s="139">
        <v>500</v>
      </c>
      <c r="K91" s="139" t="s">
        <v>350</v>
      </c>
      <c r="L91" s="248" t="s">
        <v>497</v>
      </c>
      <c r="M91" s="140"/>
      <c r="N91" s="141">
        <f>M91*J91</f>
        <v>0</v>
      </c>
      <c r="O91" s="142">
        <f t="shared" si="1"/>
        <v>0</v>
      </c>
      <c r="P91" s="143">
        <f t="shared" si="2"/>
        <v>0</v>
      </c>
      <c r="Q91" s="144" t="s">
        <v>389</v>
      </c>
      <c r="R91" s="145"/>
      <c r="S91" s="145"/>
      <c r="V91" s="147"/>
    </row>
    <row r="92" spans="1:28" s="146" customFormat="1" ht="14.25" hidden="1" customHeight="1" x14ac:dyDescent="0.4">
      <c r="A92" s="132"/>
      <c r="B92" s="133" t="s">
        <v>261</v>
      </c>
      <c r="C92" s="134" t="s">
        <v>351</v>
      </c>
      <c r="D92" s="135" t="s">
        <v>385</v>
      </c>
      <c r="E92" s="135" t="s">
        <v>99</v>
      </c>
      <c r="F92" s="136" t="s">
        <v>319</v>
      </c>
      <c r="G92" s="136" t="s">
        <v>45</v>
      </c>
      <c r="H92" s="137">
        <f>I92/$O$7</f>
        <v>0.43316950124057729</v>
      </c>
      <c r="I92" s="138">
        <v>43</v>
      </c>
      <c r="J92" s="139">
        <v>200</v>
      </c>
      <c r="K92" s="139" t="s">
        <v>348</v>
      </c>
      <c r="L92" s="248" t="s">
        <v>497</v>
      </c>
      <c r="M92" s="140"/>
      <c r="N92" s="141">
        <f>M92*J92</f>
        <v>0</v>
      </c>
      <c r="O92" s="142">
        <f t="shared" si="1"/>
        <v>0</v>
      </c>
      <c r="P92" s="143">
        <f t="shared" si="2"/>
        <v>0</v>
      </c>
      <c r="Q92" s="144" t="s">
        <v>389</v>
      </c>
      <c r="R92" s="145"/>
      <c r="S92" s="145"/>
      <c r="V92" s="147"/>
    </row>
    <row r="93" spans="1:28" s="56" customFormat="1" ht="14.25" customHeight="1" x14ac:dyDescent="0.35">
      <c r="A93" s="51"/>
      <c r="B93" s="52" t="s">
        <v>74</v>
      </c>
      <c r="C93" s="123" t="s">
        <v>352</v>
      </c>
      <c r="D93" s="186" t="s">
        <v>55</v>
      </c>
      <c r="E93" s="186" t="s">
        <v>43</v>
      </c>
      <c r="F93" s="187" t="s">
        <v>75</v>
      </c>
      <c r="G93" s="187" t="s">
        <v>44</v>
      </c>
      <c r="H93" s="127">
        <v>0.37</v>
      </c>
      <c r="I93" s="188">
        <f t="shared" ref="I93:I108" si="6">H93*$O$7</f>
        <v>36.729270999999997</v>
      </c>
      <c r="J93" s="53">
        <v>700</v>
      </c>
      <c r="K93" s="53" t="s">
        <v>350</v>
      </c>
      <c r="L93" s="261" t="s">
        <v>499</v>
      </c>
      <c r="M93" s="54"/>
      <c r="N93" s="126">
        <f>M93*J93</f>
        <v>0</v>
      </c>
      <c r="O93" s="125">
        <f t="shared" si="1"/>
        <v>0</v>
      </c>
      <c r="P93" s="124">
        <f t="shared" si="2"/>
        <v>0</v>
      </c>
      <c r="Q93" s="189" t="s">
        <v>355</v>
      </c>
      <c r="R93" s="55"/>
      <c r="S93" s="55"/>
      <c r="V93" s="57"/>
      <c r="AB93" s="122"/>
    </row>
    <row r="94" spans="1:28" s="56" customFormat="1" ht="14.25" customHeight="1" x14ac:dyDescent="0.4">
      <c r="A94" s="51"/>
      <c r="B94" s="52" t="s">
        <v>76</v>
      </c>
      <c r="C94" s="123" t="s">
        <v>352</v>
      </c>
      <c r="D94" s="186" t="s">
        <v>55</v>
      </c>
      <c r="E94" s="186" t="s">
        <v>43</v>
      </c>
      <c r="F94" s="187" t="s">
        <v>75</v>
      </c>
      <c r="G94" s="187" t="s">
        <v>45</v>
      </c>
      <c r="H94" s="127">
        <v>0.47</v>
      </c>
      <c r="I94" s="188">
        <f t="shared" si="6"/>
        <v>46.656100999999992</v>
      </c>
      <c r="J94" s="53">
        <v>500</v>
      </c>
      <c r="K94" s="53" t="s">
        <v>350</v>
      </c>
      <c r="L94" s="244" t="s">
        <v>498</v>
      </c>
      <c r="M94" s="54"/>
      <c r="N94" s="126">
        <f>M94*J94</f>
        <v>0</v>
      </c>
      <c r="O94" s="125">
        <f t="shared" si="1"/>
        <v>0</v>
      </c>
      <c r="P94" s="124">
        <f t="shared" si="2"/>
        <v>0</v>
      </c>
      <c r="Q94" s="189" t="s">
        <v>355</v>
      </c>
      <c r="R94" s="55"/>
      <c r="S94" s="55"/>
      <c r="V94" s="57"/>
      <c r="AB94" s="122"/>
    </row>
    <row r="95" spans="1:28" s="56" customFormat="1" ht="14.25" customHeight="1" x14ac:dyDescent="0.35">
      <c r="A95" s="51"/>
      <c r="B95" s="52" t="s">
        <v>77</v>
      </c>
      <c r="C95" s="123" t="s">
        <v>352</v>
      </c>
      <c r="D95" s="186" t="s">
        <v>55</v>
      </c>
      <c r="E95" s="186" t="s">
        <v>43</v>
      </c>
      <c r="F95" s="187" t="s">
        <v>75</v>
      </c>
      <c r="G95" s="187" t="s">
        <v>46</v>
      </c>
      <c r="H95" s="127">
        <v>0.69</v>
      </c>
      <c r="I95" s="188">
        <f t="shared" si="6"/>
        <v>68.495126999999997</v>
      </c>
      <c r="J95" s="53">
        <v>250</v>
      </c>
      <c r="K95" s="53" t="s">
        <v>350</v>
      </c>
      <c r="L95" s="261" t="s">
        <v>499</v>
      </c>
      <c r="M95" s="54"/>
      <c r="N95" s="126">
        <f>M95*J95</f>
        <v>0</v>
      </c>
      <c r="O95" s="125">
        <f t="shared" si="1"/>
        <v>0</v>
      </c>
      <c r="P95" s="124">
        <f t="shared" si="2"/>
        <v>0</v>
      </c>
      <c r="Q95" s="189" t="s">
        <v>355</v>
      </c>
      <c r="R95" s="55"/>
      <c r="S95" s="55"/>
      <c r="V95" s="57"/>
      <c r="AB95" s="122"/>
    </row>
    <row r="96" spans="1:28" s="56" customFormat="1" ht="14.25" customHeight="1" x14ac:dyDescent="0.35">
      <c r="A96" s="51"/>
      <c r="B96" s="52" t="s">
        <v>78</v>
      </c>
      <c r="C96" s="123" t="s">
        <v>352</v>
      </c>
      <c r="D96" s="186" t="s">
        <v>55</v>
      </c>
      <c r="E96" s="186" t="s">
        <v>48</v>
      </c>
      <c r="F96" s="187" t="s">
        <v>79</v>
      </c>
      <c r="G96" s="187" t="s">
        <v>44</v>
      </c>
      <c r="H96" s="127">
        <v>0.32578696190476197</v>
      </c>
      <c r="I96" s="188">
        <f t="shared" si="6"/>
        <v>32.340317870450484</v>
      </c>
      <c r="J96" s="53">
        <v>700</v>
      </c>
      <c r="K96" s="53" t="s">
        <v>350</v>
      </c>
      <c r="L96" s="261" t="s">
        <v>499</v>
      </c>
      <c r="M96" s="54"/>
      <c r="N96" s="126">
        <f>M96*J96</f>
        <v>0</v>
      </c>
      <c r="O96" s="125">
        <f t="shared" si="1"/>
        <v>0</v>
      </c>
      <c r="P96" s="124">
        <f t="shared" si="2"/>
        <v>0</v>
      </c>
      <c r="Q96" s="189" t="s">
        <v>355</v>
      </c>
      <c r="R96" s="55"/>
      <c r="S96" s="55"/>
      <c r="V96" s="57"/>
      <c r="AB96" s="122"/>
    </row>
    <row r="97" spans="1:28" s="56" customFormat="1" ht="14.25" customHeight="1" x14ac:dyDescent="0.35">
      <c r="A97" s="51"/>
      <c r="B97" s="52" t="s">
        <v>80</v>
      </c>
      <c r="C97" s="123" t="s">
        <v>352</v>
      </c>
      <c r="D97" s="186" t="s">
        <v>55</v>
      </c>
      <c r="E97" s="186" t="s">
        <v>48</v>
      </c>
      <c r="F97" s="187" t="s">
        <v>79</v>
      </c>
      <c r="G97" s="187" t="s">
        <v>45</v>
      </c>
      <c r="H97" s="127">
        <v>0.39</v>
      </c>
      <c r="I97" s="188">
        <f t="shared" si="6"/>
        <v>38.714637000000003</v>
      </c>
      <c r="J97" s="53">
        <v>500</v>
      </c>
      <c r="K97" s="53" t="s">
        <v>350</v>
      </c>
      <c r="L97" s="261" t="s">
        <v>499</v>
      </c>
      <c r="M97" s="54"/>
      <c r="N97" s="126">
        <f>M97*J97</f>
        <v>0</v>
      </c>
      <c r="O97" s="125">
        <f t="shared" si="1"/>
        <v>0</v>
      </c>
      <c r="P97" s="124">
        <f t="shared" si="2"/>
        <v>0</v>
      </c>
      <c r="Q97" s="189" t="s">
        <v>355</v>
      </c>
      <c r="R97" s="55"/>
      <c r="S97" s="55"/>
      <c r="V97" s="57"/>
      <c r="AB97" s="122"/>
    </row>
    <row r="98" spans="1:28" s="56" customFormat="1" ht="14.25" customHeight="1" x14ac:dyDescent="0.35">
      <c r="A98" s="51"/>
      <c r="B98" s="52" t="s">
        <v>81</v>
      </c>
      <c r="C98" s="123" t="s">
        <v>352</v>
      </c>
      <c r="D98" s="186" t="s">
        <v>55</v>
      </c>
      <c r="E98" s="186" t="s">
        <v>48</v>
      </c>
      <c r="F98" s="187" t="s">
        <v>79</v>
      </c>
      <c r="G98" s="187" t="s">
        <v>46</v>
      </c>
      <c r="H98" s="127">
        <v>0.59</v>
      </c>
      <c r="I98" s="188">
        <f t="shared" si="6"/>
        <v>58.568296999999994</v>
      </c>
      <c r="J98" s="53">
        <v>250</v>
      </c>
      <c r="K98" s="53" t="s">
        <v>350</v>
      </c>
      <c r="L98" s="261" t="s">
        <v>499</v>
      </c>
      <c r="M98" s="54"/>
      <c r="N98" s="126">
        <f>M98*J98</f>
        <v>0</v>
      </c>
      <c r="O98" s="125">
        <f t="shared" si="1"/>
        <v>0</v>
      </c>
      <c r="P98" s="124">
        <f t="shared" si="2"/>
        <v>0</v>
      </c>
      <c r="Q98" s="189" t="s">
        <v>355</v>
      </c>
      <c r="R98" s="55"/>
      <c r="S98" s="55"/>
      <c r="V98" s="57"/>
      <c r="AB98" s="122"/>
    </row>
    <row r="99" spans="1:28" s="146" customFormat="1" ht="14.25" customHeight="1" x14ac:dyDescent="0.35">
      <c r="A99" s="132"/>
      <c r="B99" s="52" t="s">
        <v>82</v>
      </c>
      <c r="C99" s="123" t="s">
        <v>352</v>
      </c>
      <c r="D99" s="186" t="s">
        <v>55</v>
      </c>
      <c r="E99" s="186" t="s">
        <v>48</v>
      </c>
      <c r="F99" s="187" t="s">
        <v>83</v>
      </c>
      <c r="G99" s="187" t="s">
        <v>44</v>
      </c>
      <c r="H99" s="127">
        <v>0.32578696190476197</v>
      </c>
      <c r="I99" s="188">
        <f t="shared" si="6"/>
        <v>32.340317870450484</v>
      </c>
      <c r="J99" s="53">
        <v>700</v>
      </c>
      <c r="K99" s="53" t="s">
        <v>350</v>
      </c>
      <c r="L99" s="261" t="s">
        <v>499</v>
      </c>
      <c r="M99" s="54"/>
      <c r="N99" s="126">
        <f>M99*J99</f>
        <v>0</v>
      </c>
      <c r="O99" s="125">
        <f t="shared" si="1"/>
        <v>0</v>
      </c>
      <c r="P99" s="124">
        <f t="shared" si="2"/>
        <v>0</v>
      </c>
      <c r="Q99" s="189" t="s">
        <v>355</v>
      </c>
      <c r="R99" s="145"/>
      <c r="S99" s="145"/>
      <c r="V99" s="147"/>
    </row>
    <row r="100" spans="1:28" s="146" customFormat="1" ht="14.25" customHeight="1" x14ac:dyDescent="0.35">
      <c r="A100" s="132"/>
      <c r="B100" s="52" t="s">
        <v>84</v>
      </c>
      <c r="C100" s="123" t="s">
        <v>352</v>
      </c>
      <c r="D100" s="186" t="s">
        <v>55</v>
      </c>
      <c r="E100" s="186" t="s">
        <v>48</v>
      </c>
      <c r="F100" s="187" t="s">
        <v>83</v>
      </c>
      <c r="G100" s="187" t="s">
        <v>45</v>
      </c>
      <c r="H100" s="127">
        <v>0.39</v>
      </c>
      <c r="I100" s="188">
        <f t="shared" si="6"/>
        <v>38.714637000000003</v>
      </c>
      <c r="J100" s="53">
        <v>500</v>
      </c>
      <c r="K100" s="53" t="s">
        <v>350</v>
      </c>
      <c r="L100" s="261" t="s">
        <v>499</v>
      </c>
      <c r="M100" s="54"/>
      <c r="N100" s="126">
        <f>M100*J100</f>
        <v>0</v>
      </c>
      <c r="O100" s="125">
        <f t="shared" si="1"/>
        <v>0</v>
      </c>
      <c r="P100" s="124">
        <f t="shared" si="2"/>
        <v>0</v>
      </c>
      <c r="Q100" s="189" t="s">
        <v>355</v>
      </c>
      <c r="R100" s="145"/>
      <c r="S100" s="145"/>
      <c r="V100" s="147"/>
    </row>
    <row r="101" spans="1:28" s="146" customFormat="1" ht="14.25" customHeight="1" x14ac:dyDescent="0.35">
      <c r="A101" s="132"/>
      <c r="B101" s="52" t="s">
        <v>85</v>
      </c>
      <c r="C101" s="123" t="s">
        <v>352</v>
      </c>
      <c r="D101" s="186" t="s">
        <v>55</v>
      </c>
      <c r="E101" s="186" t="s">
        <v>48</v>
      </c>
      <c r="F101" s="187" t="s">
        <v>83</v>
      </c>
      <c r="G101" s="187" t="s">
        <v>46</v>
      </c>
      <c r="H101" s="127">
        <v>0.59</v>
      </c>
      <c r="I101" s="188">
        <f t="shared" si="6"/>
        <v>58.568296999999994</v>
      </c>
      <c r="J101" s="53">
        <v>250</v>
      </c>
      <c r="K101" s="53" t="s">
        <v>350</v>
      </c>
      <c r="L101" s="261" t="s">
        <v>499</v>
      </c>
      <c r="M101" s="54"/>
      <c r="N101" s="126">
        <f>M101*J101</f>
        <v>0</v>
      </c>
      <c r="O101" s="125">
        <f t="shared" si="1"/>
        <v>0</v>
      </c>
      <c r="P101" s="124">
        <f t="shared" si="2"/>
        <v>0</v>
      </c>
      <c r="Q101" s="189" t="s">
        <v>355</v>
      </c>
      <c r="R101" s="145"/>
      <c r="S101" s="145"/>
      <c r="V101" s="147"/>
    </row>
    <row r="102" spans="1:28" s="56" customFormat="1" ht="14.25" customHeight="1" x14ac:dyDescent="0.35">
      <c r="A102" s="51"/>
      <c r="B102" s="52" t="s">
        <v>86</v>
      </c>
      <c r="C102" s="123" t="s">
        <v>352</v>
      </c>
      <c r="D102" s="186" t="s">
        <v>47</v>
      </c>
      <c r="E102" s="186" t="s">
        <v>43</v>
      </c>
      <c r="F102" s="187" t="s">
        <v>87</v>
      </c>
      <c r="G102" s="187" t="s">
        <v>44</v>
      </c>
      <c r="H102" s="127">
        <v>0.38</v>
      </c>
      <c r="I102" s="188">
        <f t="shared" si="6"/>
        <v>37.721953999999997</v>
      </c>
      <c r="J102" s="53">
        <v>700</v>
      </c>
      <c r="K102" s="53" t="s">
        <v>350</v>
      </c>
      <c r="L102" s="261" t="s">
        <v>499</v>
      </c>
      <c r="M102" s="54"/>
      <c r="N102" s="126">
        <f>M102*J102</f>
        <v>0</v>
      </c>
      <c r="O102" s="125">
        <f t="shared" si="1"/>
        <v>0</v>
      </c>
      <c r="P102" s="124">
        <f t="shared" si="2"/>
        <v>0</v>
      </c>
      <c r="Q102" s="189" t="s">
        <v>355</v>
      </c>
      <c r="R102" s="55"/>
      <c r="S102" s="55"/>
      <c r="V102" s="57"/>
      <c r="AB102" s="122"/>
    </row>
    <row r="103" spans="1:28" s="56" customFormat="1" ht="14.25" customHeight="1" x14ac:dyDescent="0.4">
      <c r="A103" s="51"/>
      <c r="B103" s="52" t="s">
        <v>88</v>
      </c>
      <c r="C103" s="123" t="s">
        <v>352</v>
      </c>
      <c r="D103" s="186" t="s">
        <v>47</v>
      </c>
      <c r="E103" s="186" t="s">
        <v>43</v>
      </c>
      <c r="F103" s="187" t="s">
        <v>87</v>
      </c>
      <c r="G103" s="187" t="s">
        <v>45</v>
      </c>
      <c r="H103" s="127">
        <v>0.45</v>
      </c>
      <c r="I103" s="188">
        <f t="shared" si="6"/>
        <v>44.670735000000001</v>
      </c>
      <c r="J103" s="53">
        <v>500</v>
      </c>
      <c r="K103" s="53" t="s">
        <v>350</v>
      </c>
      <c r="L103" s="244" t="s">
        <v>498</v>
      </c>
      <c r="M103" s="54"/>
      <c r="N103" s="126">
        <f>M103*J103</f>
        <v>0</v>
      </c>
      <c r="O103" s="125">
        <f t="shared" si="1"/>
        <v>0</v>
      </c>
      <c r="P103" s="124">
        <f t="shared" si="2"/>
        <v>0</v>
      </c>
      <c r="Q103" s="189" t="s">
        <v>355</v>
      </c>
      <c r="R103" s="55"/>
      <c r="S103" s="55"/>
      <c r="V103" s="57"/>
      <c r="AB103" s="122"/>
    </row>
    <row r="104" spans="1:28" s="56" customFormat="1" ht="14.25" customHeight="1" x14ac:dyDescent="0.35">
      <c r="A104" s="51"/>
      <c r="B104" s="52" t="s">
        <v>89</v>
      </c>
      <c r="C104" s="123" t="s">
        <v>352</v>
      </c>
      <c r="D104" s="186" t="s">
        <v>47</v>
      </c>
      <c r="E104" s="186" t="s">
        <v>43</v>
      </c>
      <c r="F104" s="187" t="s">
        <v>87</v>
      </c>
      <c r="G104" s="187" t="s">
        <v>46</v>
      </c>
      <c r="H104" s="127">
        <v>0.67</v>
      </c>
      <c r="I104" s="188">
        <f t="shared" si="6"/>
        <v>66.509760999999997</v>
      </c>
      <c r="J104" s="53">
        <v>250</v>
      </c>
      <c r="K104" s="53" t="s">
        <v>350</v>
      </c>
      <c r="L104" s="261" t="s">
        <v>499</v>
      </c>
      <c r="M104" s="54"/>
      <c r="N104" s="126">
        <f>M104*J104</f>
        <v>0</v>
      </c>
      <c r="O104" s="125">
        <f t="shared" si="1"/>
        <v>0</v>
      </c>
      <c r="P104" s="124">
        <f t="shared" si="2"/>
        <v>0</v>
      </c>
      <c r="Q104" s="189" t="s">
        <v>355</v>
      </c>
      <c r="R104" s="55"/>
      <c r="S104" s="55"/>
      <c r="V104" s="57"/>
      <c r="AB104" s="122"/>
    </row>
    <row r="105" spans="1:28" s="56" customFormat="1" ht="14.25" customHeight="1" x14ac:dyDescent="0.35">
      <c r="A105" s="51"/>
      <c r="B105" s="52" t="s">
        <v>90</v>
      </c>
      <c r="C105" s="123" t="s">
        <v>352</v>
      </c>
      <c r="D105" s="186" t="s">
        <v>55</v>
      </c>
      <c r="E105" s="186" t="s">
        <v>43</v>
      </c>
      <c r="F105" s="187" t="s">
        <v>91</v>
      </c>
      <c r="G105" s="187" t="s">
        <v>44</v>
      </c>
      <c r="H105" s="127">
        <v>0.38</v>
      </c>
      <c r="I105" s="188">
        <f t="shared" si="6"/>
        <v>37.721953999999997</v>
      </c>
      <c r="J105" s="53">
        <v>700</v>
      </c>
      <c r="K105" s="53" t="s">
        <v>350</v>
      </c>
      <c r="L105" s="261" t="s">
        <v>499</v>
      </c>
      <c r="M105" s="54"/>
      <c r="N105" s="126">
        <f>M105*J105</f>
        <v>0</v>
      </c>
      <c r="O105" s="125">
        <f t="shared" si="1"/>
        <v>0</v>
      </c>
      <c r="P105" s="124">
        <f t="shared" si="2"/>
        <v>0</v>
      </c>
      <c r="Q105" s="189" t="s">
        <v>355</v>
      </c>
      <c r="R105" s="55"/>
      <c r="S105" s="55"/>
      <c r="V105" s="57"/>
      <c r="AB105" s="122"/>
    </row>
    <row r="106" spans="1:28" s="56" customFormat="1" ht="14.25" customHeight="1" x14ac:dyDescent="0.35">
      <c r="A106" s="51"/>
      <c r="B106" s="52" t="s">
        <v>92</v>
      </c>
      <c r="C106" s="123" t="s">
        <v>352</v>
      </c>
      <c r="D106" s="186" t="s">
        <v>55</v>
      </c>
      <c r="E106" s="186" t="s">
        <v>43</v>
      </c>
      <c r="F106" s="187" t="s">
        <v>91</v>
      </c>
      <c r="G106" s="187" t="s">
        <v>45</v>
      </c>
      <c r="H106" s="127">
        <v>0.45</v>
      </c>
      <c r="I106" s="188">
        <f t="shared" si="6"/>
        <v>44.670735000000001</v>
      </c>
      <c r="J106" s="53">
        <v>500</v>
      </c>
      <c r="K106" s="53" t="s">
        <v>350</v>
      </c>
      <c r="L106" s="261" t="s">
        <v>499</v>
      </c>
      <c r="M106" s="54"/>
      <c r="N106" s="126">
        <f>M106*J106</f>
        <v>0</v>
      </c>
      <c r="O106" s="125">
        <f t="shared" si="1"/>
        <v>0</v>
      </c>
      <c r="P106" s="124">
        <f t="shared" si="2"/>
        <v>0</v>
      </c>
      <c r="Q106" s="189" t="s">
        <v>355</v>
      </c>
      <c r="R106" s="55"/>
      <c r="S106" s="55"/>
      <c r="V106" s="57"/>
      <c r="AB106" s="122"/>
    </row>
    <row r="107" spans="1:28" s="56" customFormat="1" ht="14.25" customHeight="1" x14ac:dyDescent="0.45">
      <c r="A107" s="51"/>
      <c r="B107" s="52" t="s">
        <v>93</v>
      </c>
      <c r="C107" s="123" t="s">
        <v>352</v>
      </c>
      <c r="D107" s="186" t="s">
        <v>55</v>
      </c>
      <c r="E107" s="186" t="s">
        <v>43</v>
      </c>
      <c r="F107" s="187" t="s">
        <v>91</v>
      </c>
      <c r="G107" s="187" t="s">
        <v>46</v>
      </c>
      <c r="H107" s="127">
        <v>0.67</v>
      </c>
      <c r="I107" s="188">
        <f t="shared" si="6"/>
        <v>66.509760999999997</v>
      </c>
      <c r="J107" s="53">
        <v>250</v>
      </c>
      <c r="K107" s="53" t="s">
        <v>350</v>
      </c>
      <c r="L107" s="262" t="s">
        <v>496</v>
      </c>
      <c r="M107" s="54"/>
      <c r="N107" s="126">
        <f>M107*J107</f>
        <v>0</v>
      </c>
      <c r="O107" s="125">
        <f t="shared" ref="O107:O170" si="7">N107*H107</f>
        <v>0</v>
      </c>
      <c r="P107" s="124">
        <f t="shared" ref="P107:P170" si="8">N107*I107</f>
        <v>0</v>
      </c>
      <c r="Q107" s="189" t="s">
        <v>355</v>
      </c>
      <c r="R107" s="55"/>
      <c r="S107" s="55"/>
      <c r="V107" s="57"/>
      <c r="AB107" s="122"/>
    </row>
    <row r="108" spans="1:28" s="146" customFormat="1" ht="14.25" hidden="1" customHeight="1" x14ac:dyDescent="0.4">
      <c r="A108" s="132"/>
      <c r="B108" s="133" t="s">
        <v>410</v>
      </c>
      <c r="C108" s="134" t="s">
        <v>352</v>
      </c>
      <c r="D108" s="135" t="s">
        <v>47</v>
      </c>
      <c r="E108" s="135" t="s">
        <v>48</v>
      </c>
      <c r="F108" s="136" t="s">
        <v>94</v>
      </c>
      <c r="G108" s="136" t="s">
        <v>46</v>
      </c>
      <c r="H108" s="148">
        <v>0.57999999999999996</v>
      </c>
      <c r="I108" s="149">
        <f t="shared" si="6"/>
        <v>57.575613999999995</v>
      </c>
      <c r="J108" s="139">
        <v>300</v>
      </c>
      <c r="K108" s="139" t="s">
        <v>350</v>
      </c>
      <c r="L108" s="248" t="s">
        <v>497</v>
      </c>
      <c r="M108" s="140"/>
      <c r="N108" s="141">
        <f>M108*J108</f>
        <v>0</v>
      </c>
      <c r="O108" s="142">
        <f t="shared" si="7"/>
        <v>0</v>
      </c>
      <c r="P108" s="143">
        <f t="shared" si="8"/>
        <v>0</v>
      </c>
      <c r="Q108" s="144" t="s">
        <v>389</v>
      </c>
      <c r="R108" s="145"/>
      <c r="S108" s="145"/>
      <c r="V108" s="147"/>
    </row>
    <row r="109" spans="1:28" s="56" customFormat="1" ht="14.25" customHeight="1" x14ac:dyDescent="0.4">
      <c r="A109" s="51"/>
      <c r="B109" s="52" t="s">
        <v>262</v>
      </c>
      <c r="C109" s="123" t="s">
        <v>351</v>
      </c>
      <c r="D109" s="186" t="s">
        <v>47</v>
      </c>
      <c r="E109" s="186" t="s">
        <v>48</v>
      </c>
      <c r="F109" s="187" t="s">
        <v>94</v>
      </c>
      <c r="G109" s="187" t="s">
        <v>45</v>
      </c>
      <c r="H109" s="190">
        <f>I109/$O$7</f>
        <v>0.23169531461705298</v>
      </c>
      <c r="I109" s="128">
        <v>23</v>
      </c>
      <c r="J109" s="53">
        <v>200</v>
      </c>
      <c r="K109" s="53" t="s">
        <v>348</v>
      </c>
      <c r="L109" s="244" t="s">
        <v>498</v>
      </c>
      <c r="M109" s="54"/>
      <c r="N109" s="126">
        <f>M109*J109</f>
        <v>0</v>
      </c>
      <c r="O109" s="125">
        <f t="shared" si="7"/>
        <v>0</v>
      </c>
      <c r="P109" s="124">
        <f t="shared" si="8"/>
        <v>0</v>
      </c>
      <c r="Q109" s="191" t="s">
        <v>354</v>
      </c>
      <c r="R109" s="55"/>
      <c r="S109" s="55"/>
      <c r="V109" s="57"/>
      <c r="AB109" s="122"/>
    </row>
    <row r="110" spans="1:28" s="56" customFormat="1" ht="14.25" customHeight="1" x14ac:dyDescent="0.45">
      <c r="A110" s="51"/>
      <c r="B110" s="52" t="s">
        <v>95</v>
      </c>
      <c r="C110" s="123" t="s">
        <v>352</v>
      </c>
      <c r="D110" s="186" t="s">
        <v>50</v>
      </c>
      <c r="E110" s="186" t="s">
        <v>48</v>
      </c>
      <c r="F110" s="187" t="s">
        <v>96</v>
      </c>
      <c r="G110" s="187" t="s">
        <v>44</v>
      </c>
      <c r="H110" s="127">
        <v>0.34</v>
      </c>
      <c r="I110" s="188">
        <f t="shared" ref="I110:I126" si="9">H110*$O$7</f>
        <v>33.751221999999999</v>
      </c>
      <c r="J110" s="53">
        <v>700</v>
      </c>
      <c r="K110" s="53" t="s">
        <v>350</v>
      </c>
      <c r="L110" s="262" t="s">
        <v>496</v>
      </c>
      <c r="M110" s="54"/>
      <c r="N110" s="126">
        <f>M110*J110</f>
        <v>0</v>
      </c>
      <c r="O110" s="125">
        <f t="shared" si="7"/>
        <v>0</v>
      </c>
      <c r="P110" s="124">
        <f t="shared" si="8"/>
        <v>0</v>
      </c>
      <c r="Q110" s="189" t="s">
        <v>355</v>
      </c>
      <c r="R110" s="55"/>
      <c r="S110" s="55"/>
      <c r="V110" s="57"/>
      <c r="AB110" s="122"/>
    </row>
    <row r="111" spans="1:28" s="56" customFormat="1" ht="14.25" customHeight="1" x14ac:dyDescent="0.35">
      <c r="A111" s="51"/>
      <c r="B111" s="52" t="s">
        <v>97</v>
      </c>
      <c r="C111" s="123" t="s">
        <v>352</v>
      </c>
      <c r="D111" s="186" t="s">
        <v>50</v>
      </c>
      <c r="E111" s="186" t="s">
        <v>48</v>
      </c>
      <c r="F111" s="187" t="s">
        <v>96</v>
      </c>
      <c r="G111" s="187" t="s">
        <v>45</v>
      </c>
      <c r="H111" s="127">
        <v>0.4</v>
      </c>
      <c r="I111" s="188">
        <f t="shared" si="9"/>
        <v>39.707320000000003</v>
      </c>
      <c r="J111" s="53">
        <v>500</v>
      </c>
      <c r="K111" s="53" t="s">
        <v>350</v>
      </c>
      <c r="L111" s="261" t="s">
        <v>499</v>
      </c>
      <c r="M111" s="54"/>
      <c r="N111" s="126">
        <f>M111*J111</f>
        <v>0</v>
      </c>
      <c r="O111" s="125">
        <f t="shared" si="7"/>
        <v>0</v>
      </c>
      <c r="P111" s="124">
        <f t="shared" si="8"/>
        <v>0</v>
      </c>
      <c r="Q111" s="189" t="s">
        <v>355</v>
      </c>
      <c r="R111" s="55"/>
      <c r="S111" s="55"/>
      <c r="V111" s="57"/>
      <c r="AB111" s="122"/>
    </row>
    <row r="112" spans="1:28" s="56" customFormat="1" ht="14.25" customHeight="1" x14ac:dyDescent="0.35">
      <c r="A112" s="51"/>
      <c r="B112" s="52" t="s">
        <v>98</v>
      </c>
      <c r="C112" s="123" t="s">
        <v>352</v>
      </c>
      <c r="D112" s="186" t="s">
        <v>50</v>
      </c>
      <c r="E112" s="186" t="s">
        <v>48</v>
      </c>
      <c r="F112" s="187" t="s">
        <v>96</v>
      </c>
      <c r="G112" s="187" t="s">
        <v>46</v>
      </c>
      <c r="H112" s="127">
        <v>0.6</v>
      </c>
      <c r="I112" s="188">
        <f t="shared" si="9"/>
        <v>59.560979999999994</v>
      </c>
      <c r="J112" s="53">
        <v>250</v>
      </c>
      <c r="K112" s="53" t="s">
        <v>350</v>
      </c>
      <c r="L112" s="261" t="s">
        <v>499</v>
      </c>
      <c r="M112" s="54"/>
      <c r="N112" s="126">
        <f>M112*J112</f>
        <v>0</v>
      </c>
      <c r="O112" s="125">
        <f t="shared" si="7"/>
        <v>0</v>
      </c>
      <c r="P112" s="124">
        <f t="shared" si="8"/>
        <v>0</v>
      </c>
      <c r="Q112" s="189" t="s">
        <v>355</v>
      </c>
      <c r="R112" s="55"/>
      <c r="S112" s="55"/>
      <c r="V112" s="57"/>
      <c r="AB112" s="122"/>
    </row>
    <row r="113" spans="1:28" s="56" customFormat="1" ht="14.25" customHeight="1" x14ac:dyDescent="0.35">
      <c r="A113" s="51"/>
      <c r="B113" s="52" t="s">
        <v>297</v>
      </c>
      <c r="C113" s="123" t="s">
        <v>352</v>
      </c>
      <c r="D113" s="186" t="s">
        <v>55</v>
      </c>
      <c r="E113" s="186" t="s">
        <v>64</v>
      </c>
      <c r="F113" s="187" t="s">
        <v>342</v>
      </c>
      <c r="G113" s="187" t="s">
        <v>44</v>
      </c>
      <c r="H113" s="127">
        <v>0.33</v>
      </c>
      <c r="I113" s="188">
        <f t="shared" si="9"/>
        <v>32.758538999999999</v>
      </c>
      <c r="J113" s="53">
        <v>700</v>
      </c>
      <c r="K113" s="53" t="s">
        <v>350</v>
      </c>
      <c r="L113" s="261" t="s">
        <v>499</v>
      </c>
      <c r="M113" s="54"/>
      <c r="N113" s="126">
        <f>M113*J113</f>
        <v>0</v>
      </c>
      <c r="O113" s="125">
        <f t="shared" si="7"/>
        <v>0</v>
      </c>
      <c r="P113" s="124">
        <f t="shared" si="8"/>
        <v>0</v>
      </c>
      <c r="Q113" s="189" t="s">
        <v>355</v>
      </c>
      <c r="R113" s="55"/>
      <c r="S113" s="55"/>
      <c r="V113" s="57"/>
      <c r="AB113" s="122"/>
    </row>
    <row r="114" spans="1:28" s="56" customFormat="1" ht="14.25" customHeight="1" x14ac:dyDescent="0.45">
      <c r="A114" s="51"/>
      <c r="B114" s="52" t="s">
        <v>295</v>
      </c>
      <c r="C114" s="123" t="s">
        <v>352</v>
      </c>
      <c r="D114" s="186" t="s">
        <v>55</v>
      </c>
      <c r="E114" s="186" t="s">
        <v>64</v>
      </c>
      <c r="F114" s="187" t="s">
        <v>342</v>
      </c>
      <c r="G114" s="187" t="s">
        <v>45</v>
      </c>
      <c r="H114" s="127">
        <v>0.39</v>
      </c>
      <c r="I114" s="188">
        <f t="shared" si="9"/>
        <v>38.714637000000003</v>
      </c>
      <c r="J114" s="53">
        <v>500</v>
      </c>
      <c r="K114" s="53" t="s">
        <v>350</v>
      </c>
      <c r="L114" s="262" t="s">
        <v>496</v>
      </c>
      <c r="M114" s="54"/>
      <c r="N114" s="126">
        <f>M114*J114</f>
        <v>0</v>
      </c>
      <c r="O114" s="125">
        <f t="shared" si="7"/>
        <v>0</v>
      </c>
      <c r="P114" s="124">
        <f t="shared" si="8"/>
        <v>0</v>
      </c>
      <c r="Q114" s="189" t="s">
        <v>355</v>
      </c>
      <c r="R114" s="55"/>
      <c r="S114" s="55"/>
      <c r="V114" s="57"/>
      <c r="AB114" s="122"/>
    </row>
    <row r="115" spans="1:28" s="56" customFormat="1" ht="14.25" customHeight="1" x14ac:dyDescent="0.45">
      <c r="A115" s="51"/>
      <c r="B115" s="52" t="s">
        <v>296</v>
      </c>
      <c r="C115" s="123" t="s">
        <v>352</v>
      </c>
      <c r="D115" s="186" t="s">
        <v>55</v>
      </c>
      <c r="E115" s="186" t="s">
        <v>64</v>
      </c>
      <c r="F115" s="187" t="s">
        <v>342</v>
      </c>
      <c r="G115" s="187" t="s">
        <v>46</v>
      </c>
      <c r="H115" s="127">
        <v>0.59</v>
      </c>
      <c r="I115" s="188">
        <f t="shared" si="9"/>
        <v>58.568296999999994</v>
      </c>
      <c r="J115" s="53">
        <v>250</v>
      </c>
      <c r="K115" s="53" t="s">
        <v>350</v>
      </c>
      <c r="L115" s="262" t="s">
        <v>495</v>
      </c>
      <c r="M115" s="54"/>
      <c r="N115" s="126">
        <f>M115*J115</f>
        <v>0</v>
      </c>
      <c r="O115" s="125">
        <f t="shared" si="7"/>
        <v>0</v>
      </c>
      <c r="P115" s="124">
        <f t="shared" si="8"/>
        <v>0</v>
      </c>
      <c r="Q115" s="189" t="s">
        <v>355</v>
      </c>
      <c r="R115" s="55"/>
      <c r="S115" s="55"/>
      <c r="V115" s="57"/>
      <c r="AB115" s="122"/>
    </row>
    <row r="116" spans="1:28" s="146" customFormat="1" ht="14.25" hidden="1" customHeight="1" x14ac:dyDescent="0.4">
      <c r="A116" s="132"/>
      <c r="B116" s="133" t="s">
        <v>411</v>
      </c>
      <c r="C116" s="134" t="s">
        <v>352</v>
      </c>
      <c r="D116" s="135" t="s">
        <v>47</v>
      </c>
      <c r="E116" s="135" t="s">
        <v>48</v>
      </c>
      <c r="F116" s="136" t="s">
        <v>471</v>
      </c>
      <c r="G116" s="136" t="s">
        <v>45</v>
      </c>
      <c r="H116" s="148">
        <v>0.42</v>
      </c>
      <c r="I116" s="149">
        <f t="shared" si="9"/>
        <v>41.692685999999995</v>
      </c>
      <c r="J116" s="139">
        <v>500</v>
      </c>
      <c r="K116" s="139" t="s">
        <v>350</v>
      </c>
      <c r="L116" s="248" t="s">
        <v>497</v>
      </c>
      <c r="M116" s="140"/>
      <c r="N116" s="141">
        <f>M116*J116</f>
        <v>0</v>
      </c>
      <c r="O116" s="142">
        <f t="shared" si="7"/>
        <v>0</v>
      </c>
      <c r="P116" s="143">
        <f t="shared" si="8"/>
        <v>0</v>
      </c>
      <c r="Q116" s="144" t="s">
        <v>389</v>
      </c>
      <c r="R116" s="145"/>
      <c r="S116" s="145"/>
      <c r="V116" s="147"/>
    </row>
    <row r="117" spans="1:28" s="56" customFormat="1" ht="14.25" customHeight="1" x14ac:dyDescent="0.45">
      <c r="A117" s="51"/>
      <c r="B117" s="52" t="s">
        <v>412</v>
      </c>
      <c r="C117" s="123" t="s">
        <v>352</v>
      </c>
      <c r="D117" s="186" t="s">
        <v>50</v>
      </c>
      <c r="E117" s="186" t="s">
        <v>101</v>
      </c>
      <c r="F117" s="187" t="s">
        <v>472</v>
      </c>
      <c r="G117" s="187" t="s">
        <v>45</v>
      </c>
      <c r="H117" s="127">
        <v>0.37</v>
      </c>
      <c r="I117" s="188">
        <f t="shared" si="9"/>
        <v>36.729270999999997</v>
      </c>
      <c r="J117" s="53">
        <v>600</v>
      </c>
      <c r="K117" s="53" t="s">
        <v>350</v>
      </c>
      <c r="L117" s="262" t="s">
        <v>495</v>
      </c>
      <c r="M117" s="54"/>
      <c r="N117" s="126">
        <f>M117*J117</f>
        <v>0</v>
      </c>
      <c r="O117" s="125">
        <f t="shared" si="7"/>
        <v>0</v>
      </c>
      <c r="P117" s="124">
        <f t="shared" si="8"/>
        <v>0</v>
      </c>
      <c r="Q117" s="189" t="s">
        <v>355</v>
      </c>
      <c r="R117" s="55"/>
      <c r="S117" s="55"/>
      <c r="V117" s="57"/>
      <c r="AB117" s="122"/>
    </row>
    <row r="118" spans="1:28" s="56" customFormat="1" ht="14.25" customHeight="1" x14ac:dyDescent="0.45">
      <c r="A118" s="51"/>
      <c r="B118" s="52" t="s">
        <v>413</v>
      </c>
      <c r="C118" s="123" t="s">
        <v>352</v>
      </c>
      <c r="D118" s="186" t="s">
        <v>50</v>
      </c>
      <c r="E118" s="186" t="s">
        <v>101</v>
      </c>
      <c r="F118" s="187" t="s">
        <v>472</v>
      </c>
      <c r="G118" s="187" t="s">
        <v>46</v>
      </c>
      <c r="H118" s="127">
        <v>0.59</v>
      </c>
      <c r="I118" s="188">
        <f t="shared" si="9"/>
        <v>58.568296999999994</v>
      </c>
      <c r="J118" s="53">
        <v>250</v>
      </c>
      <c r="K118" s="53" t="s">
        <v>350</v>
      </c>
      <c r="L118" s="262" t="s">
        <v>495</v>
      </c>
      <c r="M118" s="54"/>
      <c r="N118" s="126">
        <f>M118*J118</f>
        <v>0</v>
      </c>
      <c r="O118" s="125">
        <f t="shared" si="7"/>
        <v>0</v>
      </c>
      <c r="P118" s="124">
        <f t="shared" si="8"/>
        <v>0</v>
      </c>
      <c r="Q118" s="189" t="s">
        <v>355</v>
      </c>
      <c r="R118" s="55"/>
      <c r="S118" s="55"/>
      <c r="V118" s="57"/>
      <c r="AB118" s="122"/>
    </row>
    <row r="119" spans="1:28" s="56" customFormat="1" ht="14.25" customHeight="1" x14ac:dyDescent="0.45">
      <c r="A119" s="51"/>
      <c r="B119" s="52" t="s">
        <v>414</v>
      </c>
      <c r="C119" s="123" t="s">
        <v>352</v>
      </c>
      <c r="D119" s="186" t="s">
        <v>50</v>
      </c>
      <c r="E119" s="186" t="s">
        <v>101</v>
      </c>
      <c r="F119" s="187" t="s">
        <v>472</v>
      </c>
      <c r="G119" s="187" t="s">
        <v>44</v>
      </c>
      <c r="H119" s="127">
        <v>0.31</v>
      </c>
      <c r="I119" s="188">
        <f t="shared" si="9"/>
        <v>30.773173</v>
      </c>
      <c r="J119" s="53">
        <v>900</v>
      </c>
      <c r="K119" s="53" t="s">
        <v>350</v>
      </c>
      <c r="L119" s="262" t="s">
        <v>496</v>
      </c>
      <c r="M119" s="54"/>
      <c r="N119" s="126">
        <f>M119*J119</f>
        <v>0</v>
      </c>
      <c r="O119" s="125">
        <f t="shared" si="7"/>
        <v>0</v>
      </c>
      <c r="P119" s="124">
        <f t="shared" si="8"/>
        <v>0</v>
      </c>
      <c r="Q119" s="189" t="s">
        <v>355</v>
      </c>
      <c r="R119" s="55"/>
      <c r="S119" s="55"/>
      <c r="V119" s="57"/>
      <c r="AB119" s="122"/>
    </row>
    <row r="120" spans="1:28" s="56" customFormat="1" ht="14.25" customHeight="1" x14ac:dyDescent="0.35">
      <c r="A120" s="51"/>
      <c r="B120" s="52" t="s">
        <v>415</v>
      </c>
      <c r="C120" s="123" t="s">
        <v>352</v>
      </c>
      <c r="D120" s="186" t="s">
        <v>50</v>
      </c>
      <c r="E120" s="186" t="s">
        <v>48</v>
      </c>
      <c r="F120" s="187" t="s">
        <v>473</v>
      </c>
      <c r="G120" s="187" t="s">
        <v>45</v>
      </c>
      <c r="H120" s="127">
        <v>0.37</v>
      </c>
      <c r="I120" s="188">
        <f t="shared" si="9"/>
        <v>36.729270999999997</v>
      </c>
      <c r="J120" s="53">
        <v>600</v>
      </c>
      <c r="K120" s="53" t="s">
        <v>350</v>
      </c>
      <c r="L120" s="261" t="s">
        <v>499</v>
      </c>
      <c r="M120" s="54"/>
      <c r="N120" s="126">
        <f>M120*J120</f>
        <v>0</v>
      </c>
      <c r="O120" s="125">
        <f t="shared" si="7"/>
        <v>0</v>
      </c>
      <c r="P120" s="124">
        <f t="shared" si="8"/>
        <v>0</v>
      </c>
      <c r="Q120" s="189" t="s">
        <v>355</v>
      </c>
      <c r="R120" s="55"/>
      <c r="S120" s="55"/>
      <c r="V120" s="57"/>
      <c r="AB120" s="122"/>
    </row>
    <row r="121" spans="1:28" s="56" customFormat="1" ht="14.25" customHeight="1" x14ac:dyDescent="0.45">
      <c r="A121" s="51"/>
      <c r="B121" s="52" t="s">
        <v>416</v>
      </c>
      <c r="C121" s="123" t="s">
        <v>352</v>
      </c>
      <c r="D121" s="186" t="s">
        <v>50</v>
      </c>
      <c r="E121" s="186" t="s">
        <v>48</v>
      </c>
      <c r="F121" s="187" t="s">
        <v>473</v>
      </c>
      <c r="G121" s="187" t="s">
        <v>46</v>
      </c>
      <c r="H121" s="127">
        <v>0.59</v>
      </c>
      <c r="I121" s="188">
        <f t="shared" si="9"/>
        <v>58.568296999999994</v>
      </c>
      <c r="J121" s="53">
        <v>250</v>
      </c>
      <c r="K121" s="53" t="s">
        <v>350</v>
      </c>
      <c r="L121" s="262" t="s">
        <v>496</v>
      </c>
      <c r="M121" s="54"/>
      <c r="N121" s="126">
        <f>M121*J121</f>
        <v>0</v>
      </c>
      <c r="O121" s="125">
        <f t="shared" si="7"/>
        <v>0</v>
      </c>
      <c r="P121" s="124">
        <f t="shared" si="8"/>
        <v>0</v>
      </c>
      <c r="Q121" s="189" t="s">
        <v>355</v>
      </c>
      <c r="R121" s="55"/>
      <c r="S121" s="55"/>
      <c r="V121" s="57"/>
      <c r="AB121" s="122"/>
    </row>
    <row r="122" spans="1:28" s="56" customFormat="1" ht="14.25" customHeight="1" x14ac:dyDescent="0.45">
      <c r="A122" s="51"/>
      <c r="B122" s="52" t="s">
        <v>417</v>
      </c>
      <c r="C122" s="123" t="s">
        <v>352</v>
      </c>
      <c r="D122" s="186" t="s">
        <v>50</v>
      </c>
      <c r="E122" s="186" t="s">
        <v>48</v>
      </c>
      <c r="F122" s="187" t="s">
        <v>473</v>
      </c>
      <c r="G122" s="187" t="s">
        <v>44</v>
      </c>
      <c r="H122" s="127">
        <v>0.31</v>
      </c>
      <c r="I122" s="188">
        <f t="shared" si="9"/>
        <v>30.773173</v>
      </c>
      <c r="J122" s="53">
        <v>900</v>
      </c>
      <c r="K122" s="53" t="s">
        <v>350</v>
      </c>
      <c r="L122" s="262" t="s">
        <v>495</v>
      </c>
      <c r="M122" s="54"/>
      <c r="N122" s="126">
        <f>M122*J122</f>
        <v>0</v>
      </c>
      <c r="O122" s="125">
        <f t="shared" si="7"/>
        <v>0</v>
      </c>
      <c r="P122" s="124">
        <f t="shared" si="8"/>
        <v>0</v>
      </c>
      <c r="Q122" s="189" t="s">
        <v>355</v>
      </c>
      <c r="R122" s="55"/>
      <c r="S122" s="55"/>
      <c r="V122" s="57"/>
      <c r="AB122" s="122"/>
    </row>
    <row r="123" spans="1:28" s="56" customFormat="1" ht="14.25" customHeight="1" x14ac:dyDescent="0.4">
      <c r="A123" s="51"/>
      <c r="B123" s="52" t="s">
        <v>418</v>
      </c>
      <c r="C123" s="123" t="s">
        <v>352</v>
      </c>
      <c r="D123" s="186" t="s">
        <v>50</v>
      </c>
      <c r="E123" s="186" t="s">
        <v>106</v>
      </c>
      <c r="F123" s="187" t="s">
        <v>474</v>
      </c>
      <c r="G123" s="187" t="s">
        <v>45</v>
      </c>
      <c r="H123" s="127">
        <v>0.28000000000000003</v>
      </c>
      <c r="I123" s="188">
        <f t="shared" si="9"/>
        <v>27.795124000000001</v>
      </c>
      <c r="J123" s="53">
        <v>600</v>
      </c>
      <c r="K123" s="53" t="s">
        <v>350</v>
      </c>
      <c r="L123" s="244" t="s">
        <v>498</v>
      </c>
      <c r="M123" s="54"/>
      <c r="N123" s="126">
        <f>M123*J123</f>
        <v>0</v>
      </c>
      <c r="O123" s="125">
        <f t="shared" si="7"/>
        <v>0</v>
      </c>
      <c r="P123" s="124">
        <f t="shared" si="8"/>
        <v>0</v>
      </c>
      <c r="Q123" s="189" t="s">
        <v>355</v>
      </c>
      <c r="R123" s="55"/>
      <c r="S123" s="55"/>
      <c r="V123" s="57"/>
      <c r="AB123" s="122"/>
    </row>
    <row r="124" spans="1:28" s="56" customFormat="1" ht="14.25" customHeight="1" x14ac:dyDescent="0.45">
      <c r="A124" s="51"/>
      <c r="B124" s="52" t="s">
        <v>419</v>
      </c>
      <c r="C124" s="123" t="s">
        <v>352</v>
      </c>
      <c r="D124" s="186" t="s">
        <v>50</v>
      </c>
      <c r="E124" s="186" t="s">
        <v>106</v>
      </c>
      <c r="F124" s="187" t="s">
        <v>474</v>
      </c>
      <c r="G124" s="187" t="s">
        <v>46</v>
      </c>
      <c r="H124" s="127">
        <v>0.54</v>
      </c>
      <c r="I124" s="188">
        <f t="shared" si="9"/>
        <v>53.604882000000003</v>
      </c>
      <c r="J124" s="53">
        <v>250</v>
      </c>
      <c r="K124" s="53" t="s">
        <v>350</v>
      </c>
      <c r="L124" s="262" t="s">
        <v>496</v>
      </c>
      <c r="M124" s="54"/>
      <c r="N124" s="126">
        <f>M124*J124</f>
        <v>0</v>
      </c>
      <c r="O124" s="125">
        <f t="shared" si="7"/>
        <v>0</v>
      </c>
      <c r="P124" s="124">
        <f t="shared" si="8"/>
        <v>0</v>
      </c>
      <c r="Q124" s="189" t="s">
        <v>355</v>
      </c>
      <c r="R124" s="55"/>
      <c r="S124" s="55"/>
      <c r="V124" s="57"/>
      <c r="AB124" s="122"/>
    </row>
    <row r="125" spans="1:28" s="56" customFormat="1" ht="14.25" customHeight="1" x14ac:dyDescent="0.35">
      <c r="A125" s="51"/>
      <c r="B125" s="52" t="s">
        <v>420</v>
      </c>
      <c r="C125" s="123" t="s">
        <v>352</v>
      </c>
      <c r="D125" s="186" t="s">
        <v>50</v>
      </c>
      <c r="E125" s="186" t="s">
        <v>106</v>
      </c>
      <c r="F125" s="187" t="s">
        <v>474</v>
      </c>
      <c r="G125" s="187" t="s">
        <v>44</v>
      </c>
      <c r="H125" s="127">
        <v>0.22</v>
      </c>
      <c r="I125" s="188">
        <f t="shared" si="9"/>
        <v>21.839026</v>
      </c>
      <c r="J125" s="53">
        <v>900</v>
      </c>
      <c r="K125" s="53" t="s">
        <v>350</v>
      </c>
      <c r="L125" s="261" t="s">
        <v>499</v>
      </c>
      <c r="M125" s="54"/>
      <c r="N125" s="126">
        <f>M125*J125</f>
        <v>0</v>
      </c>
      <c r="O125" s="125">
        <f t="shared" si="7"/>
        <v>0</v>
      </c>
      <c r="P125" s="124">
        <f t="shared" si="8"/>
        <v>0</v>
      </c>
      <c r="Q125" s="189" t="s">
        <v>355</v>
      </c>
      <c r="R125" s="55"/>
      <c r="S125" s="55"/>
      <c r="V125" s="57"/>
      <c r="AB125" s="122"/>
    </row>
    <row r="126" spans="1:28" s="56" customFormat="1" ht="14.25" customHeight="1" x14ac:dyDescent="0.35">
      <c r="A126" s="51"/>
      <c r="B126" s="52" t="s">
        <v>100</v>
      </c>
      <c r="C126" s="123" t="s">
        <v>352</v>
      </c>
      <c r="D126" s="186" t="s">
        <v>50</v>
      </c>
      <c r="E126" s="186" t="s">
        <v>101</v>
      </c>
      <c r="F126" s="187" t="s">
        <v>102</v>
      </c>
      <c r="G126" s="187" t="s">
        <v>44</v>
      </c>
      <c r="H126" s="127">
        <v>0.35</v>
      </c>
      <c r="I126" s="188">
        <f t="shared" si="9"/>
        <v>34.743904999999998</v>
      </c>
      <c r="J126" s="53">
        <v>700</v>
      </c>
      <c r="K126" s="53" t="s">
        <v>350</v>
      </c>
      <c r="L126" s="261" t="s">
        <v>499</v>
      </c>
      <c r="M126" s="54"/>
      <c r="N126" s="126">
        <f>M126*J126</f>
        <v>0</v>
      </c>
      <c r="O126" s="125">
        <f t="shared" si="7"/>
        <v>0</v>
      </c>
      <c r="P126" s="124">
        <f t="shared" si="8"/>
        <v>0</v>
      </c>
      <c r="Q126" s="189" t="s">
        <v>355</v>
      </c>
      <c r="R126" s="55"/>
      <c r="S126" s="55"/>
      <c r="V126" s="57"/>
      <c r="AB126" s="122"/>
    </row>
    <row r="127" spans="1:28" s="56" customFormat="1" ht="14.25" customHeight="1" x14ac:dyDescent="0.45">
      <c r="A127" s="51"/>
      <c r="B127" s="52" t="s">
        <v>263</v>
      </c>
      <c r="C127" s="123" t="s">
        <v>351</v>
      </c>
      <c r="D127" s="186" t="s">
        <v>50</v>
      </c>
      <c r="E127" s="186" t="s">
        <v>101</v>
      </c>
      <c r="F127" s="187" t="s">
        <v>102</v>
      </c>
      <c r="G127" s="187" t="s">
        <v>45</v>
      </c>
      <c r="H127" s="190">
        <f>I127/$O$7</f>
        <v>0.37272724525352002</v>
      </c>
      <c r="I127" s="128">
        <v>37</v>
      </c>
      <c r="J127" s="53">
        <v>200</v>
      </c>
      <c r="K127" s="53" t="s">
        <v>348</v>
      </c>
      <c r="L127" s="262" t="s">
        <v>496</v>
      </c>
      <c r="M127" s="54"/>
      <c r="N127" s="126">
        <f>M127*J127</f>
        <v>0</v>
      </c>
      <c r="O127" s="125">
        <f t="shared" si="7"/>
        <v>0</v>
      </c>
      <c r="P127" s="124">
        <f t="shared" si="8"/>
        <v>0</v>
      </c>
      <c r="Q127" s="191" t="s">
        <v>354</v>
      </c>
      <c r="R127" s="55"/>
      <c r="S127" s="55"/>
      <c r="V127" s="57"/>
      <c r="AB127" s="122"/>
    </row>
    <row r="128" spans="1:28" s="56" customFormat="1" ht="14.25" customHeight="1" x14ac:dyDescent="0.45">
      <c r="A128" s="51"/>
      <c r="B128" s="52" t="s">
        <v>103</v>
      </c>
      <c r="C128" s="123" t="s">
        <v>352</v>
      </c>
      <c r="D128" s="186" t="s">
        <v>50</v>
      </c>
      <c r="E128" s="186" t="s">
        <v>101</v>
      </c>
      <c r="F128" s="187" t="s">
        <v>102</v>
      </c>
      <c r="G128" s="187" t="s">
        <v>45</v>
      </c>
      <c r="H128" s="127">
        <v>0.4</v>
      </c>
      <c r="I128" s="188">
        <f t="shared" ref="I128:I133" si="10">H128*$O$7</f>
        <v>39.707320000000003</v>
      </c>
      <c r="J128" s="53">
        <v>500</v>
      </c>
      <c r="K128" s="53" t="s">
        <v>350</v>
      </c>
      <c r="L128" s="262" t="s">
        <v>495</v>
      </c>
      <c r="M128" s="54"/>
      <c r="N128" s="126">
        <f>M128*J128</f>
        <v>0</v>
      </c>
      <c r="O128" s="125">
        <f t="shared" si="7"/>
        <v>0</v>
      </c>
      <c r="P128" s="124">
        <f t="shared" si="8"/>
        <v>0</v>
      </c>
      <c r="Q128" s="189" t="s">
        <v>355</v>
      </c>
      <c r="R128" s="55"/>
      <c r="S128" s="55"/>
      <c r="V128" s="57"/>
      <c r="AB128" s="122"/>
    </row>
    <row r="129" spans="1:28" s="56" customFormat="1" ht="14.25" customHeight="1" x14ac:dyDescent="0.35">
      <c r="A129" s="51"/>
      <c r="B129" s="52" t="s">
        <v>104</v>
      </c>
      <c r="C129" s="123" t="s">
        <v>352</v>
      </c>
      <c r="D129" s="186" t="s">
        <v>50</v>
      </c>
      <c r="E129" s="186" t="s">
        <v>101</v>
      </c>
      <c r="F129" s="187" t="s">
        <v>102</v>
      </c>
      <c r="G129" s="187" t="s">
        <v>46</v>
      </c>
      <c r="H129" s="127">
        <v>0.59</v>
      </c>
      <c r="I129" s="188">
        <f t="shared" si="10"/>
        <v>58.568296999999994</v>
      </c>
      <c r="J129" s="53">
        <v>250</v>
      </c>
      <c r="K129" s="53" t="s">
        <v>350</v>
      </c>
      <c r="L129" s="261" t="s">
        <v>499</v>
      </c>
      <c r="M129" s="54"/>
      <c r="N129" s="126">
        <f>M129*J129</f>
        <v>0</v>
      </c>
      <c r="O129" s="125">
        <f t="shared" si="7"/>
        <v>0</v>
      </c>
      <c r="P129" s="124">
        <f t="shared" si="8"/>
        <v>0</v>
      </c>
      <c r="Q129" s="189" t="s">
        <v>355</v>
      </c>
      <c r="R129" s="55"/>
      <c r="S129" s="55"/>
      <c r="V129" s="57"/>
      <c r="AB129" s="122"/>
    </row>
    <row r="130" spans="1:28" s="56" customFormat="1" ht="14.25" customHeight="1" x14ac:dyDescent="0.35">
      <c r="A130" s="51"/>
      <c r="B130" s="52" t="s">
        <v>105</v>
      </c>
      <c r="C130" s="123" t="s">
        <v>352</v>
      </c>
      <c r="D130" s="186" t="s">
        <v>50</v>
      </c>
      <c r="E130" s="186" t="s">
        <v>106</v>
      </c>
      <c r="F130" s="187" t="s">
        <v>107</v>
      </c>
      <c r="G130" s="187" t="s">
        <v>44</v>
      </c>
      <c r="H130" s="127">
        <v>0.35</v>
      </c>
      <c r="I130" s="188">
        <f t="shared" si="10"/>
        <v>34.743904999999998</v>
      </c>
      <c r="J130" s="53">
        <v>700</v>
      </c>
      <c r="K130" s="53" t="s">
        <v>350</v>
      </c>
      <c r="L130" s="261" t="s">
        <v>499</v>
      </c>
      <c r="M130" s="54"/>
      <c r="N130" s="126">
        <f>M130*J130</f>
        <v>0</v>
      </c>
      <c r="O130" s="125">
        <f t="shared" si="7"/>
        <v>0</v>
      </c>
      <c r="P130" s="124">
        <f t="shared" si="8"/>
        <v>0</v>
      </c>
      <c r="Q130" s="189" t="s">
        <v>355</v>
      </c>
      <c r="R130" s="55"/>
      <c r="S130" s="55"/>
      <c r="V130" s="57"/>
      <c r="AB130" s="122"/>
    </row>
    <row r="131" spans="1:28" s="56" customFormat="1" ht="14.25" customHeight="1" x14ac:dyDescent="0.35">
      <c r="A131" s="51"/>
      <c r="B131" s="52" t="s">
        <v>108</v>
      </c>
      <c r="C131" s="123" t="s">
        <v>352</v>
      </c>
      <c r="D131" s="186" t="s">
        <v>50</v>
      </c>
      <c r="E131" s="186" t="s">
        <v>106</v>
      </c>
      <c r="F131" s="187" t="s">
        <v>107</v>
      </c>
      <c r="G131" s="187" t="s">
        <v>45</v>
      </c>
      <c r="H131" s="127">
        <v>0.4</v>
      </c>
      <c r="I131" s="188">
        <f t="shared" si="10"/>
        <v>39.707320000000003</v>
      </c>
      <c r="J131" s="53">
        <v>500</v>
      </c>
      <c r="K131" s="53" t="s">
        <v>350</v>
      </c>
      <c r="L131" s="261" t="s">
        <v>499</v>
      </c>
      <c r="M131" s="54"/>
      <c r="N131" s="126">
        <f>M131*J131</f>
        <v>0</v>
      </c>
      <c r="O131" s="125">
        <f t="shared" si="7"/>
        <v>0</v>
      </c>
      <c r="P131" s="124">
        <f t="shared" si="8"/>
        <v>0</v>
      </c>
      <c r="Q131" s="189" t="s">
        <v>355</v>
      </c>
      <c r="R131" s="55"/>
      <c r="S131" s="55"/>
      <c r="V131" s="57"/>
      <c r="AB131" s="122"/>
    </row>
    <row r="132" spans="1:28" s="56" customFormat="1" ht="14.25" customHeight="1" x14ac:dyDescent="0.45">
      <c r="A132" s="51"/>
      <c r="B132" s="52" t="s">
        <v>109</v>
      </c>
      <c r="C132" s="123" t="s">
        <v>352</v>
      </c>
      <c r="D132" s="186" t="s">
        <v>50</v>
      </c>
      <c r="E132" s="186" t="s">
        <v>106</v>
      </c>
      <c r="F132" s="187" t="s">
        <v>107</v>
      </c>
      <c r="G132" s="187" t="s">
        <v>46</v>
      </c>
      <c r="H132" s="127">
        <v>0.59</v>
      </c>
      <c r="I132" s="188">
        <f t="shared" si="10"/>
        <v>58.568296999999994</v>
      </c>
      <c r="J132" s="53">
        <v>250</v>
      </c>
      <c r="K132" s="53" t="s">
        <v>350</v>
      </c>
      <c r="L132" s="262" t="s">
        <v>495</v>
      </c>
      <c r="M132" s="54"/>
      <c r="N132" s="126">
        <f>M132*J132</f>
        <v>0</v>
      </c>
      <c r="O132" s="125">
        <f t="shared" si="7"/>
        <v>0</v>
      </c>
      <c r="P132" s="124">
        <f t="shared" si="8"/>
        <v>0</v>
      </c>
      <c r="Q132" s="189" t="s">
        <v>355</v>
      </c>
      <c r="R132" s="55"/>
      <c r="S132" s="55"/>
      <c r="V132" s="57"/>
      <c r="AB132" s="122"/>
    </row>
    <row r="133" spans="1:28" s="56" customFormat="1" ht="14.25" customHeight="1" x14ac:dyDescent="0.35">
      <c r="A133" s="51"/>
      <c r="B133" s="52" t="s">
        <v>298</v>
      </c>
      <c r="C133" s="123" t="s">
        <v>352</v>
      </c>
      <c r="D133" s="186" t="s">
        <v>50</v>
      </c>
      <c r="E133" s="186" t="s">
        <v>48</v>
      </c>
      <c r="F133" s="187" t="s">
        <v>343</v>
      </c>
      <c r="G133" s="187" t="s">
        <v>44</v>
      </c>
      <c r="H133" s="127">
        <v>0.43063156190476193</v>
      </c>
      <c r="I133" s="188">
        <f t="shared" si="10"/>
        <v>42.74806307663048</v>
      </c>
      <c r="J133" s="53">
        <v>700</v>
      </c>
      <c r="K133" s="53" t="s">
        <v>350</v>
      </c>
      <c r="L133" s="261" t="s">
        <v>499</v>
      </c>
      <c r="M133" s="54"/>
      <c r="N133" s="126">
        <f>M133*J133</f>
        <v>0</v>
      </c>
      <c r="O133" s="125">
        <f t="shared" si="7"/>
        <v>0</v>
      </c>
      <c r="P133" s="124">
        <f t="shared" si="8"/>
        <v>0</v>
      </c>
      <c r="Q133" s="189" t="s">
        <v>355</v>
      </c>
      <c r="R133" s="55"/>
      <c r="S133" s="55"/>
      <c r="V133" s="57"/>
      <c r="AB133" s="122"/>
    </row>
    <row r="134" spans="1:28" s="146" customFormat="1" ht="14.25" hidden="1" customHeight="1" x14ac:dyDescent="0.4">
      <c r="A134" s="132"/>
      <c r="B134" s="133" t="s">
        <v>264</v>
      </c>
      <c r="C134" s="134" t="s">
        <v>351</v>
      </c>
      <c r="D134" s="135" t="s">
        <v>47</v>
      </c>
      <c r="E134" s="135" t="s">
        <v>116</v>
      </c>
      <c r="F134" s="136" t="s">
        <v>320</v>
      </c>
      <c r="G134" s="136" t="s">
        <v>45</v>
      </c>
      <c r="H134" s="137">
        <f>I134/$O$7</f>
        <v>0.37272724525352002</v>
      </c>
      <c r="I134" s="138">
        <v>37</v>
      </c>
      <c r="J134" s="139">
        <v>200</v>
      </c>
      <c r="K134" s="139" t="s">
        <v>348</v>
      </c>
      <c r="L134" s="248" t="s">
        <v>497</v>
      </c>
      <c r="M134" s="140"/>
      <c r="N134" s="141">
        <f>M134*J134</f>
        <v>0</v>
      </c>
      <c r="O134" s="142">
        <f t="shared" si="7"/>
        <v>0</v>
      </c>
      <c r="P134" s="143">
        <f t="shared" si="8"/>
        <v>0</v>
      </c>
      <c r="Q134" s="144" t="s">
        <v>389</v>
      </c>
      <c r="R134" s="145"/>
      <c r="S134" s="145"/>
      <c r="V134" s="147"/>
    </row>
    <row r="135" spans="1:28" s="56" customFormat="1" ht="14.25" customHeight="1" x14ac:dyDescent="0.45">
      <c r="A135" s="51"/>
      <c r="B135" s="52" t="s">
        <v>421</v>
      </c>
      <c r="C135" s="123" t="s">
        <v>352</v>
      </c>
      <c r="D135" s="186" t="s">
        <v>490</v>
      </c>
      <c r="E135" s="186" t="s">
        <v>101</v>
      </c>
      <c r="F135" s="187" t="s">
        <v>475</v>
      </c>
      <c r="G135" s="187" t="s">
        <v>45</v>
      </c>
      <c r="H135" s="127">
        <v>0.37</v>
      </c>
      <c r="I135" s="188">
        <f t="shared" ref="I135:I141" si="11">H135*$O$7</f>
        <v>36.729270999999997</v>
      </c>
      <c r="J135" s="53">
        <v>600</v>
      </c>
      <c r="K135" s="53" t="s">
        <v>350</v>
      </c>
      <c r="L135" s="262" t="s">
        <v>496</v>
      </c>
      <c r="M135" s="54"/>
      <c r="N135" s="126">
        <f>M135*J135</f>
        <v>0</v>
      </c>
      <c r="O135" s="125">
        <f t="shared" si="7"/>
        <v>0</v>
      </c>
      <c r="P135" s="124">
        <f t="shared" si="8"/>
        <v>0</v>
      </c>
      <c r="Q135" s="189" t="s">
        <v>355</v>
      </c>
      <c r="R135" s="55"/>
      <c r="S135" s="55"/>
      <c r="V135" s="57"/>
      <c r="AB135" s="122"/>
    </row>
    <row r="136" spans="1:28" s="56" customFormat="1" ht="14.25" customHeight="1" x14ac:dyDescent="0.45">
      <c r="A136" s="51"/>
      <c r="B136" s="52" t="s">
        <v>422</v>
      </c>
      <c r="C136" s="123" t="s">
        <v>352</v>
      </c>
      <c r="D136" s="186" t="s">
        <v>490</v>
      </c>
      <c r="E136" s="186" t="s">
        <v>101</v>
      </c>
      <c r="F136" s="187" t="s">
        <v>475</v>
      </c>
      <c r="G136" s="187" t="s">
        <v>46</v>
      </c>
      <c r="H136" s="127">
        <v>0.6</v>
      </c>
      <c r="I136" s="188">
        <f t="shared" si="11"/>
        <v>59.560979999999994</v>
      </c>
      <c r="J136" s="53">
        <v>250</v>
      </c>
      <c r="K136" s="53" t="s">
        <v>350</v>
      </c>
      <c r="L136" s="262" t="s">
        <v>495</v>
      </c>
      <c r="M136" s="54"/>
      <c r="N136" s="126">
        <f>M136*J136</f>
        <v>0</v>
      </c>
      <c r="O136" s="125">
        <f t="shared" si="7"/>
        <v>0</v>
      </c>
      <c r="P136" s="124">
        <f t="shared" si="8"/>
        <v>0</v>
      </c>
      <c r="Q136" s="189" t="s">
        <v>355</v>
      </c>
      <c r="R136" s="55"/>
      <c r="S136" s="55"/>
      <c r="V136" s="57"/>
      <c r="AB136" s="122"/>
    </row>
    <row r="137" spans="1:28" s="56" customFormat="1" ht="14.25" customHeight="1" x14ac:dyDescent="0.45">
      <c r="A137" s="51"/>
      <c r="B137" s="52" t="s">
        <v>423</v>
      </c>
      <c r="C137" s="123" t="s">
        <v>352</v>
      </c>
      <c r="D137" s="186" t="s">
        <v>490</v>
      </c>
      <c r="E137" s="186" t="s">
        <v>101</v>
      </c>
      <c r="F137" s="187" t="s">
        <v>475</v>
      </c>
      <c r="G137" s="187" t="s">
        <v>44</v>
      </c>
      <c r="H137" s="127">
        <v>0.31</v>
      </c>
      <c r="I137" s="188">
        <f t="shared" si="11"/>
        <v>30.773173</v>
      </c>
      <c r="J137" s="53">
        <v>900</v>
      </c>
      <c r="K137" s="53" t="s">
        <v>350</v>
      </c>
      <c r="L137" s="262" t="s">
        <v>495</v>
      </c>
      <c r="M137" s="54"/>
      <c r="N137" s="126">
        <f>M137*J137</f>
        <v>0</v>
      </c>
      <c r="O137" s="125">
        <f t="shared" si="7"/>
        <v>0</v>
      </c>
      <c r="P137" s="124">
        <f t="shared" si="8"/>
        <v>0</v>
      </c>
      <c r="Q137" s="189" t="s">
        <v>355</v>
      </c>
      <c r="R137" s="55"/>
      <c r="S137" s="55"/>
      <c r="V137" s="57"/>
      <c r="AB137" s="122"/>
    </row>
    <row r="138" spans="1:28" s="56" customFormat="1" ht="14.25" customHeight="1" x14ac:dyDescent="0.35">
      <c r="A138" s="51"/>
      <c r="B138" s="52" t="s">
        <v>424</v>
      </c>
      <c r="C138" s="123" t="s">
        <v>352</v>
      </c>
      <c r="D138" s="186" t="s">
        <v>50</v>
      </c>
      <c r="E138" s="186" t="s">
        <v>101</v>
      </c>
      <c r="F138" s="187" t="s">
        <v>476</v>
      </c>
      <c r="G138" s="187" t="s">
        <v>45</v>
      </c>
      <c r="H138" s="127">
        <v>0.37</v>
      </c>
      <c r="I138" s="188">
        <f t="shared" si="11"/>
        <v>36.729270999999997</v>
      </c>
      <c r="J138" s="53">
        <v>600</v>
      </c>
      <c r="K138" s="53" t="s">
        <v>350</v>
      </c>
      <c r="L138" s="261" t="s">
        <v>499</v>
      </c>
      <c r="M138" s="54"/>
      <c r="N138" s="126">
        <f>M138*J138</f>
        <v>0</v>
      </c>
      <c r="O138" s="125">
        <f t="shared" si="7"/>
        <v>0</v>
      </c>
      <c r="P138" s="124">
        <f t="shared" si="8"/>
        <v>0</v>
      </c>
      <c r="Q138" s="189" t="s">
        <v>355</v>
      </c>
      <c r="R138" s="55"/>
      <c r="S138" s="55"/>
      <c r="V138" s="57"/>
      <c r="AB138" s="122"/>
    </row>
    <row r="139" spans="1:28" s="56" customFormat="1" ht="14.25" customHeight="1" x14ac:dyDescent="0.45">
      <c r="A139" s="51"/>
      <c r="B139" s="52" t="s">
        <v>425</v>
      </c>
      <c r="C139" s="123" t="s">
        <v>352</v>
      </c>
      <c r="D139" s="186" t="s">
        <v>50</v>
      </c>
      <c r="E139" s="186" t="s">
        <v>101</v>
      </c>
      <c r="F139" s="187" t="s">
        <v>476</v>
      </c>
      <c r="G139" s="187" t="s">
        <v>46</v>
      </c>
      <c r="H139" s="127">
        <v>0.6</v>
      </c>
      <c r="I139" s="188">
        <f t="shared" si="11"/>
        <v>59.560979999999994</v>
      </c>
      <c r="J139" s="53">
        <v>250</v>
      </c>
      <c r="K139" s="53" t="s">
        <v>350</v>
      </c>
      <c r="L139" s="262" t="s">
        <v>496</v>
      </c>
      <c r="M139" s="54"/>
      <c r="N139" s="126">
        <f>M139*J139</f>
        <v>0</v>
      </c>
      <c r="O139" s="125">
        <f t="shared" si="7"/>
        <v>0</v>
      </c>
      <c r="P139" s="124">
        <f t="shared" si="8"/>
        <v>0</v>
      </c>
      <c r="Q139" s="189" t="s">
        <v>355</v>
      </c>
      <c r="R139" s="55"/>
      <c r="S139" s="55"/>
      <c r="V139" s="57"/>
      <c r="AB139" s="122"/>
    </row>
    <row r="140" spans="1:28" s="146" customFormat="1" ht="14.25" customHeight="1" x14ac:dyDescent="0.35">
      <c r="A140" s="132"/>
      <c r="B140" s="52" t="s">
        <v>426</v>
      </c>
      <c r="C140" s="123" t="s">
        <v>352</v>
      </c>
      <c r="D140" s="186" t="s">
        <v>50</v>
      </c>
      <c r="E140" s="186" t="s">
        <v>101</v>
      </c>
      <c r="F140" s="187" t="s">
        <v>476</v>
      </c>
      <c r="G140" s="187" t="s">
        <v>44</v>
      </c>
      <c r="H140" s="127">
        <v>0.3</v>
      </c>
      <c r="I140" s="188">
        <f t="shared" si="11"/>
        <v>29.780489999999997</v>
      </c>
      <c r="J140" s="53">
        <v>900</v>
      </c>
      <c r="K140" s="53" t="s">
        <v>350</v>
      </c>
      <c r="L140" s="261" t="s">
        <v>499</v>
      </c>
      <c r="M140" s="54"/>
      <c r="N140" s="126">
        <f>M140*J140</f>
        <v>0</v>
      </c>
      <c r="O140" s="125">
        <f t="shared" si="7"/>
        <v>0</v>
      </c>
      <c r="P140" s="124">
        <f t="shared" si="8"/>
        <v>0</v>
      </c>
      <c r="Q140" s="189" t="s">
        <v>355</v>
      </c>
      <c r="R140" s="145"/>
      <c r="S140" s="145"/>
      <c r="V140" s="147"/>
    </row>
    <row r="141" spans="1:28" s="56" customFormat="1" ht="14.25" customHeight="1" x14ac:dyDescent="0.35">
      <c r="A141" s="51"/>
      <c r="B141" s="52" t="s">
        <v>110</v>
      </c>
      <c r="C141" s="123" t="s">
        <v>352</v>
      </c>
      <c r="D141" s="186" t="s">
        <v>50</v>
      </c>
      <c r="E141" s="186" t="s">
        <v>48</v>
      </c>
      <c r="F141" s="187" t="s">
        <v>111</v>
      </c>
      <c r="G141" s="187" t="s">
        <v>44</v>
      </c>
      <c r="H141" s="127">
        <v>0.34</v>
      </c>
      <c r="I141" s="188">
        <f t="shared" si="11"/>
        <v>33.751221999999999</v>
      </c>
      <c r="J141" s="53">
        <v>700</v>
      </c>
      <c r="K141" s="53" t="s">
        <v>350</v>
      </c>
      <c r="L141" s="261" t="s">
        <v>499</v>
      </c>
      <c r="M141" s="54"/>
      <c r="N141" s="126">
        <f>M141*J141</f>
        <v>0</v>
      </c>
      <c r="O141" s="125">
        <f t="shared" si="7"/>
        <v>0</v>
      </c>
      <c r="P141" s="124">
        <f t="shared" si="8"/>
        <v>0</v>
      </c>
      <c r="Q141" s="189" t="s">
        <v>355</v>
      </c>
      <c r="R141" s="55"/>
      <c r="S141" s="55"/>
      <c r="V141" s="57"/>
      <c r="AB141" s="122"/>
    </row>
    <row r="142" spans="1:28" s="146" customFormat="1" ht="14.25" hidden="1" customHeight="1" x14ac:dyDescent="0.4">
      <c r="A142" s="132"/>
      <c r="B142" s="133" t="s">
        <v>265</v>
      </c>
      <c r="C142" s="134" t="s">
        <v>351</v>
      </c>
      <c r="D142" s="135" t="s">
        <v>50</v>
      </c>
      <c r="E142" s="135" t="s">
        <v>48</v>
      </c>
      <c r="F142" s="136" t="s">
        <v>111</v>
      </c>
      <c r="G142" s="136" t="s">
        <v>45</v>
      </c>
      <c r="H142" s="137">
        <f>I142/$O$7</f>
        <v>0.29213757060411027</v>
      </c>
      <c r="I142" s="138">
        <v>29</v>
      </c>
      <c r="J142" s="139">
        <v>200</v>
      </c>
      <c r="K142" s="139" t="s">
        <v>348</v>
      </c>
      <c r="L142" s="248" t="s">
        <v>497</v>
      </c>
      <c r="M142" s="140"/>
      <c r="N142" s="141">
        <f>M142*J142</f>
        <v>0</v>
      </c>
      <c r="O142" s="142">
        <f t="shared" si="7"/>
        <v>0</v>
      </c>
      <c r="P142" s="143">
        <f t="shared" si="8"/>
        <v>0</v>
      </c>
      <c r="Q142" s="144" t="s">
        <v>389</v>
      </c>
      <c r="R142" s="145"/>
      <c r="S142" s="145"/>
      <c r="V142" s="147"/>
    </row>
    <row r="143" spans="1:28" s="56" customFormat="1" ht="14.25" customHeight="1" x14ac:dyDescent="0.35">
      <c r="A143" s="51"/>
      <c r="B143" s="52" t="s">
        <v>112</v>
      </c>
      <c r="C143" s="123" t="s">
        <v>352</v>
      </c>
      <c r="D143" s="186" t="s">
        <v>50</v>
      </c>
      <c r="E143" s="186" t="s">
        <v>48</v>
      </c>
      <c r="F143" s="187" t="s">
        <v>111</v>
      </c>
      <c r="G143" s="187" t="s">
        <v>45</v>
      </c>
      <c r="H143" s="127">
        <v>0.4</v>
      </c>
      <c r="I143" s="188">
        <f>H143*$O$7</f>
        <v>39.707320000000003</v>
      </c>
      <c r="J143" s="53">
        <v>500</v>
      </c>
      <c r="K143" s="53" t="s">
        <v>350</v>
      </c>
      <c r="L143" s="261" t="s">
        <v>499</v>
      </c>
      <c r="M143" s="54"/>
      <c r="N143" s="126">
        <f>M143*J143</f>
        <v>0</v>
      </c>
      <c r="O143" s="125">
        <f t="shared" si="7"/>
        <v>0</v>
      </c>
      <c r="P143" s="124">
        <f t="shared" si="8"/>
        <v>0</v>
      </c>
      <c r="Q143" s="189" t="s">
        <v>355</v>
      </c>
      <c r="R143" s="55"/>
      <c r="S143" s="55"/>
      <c r="V143" s="57"/>
      <c r="AB143" s="122"/>
    </row>
    <row r="144" spans="1:28" s="56" customFormat="1" ht="14.25" customHeight="1" x14ac:dyDescent="0.35">
      <c r="A144" s="51"/>
      <c r="B144" s="52" t="s">
        <v>113</v>
      </c>
      <c r="C144" s="123" t="s">
        <v>352</v>
      </c>
      <c r="D144" s="186" t="s">
        <v>50</v>
      </c>
      <c r="E144" s="186" t="s">
        <v>48</v>
      </c>
      <c r="F144" s="187" t="s">
        <v>111</v>
      </c>
      <c r="G144" s="187" t="s">
        <v>46</v>
      </c>
      <c r="H144" s="127">
        <v>0.6</v>
      </c>
      <c r="I144" s="188">
        <f>H144*$O$7</f>
        <v>59.560979999999994</v>
      </c>
      <c r="J144" s="53">
        <v>250</v>
      </c>
      <c r="K144" s="53" t="s">
        <v>350</v>
      </c>
      <c r="L144" s="261" t="s">
        <v>499</v>
      </c>
      <c r="M144" s="54"/>
      <c r="N144" s="126">
        <f>M144*J144</f>
        <v>0</v>
      </c>
      <c r="O144" s="125">
        <f t="shared" si="7"/>
        <v>0</v>
      </c>
      <c r="P144" s="124">
        <f t="shared" si="8"/>
        <v>0</v>
      </c>
      <c r="Q144" s="189" t="s">
        <v>355</v>
      </c>
      <c r="R144" s="55"/>
      <c r="S144" s="55"/>
      <c r="V144" s="57"/>
      <c r="AB144" s="122"/>
    </row>
    <row r="145" spans="1:28" s="56" customFormat="1" ht="14.25" customHeight="1" x14ac:dyDescent="0.45">
      <c r="A145" s="51"/>
      <c r="B145" s="52" t="s">
        <v>266</v>
      </c>
      <c r="C145" s="123" t="s">
        <v>351</v>
      </c>
      <c r="D145" s="186" t="s">
        <v>42</v>
      </c>
      <c r="E145" s="186" t="s">
        <v>43</v>
      </c>
      <c r="F145" s="187" t="s">
        <v>321</v>
      </c>
      <c r="G145" s="187" t="s">
        <v>45</v>
      </c>
      <c r="H145" s="190">
        <f>I145/$O$7</f>
        <v>0.37272724525352002</v>
      </c>
      <c r="I145" s="128">
        <v>37</v>
      </c>
      <c r="J145" s="53">
        <v>200</v>
      </c>
      <c r="K145" s="53" t="s">
        <v>348</v>
      </c>
      <c r="L145" s="262" t="s">
        <v>495</v>
      </c>
      <c r="M145" s="54"/>
      <c r="N145" s="126">
        <f>M145*J145</f>
        <v>0</v>
      </c>
      <c r="O145" s="125">
        <f t="shared" si="7"/>
        <v>0</v>
      </c>
      <c r="P145" s="124">
        <f t="shared" si="8"/>
        <v>0</v>
      </c>
      <c r="Q145" s="191" t="s">
        <v>354</v>
      </c>
      <c r="R145" s="55"/>
      <c r="S145" s="55"/>
      <c r="V145" s="57"/>
      <c r="AB145" s="122"/>
    </row>
    <row r="146" spans="1:28" s="146" customFormat="1" ht="14.25" hidden="1" customHeight="1" x14ac:dyDescent="0.4">
      <c r="A146" s="132"/>
      <c r="B146" s="133" t="s">
        <v>267</v>
      </c>
      <c r="C146" s="134" t="s">
        <v>351</v>
      </c>
      <c r="D146" s="135" t="s">
        <v>47</v>
      </c>
      <c r="E146" s="135" t="s">
        <v>43</v>
      </c>
      <c r="F146" s="136" t="s">
        <v>322</v>
      </c>
      <c r="G146" s="136" t="s">
        <v>45</v>
      </c>
      <c r="H146" s="137">
        <f>I146/$O$7</f>
        <v>0.23169531461705298</v>
      </c>
      <c r="I146" s="138">
        <v>23</v>
      </c>
      <c r="J146" s="139">
        <v>200</v>
      </c>
      <c r="K146" s="139" t="s">
        <v>348</v>
      </c>
      <c r="L146" s="248" t="s">
        <v>497</v>
      </c>
      <c r="M146" s="140"/>
      <c r="N146" s="141">
        <f>M146*J146</f>
        <v>0</v>
      </c>
      <c r="O146" s="142">
        <f t="shared" si="7"/>
        <v>0</v>
      </c>
      <c r="P146" s="143">
        <f t="shared" si="8"/>
        <v>0</v>
      </c>
      <c r="Q146" s="144" t="s">
        <v>389</v>
      </c>
      <c r="R146" s="145"/>
      <c r="S146" s="145"/>
      <c r="V146" s="147"/>
    </row>
    <row r="147" spans="1:28" s="56" customFormat="1" ht="14.25" customHeight="1" x14ac:dyDescent="0.35">
      <c r="A147" s="51"/>
      <c r="B147" s="52" t="s">
        <v>301</v>
      </c>
      <c r="C147" s="123" t="s">
        <v>352</v>
      </c>
      <c r="D147" s="186" t="s">
        <v>55</v>
      </c>
      <c r="E147" s="186" t="s">
        <v>48</v>
      </c>
      <c r="F147" s="187" t="s">
        <v>115</v>
      </c>
      <c r="G147" s="187" t="s">
        <v>44</v>
      </c>
      <c r="H147" s="127">
        <v>0.32578696190476197</v>
      </c>
      <c r="I147" s="188">
        <f>H147*$O$7</f>
        <v>32.340317870450484</v>
      </c>
      <c r="J147" s="53">
        <v>700</v>
      </c>
      <c r="K147" s="53" t="s">
        <v>350</v>
      </c>
      <c r="L147" s="261" t="s">
        <v>499</v>
      </c>
      <c r="M147" s="54"/>
      <c r="N147" s="126">
        <f>M147*J147</f>
        <v>0</v>
      </c>
      <c r="O147" s="125">
        <f t="shared" si="7"/>
        <v>0</v>
      </c>
      <c r="P147" s="124">
        <f t="shared" si="8"/>
        <v>0</v>
      </c>
      <c r="Q147" s="189" t="s">
        <v>355</v>
      </c>
      <c r="R147" s="55"/>
      <c r="S147" s="55"/>
      <c r="V147" s="57"/>
      <c r="AB147" s="122"/>
    </row>
    <row r="148" spans="1:28" s="56" customFormat="1" ht="14.25" customHeight="1" x14ac:dyDescent="0.45">
      <c r="A148" s="51"/>
      <c r="B148" s="52" t="s">
        <v>299</v>
      </c>
      <c r="C148" s="123" t="s">
        <v>352</v>
      </c>
      <c r="D148" s="186" t="s">
        <v>55</v>
      </c>
      <c r="E148" s="186" t="s">
        <v>48</v>
      </c>
      <c r="F148" s="187" t="s">
        <v>115</v>
      </c>
      <c r="G148" s="187" t="s">
        <v>45</v>
      </c>
      <c r="H148" s="127">
        <v>0.39</v>
      </c>
      <c r="I148" s="188">
        <f>H148*$O$7</f>
        <v>38.714637000000003</v>
      </c>
      <c r="J148" s="53">
        <v>500</v>
      </c>
      <c r="K148" s="53" t="s">
        <v>350</v>
      </c>
      <c r="L148" s="262" t="s">
        <v>495</v>
      </c>
      <c r="M148" s="54"/>
      <c r="N148" s="126">
        <f>M148*J148</f>
        <v>0</v>
      </c>
      <c r="O148" s="125">
        <f t="shared" si="7"/>
        <v>0</v>
      </c>
      <c r="P148" s="124">
        <f t="shared" si="8"/>
        <v>0</v>
      </c>
      <c r="Q148" s="189" t="s">
        <v>355</v>
      </c>
      <c r="R148" s="55"/>
      <c r="S148" s="55"/>
      <c r="V148" s="57"/>
      <c r="AB148" s="122"/>
    </row>
    <row r="149" spans="1:28" s="56" customFormat="1" ht="14.25" customHeight="1" x14ac:dyDescent="0.35">
      <c r="A149" s="51"/>
      <c r="B149" s="52" t="s">
        <v>300</v>
      </c>
      <c r="C149" s="123" t="s">
        <v>352</v>
      </c>
      <c r="D149" s="186" t="s">
        <v>55</v>
      </c>
      <c r="E149" s="186" t="s">
        <v>48</v>
      </c>
      <c r="F149" s="187" t="s">
        <v>115</v>
      </c>
      <c r="G149" s="187" t="s">
        <v>46</v>
      </c>
      <c r="H149" s="127">
        <v>0.59</v>
      </c>
      <c r="I149" s="188">
        <f>H149*$O$7</f>
        <v>58.568296999999994</v>
      </c>
      <c r="J149" s="53">
        <v>250</v>
      </c>
      <c r="K149" s="53" t="s">
        <v>350</v>
      </c>
      <c r="L149" s="261" t="s">
        <v>499</v>
      </c>
      <c r="M149" s="54"/>
      <c r="N149" s="126">
        <f>M149*J149</f>
        <v>0</v>
      </c>
      <c r="O149" s="125">
        <f t="shared" si="7"/>
        <v>0</v>
      </c>
      <c r="P149" s="124">
        <f t="shared" si="8"/>
        <v>0</v>
      </c>
      <c r="Q149" s="189" t="s">
        <v>355</v>
      </c>
      <c r="R149" s="55"/>
      <c r="S149" s="55"/>
      <c r="V149" s="57"/>
      <c r="AB149" s="122"/>
    </row>
    <row r="150" spans="1:28" s="56" customFormat="1" ht="14.25" hidden="1" customHeight="1" x14ac:dyDescent="0.4">
      <c r="A150" s="51"/>
      <c r="B150" s="133" t="s">
        <v>268</v>
      </c>
      <c r="C150" s="134" t="s">
        <v>351</v>
      </c>
      <c r="D150" s="135" t="s">
        <v>47</v>
      </c>
      <c r="E150" s="135" t="s">
        <v>48</v>
      </c>
      <c r="F150" s="136" t="s">
        <v>323</v>
      </c>
      <c r="G150" s="136" t="s">
        <v>45</v>
      </c>
      <c r="H150" s="137">
        <f>I150/$O$7</f>
        <v>0.23169531461705298</v>
      </c>
      <c r="I150" s="138">
        <v>23</v>
      </c>
      <c r="J150" s="139">
        <v>200</v>
      </c>
      <c r="K150" s="139" t="s">
        <v>348</v>
      </c>
      <c r="L150" s="248" t="s">
        <v>497</v>
      </c>
      <c r="M150" s="140"/>
      <c r="N150" s="141">
        <f>M150*J150</f>
        <v>0</v>
      </c>
      <c r="O150" s="142">
        <f t="shared" si="7"/>
        <v>0</v>
      </c>
      <c r="P150" s="143">
        <f t="shared" si="8"/>
        <v>0</v>
      </c>
      <c r="Q150" s="144" t="s">
        <v>389</v>
      </c>
      <c r="R150" s="55"/>
      <c r="S150" s="55"/>
      <c r="V150" s="57"/>
      <c r="AB150" s="122"/>
    </row>
    <row r="151" spans="1:28" s="56" customFormat="1" ht="14.25" customHeight="1" x14ac:dyDescent="0.45">
      <c r="A151" s="51"/>
      <c r="B151" s="52" t="s">
        <v>427</v>
      </c>
      <c r="C151" s="123" t="s">
        <v>352</v>
      </c>
      <c r="D151" s="186" t="s">
        <v>42</v>
      </c>
      <c r="E151" s="186" t="s">
        <v>48</v>
      </c>
      <c r="F151" s="187" t="s">
        <v>477</v>
      </c>
      <c r="G151" s="187" t="s">
        <v>45</v>
      </c>
      <c r="H151" s="127">
        <v>0.27</v>
      </c>
      <c r="I151" s="188">
        <f>H151*$O$7</f>
        <v>26.802441000000002</v>
      </c>
      <c r="J151" s="53">
        <v>600</v>
      </c>
      <c r="K151" s="53" t="s">
        <v>350</v>
      </c>
      <c r="L151" s="262" t="s">
        <v>496</v>
      </c>
      <c r="M151" s="54"/>
      <c r="N151" s="126">
        <f>M151*J151</f>
        <v>0</v>
      </c>
      <c r="O151" s="125">
        <f t="shared" si="7"/>
        <v>0</v>
      </c>
      <c r="P151" s="124">
        <f t="shared" si="8"/>
        <v>0</v>
      </c>
      <c r="Q151" s="189" t="s">
        <v>355</v>
      </c>
      <c r="R151" s="55"/>
      <c r="S151" s="55"/>
      <c r="V151" s="57"/>
      <c r="AB151" s="122"/>
    </row>
    <row r="152" spans="1:28" s="56" customFormat="1" ht="14.25" customHeight="1" x14ac:dyDescent="0.35">
      <c r="A152" s="51"/>
      <c r="B152" s="52" t="s">
        <v>428</v>
      </c>
      <c r="C152" s="123" t="s">
        <v>352</v>
      </c>
      <c r="D152" s="186" t="s">
        <v>42</v>
      </c>
      <c r="E152" s="186" t="s">
        <v>48</v>
      </c>
      <c r="F152" s="187" t="s">
        <v>477</v>
      </c>
      <c r="G152" s="187" t="s">
        <v>46</v>
      </c>
      <c r="H152" s="127">
        <v>0.52</v>
      </c>
      <c r="I152" s="188">
        <f>H152*$O$7</f>
        <v>51.619515999999997</v>
      </c>
      <c r="J152" s="53">
        <v>250</v>
      </c>
      <c r="K152" s="53" t="s">
        <v>350</v>
      </c>
      <c r="L152" s="261" t="s">
        <v>499</v>
      </c>
      <c r="M152" s="54"/>
      <c r="N152" s="126">
        <f>M152*J152</f>
        <v>0</v>
      </c>
      <c r="O152" s="125">
        <f t="shared" si="7"/>
        <v>0</v>
      </c>
      <c r="P152" s="124">
        <f t="shared" si="8"/>
        <v>0</v>
      </c>
      <c r="Q152" s="189" t="s">
        <v>355</v>
      </c>
      <c r="R152" s="55"/>
      <c r="S152" s="55"/>
      <c r="V152" s="57"/>
      <c r="AB152" s="122"/>
    </row>
    <row r="153" spans="1:28" s="56" customFormat="1" ht="14.25" customHeight="1" x14ac:dyDescent="0.35">
      <c r="A153" s="51"/>
      <c r="B153" s="52" t="s">
        <v>429</v>
      </c>
      <c r="C153" s="123" t="s">
        <v>352</v>
      </c>
      <c r="D153" s="186" t="s">
        <v>42</v>
      </c>
      <c r="E153" s="186" t="s">
        <v>48</v>
      </c>
      <c r="F153" s="187" t="s">
        <v>477</v>
      </c>
      <c r="G153" s="187" t="s">
        <v>44</v>
      </c>
      <c r="H153" s="127">
        <v>0.22</v>
      </c>
      <c r="I153" s="188">
        <f>H153*$O$7</f>
        <v>21.839026</v>
      </c>
      <c r="J153" s="53">
        <v>900</v>
      </c>
      <c r="K153" s="53" t="s">
        <v>350</v>
      </c>
      <c r="L153" s="261" t="s">
        <v>499</v>
      </c>
      <c r="M153" s="54"/>
      <c r="N153" s="126">
        <f>M153*J153</f>
        <v>0</v>
      </c>
      <c r="O153" s="125">
        <f t="shared" si="7"/>
        <v>0</v>
      </c>
      <c r="P153" s="124">
        <f t="shared" si="8"/>
        <v>0</v>
      </c>
      <c r="Q153" s="189" t="s">
        <v>355</v>
      </c>
      <c r="R153" s="55"/>
      <c r="S153" s="55"/>
      <c r="V153" s="57"/>
      <c r="AB153" s="122"/>
    </row>
    <row r="154" spans="1:28" s="146" customFormat="1" ht="14.25" hidden="1" customHeight="1" x14ac:dyDescent="0.4">
      <c r="A154" s="132"/>
      <c r="B154" s="133" t="s">
        <v>430</v>
      </c>
      <c r="C154" s="134" t="s">
        <v>352</v>
      </c>
      <c r="D154" s="135" t="s">
        <v>47</v>
      </c>
      <c r="E154" s="135" t="s">
        <v>64</v>
      </c>
      <c r="F154" s="136" t="s">
        <v>324</v>
      </c>
      <c r="G154" s="136" t="s">
        <v>45</v>
      </c>
      <c r="H154" s="148">
        <v>0.39</v>
      </c>
      <c r="I154" s="149">
        <f>H154*$O$7</f>
        <v>38.714637000000003</v>
      </c>
      <c r="J154" s="139">
        <v>500</v>
      </c>
      <c r="K154" s="139" t="s">
        <v>350</v>
      </c>
      <c r="L154" s="248" t="s">
        <v>497</v>
      </c>
      <c r="M154" s="140"/>
      <c r="N154" s="141">
        <f>M154*J154</f>
        <v>0</v>
      </c>
      <c r="O154" s="142">
        <f t="shared" si="7"/>
        <v>0</v>
      </c>
      <c r="P154" s="143">
        <f t="shared" si="8"/>
        <v>0</v>
      </c>
      <c r="Q154" s="144" t="s">
        <v>389</v>
      </c>
      <c r="R154" s="145"/>
      <c r="S154" s="145"/>
      <c r="V154" s="147"/>
    </row>
    <row r="155" spans="1:28" s="56" customFormat="1" ht="14.25" hidden="1" customHeight="1" x14ac:dyDescent="0.4">
      <c r="A155" s="51"/>
      <c r="B155" s="133" t="s">
        <v>269</v>
      </c>
      <c r="C155" s="134" t="s">
        <v>351</v>
      </c>
      <c r="D155" s="135" t="s">
        <v>47</v>
      </c>
      <c r="E155" s="135" t="s">
        <v>64</v>
      </c>
      <c r="F155" s="136" t="s">
        <v>324</v>
      </c>
      <c r="G155" s="136" t="s">
        <v>45</v>
      </c>
      <c r="H155" s="137">
        <f>I155/$O$7</f>
        <v>0.23169531461705298</v>
      </c>
      <c r="I155" s="138">
        <v>23</v>
      </c>
      <c r="J155" s="139">
        <v>200</v>
      </c>
      <c r="K155" s="139" t="s">
        <v>348</v>
      </c>
      <c r="L155" s="248" t="s">
        <v>497</v>
      </c>
      <c r="M155" s="140"/>
      <c r="N155" s="141">
        <f>M155*J155</f>
        <v>0</v>
      </c>
      <c r="O155" s="142">
        <f t="shared" si="7"/>
        <v>0</v>
      </c>
      <c r="P155" s="143">
        <f t="shared" si="8"/>
        <v>0</v>
      </c>
      <c r="Q155" s="144" t="s">
        <v>389</v>
      </c>
      <c r="R155" s="55"/>
      <c r="S155" s="55"/>
      <c r="V155" s="57"/>
      <c r="AB155" s="122"/>
    </row>
    <row r="156" spans="1:28" s="56" customFormat="1" ht="14.25" customHeight="1" x14ac:dyDescent="0.45">
      <c r="A156" s="51"/>
      <c r="B156" s="52" t="s">
        <v>431</v>
      </c>
      <c r="C156" s="123" t="s">
        <v>352</v>
      </c>
      <c r="D156" s="186" t="s">
        <v>50</v>
      </c>
      <c r="E156" s="186" t="s">
        <v>48</v>
      </c>
      <c r="F156" s="187" t="s">
        <v>478</v>
      </c>
      <c r="G156" s="187" t="s">
        <v>45</v>
      </c>
      <c r="H156" s="127">
        <v>0.35000000000000003</v>
      </c>
      <c r="I156" s="188">
        <f>H156*$O$7</f>
        <v>34.743905000000005</v>
      </c>
      <c r="J156" s="53">
        <v>600</v>
      </c>
      <c r="K156" s="53" t="s">
        <v>350</v>
      </c>
      <c r="L156" s="262" t="s">
        <v>495</v>
      </c>
      <c r="M156" s="54"/>
      <c r="N156" s="126">
        <f>M156*J156</f>
        <v>0</v>
      </c>
      <c r="O156" s="125">
        <f t="shared" si="7"/>
        <v>0</v>
      </c>
      <c r="P156" s="124">
        <f t="shared" si="8"/>
        <v>0</v>
      </c>
      <c r="Q156" s="189" t="s">
        <v>355</v>
      </c>
      <c r="R156" s="55"/>
      <c r="S156" s="55"/>
      <c r="V156" s="57"/>
      <c r="AB156" s="122"/>
    </row>
    <row r="157" spans="1:28" s="56" customFormat="1" ht="14.25" customHeight="1" x14ac:dyDescent="0.45">
      <c r="A157" s="51"/>
      <c r="B157" s="52" t="s">
        <v>432</v>
      </c>
      <c r="C157" s="123" t="s">
        <v>352</v>
      </c>
      <c r="D157" s="186" t="s">
        <v>50</v>
      </c>
      <c r="E157" s="186" t="s">
        <v>48</v>
      </c>
      <c r="F157" s="187" t="s">
        <v>478</v>
      </c>
      <c r="G157" s="187" t="s">
        <v>46</v>
      </c>
      <c r="H157" s="127">
        <v>0.57999999999999996</v>
      </c>
      <c r="I157" s="188">
        <f>H157*$O$7</f>
        <v>57.575613999999995</v>
      </c>
      <c r="J157" s="53">
        <v>250</v>
      </c>
      <c r="K157" s="53" t="s">
        <v>350</v>
      </c>
      <c r="L157" s="262" t="s">
        <v>496</v>
      </c>
      <c r="M157" s="54"/>
      <c r="N157" s="126">
        <f>M157*J157</f>
        <v>0</v>
      </c>
      <c r="O157" s="125">
        <f t="shared" si="7"/>
        <v>0</v>
      </c>
      <c r="P157" s="124">
        <f t="shared" si="8"/>
        <v>0</v>
      </c>
      <c r="Q157" s="189" t="s">
        <v>355</v>
      </c>
      <c r="R157" s="55"/>
      <c r="S157" s="55"/>
      <c r="V157" s="57"/>
      <c r="AB157" s="122"/>
    </row>
    <row r="158" spans="1:28" s="56" customFormat="1" ht="14.25" customHeight="1" x14ac:dyDescent="0.45">
      <c r="A158" s="51"/>
      <c r="B158" s="52" t="s">
        <v>433</v>
      </c>
      <c r="C158" s="123" t="s">
        <v>352</v>
      </c>
      <c r="D158" s="186" t="s">
        <v>50</v>
      </c>
      <c r="E158" s="186" t="s">
        <v>48</v>
      </c>
      <c r="F158" s="187" t="s">
        <v>478</v>
      </c>
      <c r="G158" s="187" t="s">
        <v>44</v>
      </c>
      <c r="H158" s="127">
        <v>0.29000000000000004</v>
      </c>
      <c r="I158" s="188">
        <f>H158*$O$7</f>
        <v>28.787807000000001</v>
      </c>
      <c r="J158" s="53">
        <v>900</v>
      </c>
      <c r="K158" s="53" t="s">
        <v>350</v>
      </c>
      <c r="L158" s="262" t="s">
        <v>495</v>
      </c>
      <c r="M158" s="54"/>
      <c r="N158" s="126">
        <f>M158*J158</f>
        <v>0</v>
      </c>
      <c r="O158" s="125">
        <f t="shared" si="7"/>
        <v>0</v>
      </c>
      <c r="P158" s="124">
        <f t="shared" si="8"/>
        <v>0</v>
      </c>
      <c r="Q158" s="189" t="s">
        <v>355</v>
      </c>
      <c r="R158" s="55"/>
      <c r="S158" s="55"/>
      <c r="V158" s="57"/>
      <c r="AB158" s="122"/>
    </row>
    <row r="159" spans="1:28" s="146" customFormat="1" ht="14.25" hidden="1" customHeight="1" x14ac:dyDescent="0.4">
      <c r="A159" s="132"/>
      <c r="B159" s="133" t="s">
        <v>270</v>
      </c>
      <c r="C159" s="134" t="s">
        <v>351</v>
      </c>
      <c r="D159" s="135" t="s">
        <v>47</v>
      </c>
      <c r="E159" s="135" t="s">
        <v>48</v>
      </c>
      <c r="F159" s="136" t="s">
        <v>325</v>
      </c>
      <c r="G159" s="136" t="s">
        <v>45</v>
      </c>
      <c r="H159" s="137">
        <f>I159/$O$7</f>
        <v>0.23169531461705298</v>
      </c>
      <c r="I159" s="138">
        <v>23</v>
      </c>
      <c r="J159" s="139">
        <v>200</v>
      </c>
      <c r="K159" s="139" t="s">
        <v>348</v>
      </c>
      <c r="L159" s="248" t="s">
        <v>497</v>
      </c>
      <c r="M159" s="140"/>
      <c r="N159" s="141">
        <f>M159*J159</f>
        <v>0</v>
      </c>
      <c r="O159" s="142">
        <f t="shared" si="7"/>
        <v>0</v>
      </c>
      <c r="P159" s="143">
        <f t="shared" si="8"/>
        <v>0</v>
      </c>
      <c r="Q159" s="144" t="s">
        <v>389</v>
      </c>
      <c r="R159" s="145"/>
      <c r="S159" s="145"/>
      <c r="V159" s="147"/>
    </row>
    <row r="160" spans="1:28" s="146" customFormat="1" ht="14.25" hidden="1" customHeight="1" x14ac:dyDescent="0.4">
      <c r="A160" s="132"/>
      <c r="B160" s="133" t="s">
        <v>434</v>
      </c>
      <c r="C160" s="134" t="s">
        <v>352</v>
      </c>
      <c r="D160" s="135" t="s">
        <v>47</v>
      </c>
      <c r="E160" s="135" t="s">
        <v>116</v>
      </c>
      <c r="F160" s="136" t="s">
        <v>479</v>
      </c>
      <c r="G160" s="136" t="s">
        <v>45</v>
      </c>
      <c r="H160" s="148">
        <v>0.41</v>
      </c>
      <c r="I160" s="149">
        <f>H160*$O$7</f>
        <v>40.700002999999995</v>
      </c>
      <c r="J160" s="139">
        <v>500</v>
      </c>
      <c r="K160" s="139" t="s">
        <v>350</v>
      </c>
      <c r="L160" s="248" t="s">
        <v>497</v>
      </c>
      <c r="M160" s="140"/>
      <c r="N160" s="141">
        <f>M160*J160</f>
        <v>0</v>
      </c>
      <c r="O160" s="142">
        <f t="shared" si="7"/>
        <v>0</v>
      </c>
      <c r="P160" s="143">
        <f t="shared" si="8"/>
        <v>0</v>
      </c>
      <c r="Q160" s="144" t="s">
        <v>389</v>
      </c>
      <c r="R160" s="145"/>
      <c r="S160" s="145"/>
      <c r="V160" s="147"/>
    </row>
    <row r="161" spans="1:28" s="56" customFormat="1" ht="14.25" customHeight="1" x14ac:dyDescent="0.35">
      <c r="A161" s="51"/>
      <c r="B161" s="52" t="s">
        <v>117</v>
      </c>
      <c r="C161" s="123" t="s">
        <v>352</v>
      </c>
      <c r="D161" s="186" t="s">
        <v>47</v>
      </c>
      <c r="E161" s="186" t="s">
        <v>48</v>
      </c>
      <c r="F161" s="187" t="s">
        <v>344</v>
      </c>
      <c r="G161" s="187" t="s">
        <v>44</v>
      </c>
      <c r="H161" s="127">
        <v>0.34</v>
      </c>
      <c r="I161" s="188">
        <f>H161*$O$7</f>
        <v>33.751221999999999</v>
      </c>
      <c r="J161" s="53">
        <v>700</v>
      </c>
      <c r="K161" s="53" t="s">
        <v>350</v>
      </c>
      <c r="L161" s="261" t="s">
        <v>499</v>
      </c>
      <c r="M161" s="54"/>
      <c r="N161" s="126">
        <f>M161*J161</f>
        <v>0</v>
      </c>
      <c r="O161" s="125">
        <f t="shared" si="7"/>
        <v>0</v>
      </c>
      <c r="P161" s="124">
        <f t="shared" si="8"/>
        <v>0</v>
      </c>
      <c r="Q161" s="189" t="s">
        <v>355</v>
      </c>
      <c r="R161" s="55"/>
      <c r="S161" s="55"/>
      <c r="V161" s="57"/>
      <c r="AB161" s="122"/>
    </row>
    <row r="162" spans="1:28" s="56" customFormat="1" ht="14.25" customHeight="1" x14ac:dyDescent="0.45">
      <c r="A162" s="51"/>
      <c r="B162" s="52" t="s">
        <v>118</v>
      </c>
      <c r="C162" s="123" t="s">
        <v>352</v>
      </c>
      <c r="D162" s="186" t="s">
        <v>47</v>
      </c>
      <c r="E162" s="186" t="s">
        <v>48</v>
      </c>
      <c r="F162" s="187" t="s">
        <v>344</v>
      </c>
      <c r="G162" s="187" t="s">
        <v>45</v>
      </c>
      <c r="H162" s="127">
        <v>0.4</v>
      </c>
      <c r="I162" s="188">
        <f>H162*$O$7</f>
        <v>39.707320000000003</v>
      </c>
      <c r="J162" s="53">
        <v>500</v>
      </c>
      <c r="K162" s="53" t="s">
        <v>350</v>
      </c>
      <c r="L162" s="262" t="s">
        <v>495</v>
      </c>
      <c r="M162" s="54"/>
      <c r="N162" s="126">
        <f>M162*J162</f>
        <v>0</v>
      </c>
      <c r="O162" s="125">
        <f t="shared" si="7"/>
        <v>0</v>
      </c>
      <c r="P162" s="124">
        <f t="shared" si="8"/>
        <v>0</v>
      </c>
      <c r="Q162" s="189" t="s">
        <v>355</v>
      </c>
      <c r="R162" s="55"/>
      <c r="S162" s="55"/>
      <c r="V162" s="57"/>
      <c r="AB162" s="122"/>
    </row>
    <row r="163" spans="1:28" s="56" customFormat="1" ht="14.25" customHeight="1" x14ac:dyDescent="0.45">
      <c r="A163" s="51"/>
      <c r="B163" s="52" t="s">
        <v>119</v>
      </c>
      <c r="C163" s="123" t="s">
        <v>352</v>
      </c>
      <c r="D163" s="186" t="s">
        <v>47</v>
      </c>
      <c r="E163" s="186" t="s">
        <v>48</v>
      </c>
      <c r="F163" s="187" t="s">
        <v>344</v>
      </c>
      <c r="G163" s="187" t="s">
        <v>46</v>
      </c>
      <c r="H163" s="127">
        <v>0.6</v>
      </c>
      <c r="I163" s="188">
        <f>H163*$O$7</f>
        <v>59.560979999999994</v>
      </c>
      <c r="J163" s="53">
        <v>250</v>
      </c>
      <c r="K163" s="53" t="s">
        <v>350</v>
      </c>
      <c r="L163" s="262" t="s">
        <v>496</v>
      </c>
      <c r="M163" s="54"/>
      <c r="N163" s="126">
        <f>M163*J163</f>
        <v>0</v>
      </c>
      <c r="O163" s="125">
        <f t="shared" si="7"/>
        <v>0</v>
      </c>
      <c r="P163" s="124">
        <f t="shared" si="8"/>
        <v>0</v>
      </c>
      <c r="Q163" s="189" t="s">
        <v>355</v>
      </c>
      <c r="R163" s="55"/>
      <c r="S163" s="55"/>
      <c r="V163" s="57"/>
      <c r="AB163" s="122"/>
    </row>
    <row r="164" spans="1:28" s="146" customFormat="1" ht="14.25" hidden="1" customHeight="1" x14ac:dyDescent="0.4">
      <c r="A164" s="132"/>
      <c r="B164" s="133" t="s">
        <v>271</v>
      </c>
      <c r="C164" s="134" t="s">
        <v>351</v>
      </c>
      <c r="D164" s="135" t="s">
        <v>47</v>
      </c>
      <c r="E164" s="135" t="s">
        <v>48</v>
      </c>
      <c r="F164" s="136" t="s">
        <v>120</v>
      </c>
      <c r="G164" s="136" t="s">
        <v>45</v>
      </c>
      <c r="H164" s="137">
        <f>I164/$O$7</f>
        <v>0.23169531461705298</v>
      </c>
      <c r="I164" s="138">
        <v>23</v>
      </c>
      <c r="J164" s="139">
        <v>200</v>
      </c>
      <c r="K164" s="139" t="s">
        <v>348</v>
      </c>
      <c r="L164" s="248" t="s">
        <v>497</v>
      </c>
      <c r="M164" s="140"/>
      <c r="N164" s="141">
        <f>M164*J164</f>
        <v>0</v>
      </c>
      <c r="O164" s="142">
        <f t="shared" si="7"/>
        <v>0</v>
      </c>
      <c r="P164" s="143">
        <f t="shared" si="8"/>
        <v>0</v>
      </c>
      <c r="Q164" s="144" t="s">
        <v>389</v>
      </c>
      <c r="R164" s="145"/>
      <c r="S164" s="145"/>
      <c r="V164" s="147"/>
    </row>
    <row r="165" spans="1:28" s="56" customFormat="1" ht="14.25" customHeight="1" x14ac:dyDescent="0.35">
      <c r="A165" s="51"/>
      <c r="B165" s="52" t="s">
        <v>121</v>
      </c>
      <c r="C165" s="123" t="s">
        <v>352</v>
      </c>
      <c r="D165" s="186" t="s">
        <v>50</v>
      </c>
      <c r="E165" s="186" t="s">
        <v>116</v>
      </c>
      <c r="F165" s="187" t="s">
        <v>122</v>
      </c>
      <c r="G165" s="187" t="s">
        <v>44</v>
      </c>
      <c r="H165" s="127">
        <v>0.34</v>
      </c>
      <c r="I165" s="188">
        <f>H165*$O$7</f>
        <v>33.751221999999999</v>
      </c>
      <c r="J165" s="53">
        <v>700</v>
      </c>
      <c r="K165" s="53" t="s">
        <v>350</v>
      </c>
      <c r="L165" s="261" t="s">
        <v>499</v>
      </c>
      <c r="M165" s="54"/>
      <c r="N165" s="126">
        <f>M165*J165</f>
        <v>0</v>
      </c>
      <c r="O165" s="125">
        <f t="shared" si="7"/>
        <v>0</v>
      </c>
      <c r="P165" s="124">
        <f t="shared" si="8"/>
        <v>0</v>
      </c>
      <c r="Q165" s="189" t="s">
        <v>355</v>
      </c>
      <c r="R165" s="55"/>
      <c r="S165" s="55"/>
      <c r="V165" s="57"/>
      <c r="AB165" s="122"/>
    </row>
    <row r="166" spans="1:28" s="146" customFormat="1" ht="14.25" hidden="1" customHeight="1" x14ac:dyDescent="0.4">
      <c r="A166" s="132"/>
      <c r="B166" s="133" t="s">
        <v>272</v>
      </c>
      <c r="C166" s="134" t="s">
        <v>351</v>
      </c>
      <c r="D166" s="135" t="s">
        <v>50</v>
      </c>
      <c r="E166" s="135" t="s">
        <v>116</v>
      </c>
      <c r="F166" s="136" t="s">
        <v>122</v>
      </c>
      <c r="G166" s="136" t="s">
        <v>45</v>
      </c>
      <c r="H166" s="137">
        <f>I166/$O$7</f>
        <v>0.29213757060411027</v>
      </c>
      <c r="I166" s="138">
        <v>29</v>
      </c>
      <c r="J166" s="139">
        <v>200</v>
      </c>
      <c r="K166" s="139" t="s">
        <v>348</v>
      </c>
      <c r="L166" s="248" t="s">
        <v>497</v>
      </c>
      <c r="M166" s="140"/>
      <c r="N166" s="141">
        <f>M166*J166</f>
        <v>0</v>
      </c>
      <c r="O166" s="142">
        <f t="shared" si="7"/>
        <v>0</v>
      </c>
      <c r="P166" s="143">
        <f t="shared" si="8"/>
        <v>0</v>
      </c>
      <c r="Q166" s="144" t="s">
        <v>389</v>
      </c>
      <c r="R166" s="145"/>
      <c r="S166" s="145"/>
      <c r="V166" s="147"/>
    </row>
    <row r="167" spans="1:28" s="56" customFormat="1" ht="14.25" customHeight="1" x14ac:dyDescent="0.45">
      <c r="A167" s="51"/>
      <c r="B167" s="52" t="s">
        <v>123</v>
      </c>
      <c r="C167" s="123" t="s">
        <v>352</v>
      </c>
      <c r="D167" s="186" t="s">
        <v>50</v>
      </c>
      <c r="E167" s="186" t="s">
        <v>116</v>
      </c>
      <c r="F167" s="187" t="s">
        <v>122</v>
      </c>
      <c r="G167" s="187" t="s">
        <v>45</v>
      </c>
      <c r="H167" s="127">
        <v>0.4</v>
      </c>
      <c r="I167" s="188">
        <f t="shared" ref="I167:I177" si="12">H167*$O$7</f>
        <v>39.707320000000003</v>
      </c>
      <c r="J167" s="53">
        <v>500</v>
      </c>
      <c r="K167" s="53" t="s">
        <v>350</v>
      </c>
      <c r="L167" s="262" t="s">
        <v>496</v>
      </c>
      <c r="M167" s="54"/>
      <c r="N167" s="126">
        <f>M167*J167</f>
        <v>0</v>
      </c>
      <c r="O167" s="125">
        <f t="shared" si="7"/>
        <v>0</v>
      </c>
      <c r="P167" s="124">
        <f t="shared" si="8"/>
        <v>0</v>
      </c>
      <c r="Q167" s="189" t="s">
        <v>355</v>
      </c>
      <c r="R167" s="55"/>
      <c r="S167" s="55"/>
      <c r="V167" s="57"/>
      <c r="AB167" s="122"/>
    </row>
    <row r="168" spans="1:28" s="56" customFormat="1" ht="14.25" customHeight="1" x14ac:dyDescent="0.45">
      <c r="A168" s="51"/>
      <c r="B168" s="52" t="s">
        <v>124</v>
      </c>
      <c r="C168" s="123" t="s">
        <v>352</v>
      </c>
      <c r="D168" s="186" t="s">
        <v>50</v>
      </c>
      <c r="E168" s="186" t="s">
        <v>116</v>
      </c>
      <c r="F168" s="187" t="s">
        <v>122</v>
      </c>
      <c r="G168" s="187" t="s">
        <v>46</v>
      </c>
      <c r="H168" s="127">
        <v>0.6</v>
      </c>
      <c r="I168" s="188">
        <f t="shared" si="12"/>
        <v>59.560979999999994</v>
      </c>
      <c r="J168" s="53">
        <v>250</v>
      </c>
      <c r="K168" s="53" t="s">
        <v>350</v>
      </c>
      <c r="L168" s="262" t="s">
        <v>496</v>
      </c>
      <c r="M168" s="54"/>
      <c r="N168" s="126">
        <f>M168*J168</f>
        <v>0</v>
      </c>
      <c r="O168" s="125">
        <f t="shared" si="7"/>
        <v>0</v>
      </c>
      <c r="P168" s="124">
        <f t="shared" si="8"/>
        <v>0</v>
      </c>
      <c r="Q168" s="189" t="s">
        <v>355</v>
      </c>
      <c r="R168" s="55"/>
      <c r="S168" s="55"/>
      <c r="V168" s="57"/>
      <c r="AB168" s="122"/>
    </row>
    <row r="169" spans="1:28" s="56" customFormat="1" ht="14.25" customHeight="1" x14ac:dyDescent="0.35">
      <c r="A169" s="51"/>
      <c r="B169" s="52" t="s">
        <v>303</v>
      </c>
      <c r="C169" s="123" t="s">
        <v>352</v>
      </c>
      <c r="D169" s="186" t="s">
        <v>114</v>
      </c>
      <c r="E169" s="186" t="s">
        <v>116</v>
      </c>
      <c r="F169" s="187" t="s">
        <v>125</v>
      </c>
      <c r="G169" s="187" t="s">
        <v>44</v>
      </c>
      <c r="H169" s="127">
        <v>0.34</v>
      </c>
      <c r="I169" s="188">
        <f t="shared" si="12"/>
        <v>33.751221999999999</v>
      </c>
      <c r="J169" s="53">
        <v>700</v>
      </c>
      <c r="K169" s="53" t="s">
        <v>350</v>
      </c>
      <c r="L169" s="261" t="s">
        <v>499</v>
      </c>
      <c r="M169" s="54"/>
      <c r="N169" s="126">
        <f>M169*J169</f>
        <v>0</v>
      </c>
      <c r="O169" s="125">
        <f t="shared" si="7"/>
        <v>0</v>
      </c>
      <c r="P169" s="124">
        <f t="shared" si="8"/>
        <v>0</v>
      </c>
      <c r="Q169" s="189" t="s">
        <v>355</v>
      </c>
      <c r="R169" s="55"/>
      <c r="S169" s="55"/>
      <c r="V169" s="57"/>
      <c r="AB169" s="122"/>
    </row>
    <row r="170" spans="1:28" s="56" customFormat="1" ht="14.25" customHeight="1" x14ac:dyDescent="0.35">
      <c r="A170" s="51"/>
      <c r="B170" s="52" t="s">
        <v>302</v>
      </c>
      <c r="C170" s="123" t="s">
        <v>352</v>
      </c>
      <c r="D170" s="186" t="s">
        <v>114</v>
      </c>
      <c r="E170" s="186" t="s">
        <v>116</v>
      </c>
      <c r="F170" s="187" t="s">
        <v>125</v>
      </c>
      <c r="G170" s="187" t="s">
        <v>45</v>
      </c>
      <c r="H170" s="127">
        <v>0.4</v>
      </c>
      <c r="I170" s="188">
        <f t="shared" si="12"/>
        <v>39.707320000000003</v>
      </c>
      <c r="J170" s="53">
        <v>500</v>
      </c>
      <c r="K170" s="53" t="s">
        <v>350</v>
      </c>
      <c r="L170" s="261" t="s">
        <v>499</v>
      </c>
      <c r="M170" s="54"/>
      <c r="N170" s="126">
        <f>M170*J170</f>
        <v>0</v>
      </c>
      <c r="O170" s="125">
        <f t="shared" si="7"/>
        <v>0</v>
      </c>
      <c r="P170" s="124">
        <f t="shared" si="8"/>
        <v>0</v>
      </c>
      <c r="Q170" s="189" t="s">
        <v>355</v>
      </c>
      <c r="R170" s="55"/>
      <c r="S170" s="55"/>
      <c r="V170" s="57"/>
      <c r="AB170" s="122"/>
    </row>
    <row r="171" spans="1:28" s="56" customFormat="1" ht="14.25" customHeight="1" x14ac:dyDescent="0.45">
      <c r="A171" s="51"/>
      <c r="B171" s="52" t="s">
        <v>126</v>
      </c>
      <c r="C171" s="123" t="s">
        <v>352</v>
      </c>
      <c r="D171" s="186" t="s">
        <v>114</v>
      </c>
      <c r="E171" s="186" t="s">
        <v>116</v>
      </c>
      <c r="F171" s="187" t="s">
        <v>125</v>
      </c>
      <c r="G171" s="187" t="s">
        <v>46</v>
      </c>
      <c r="H171" s="127">
        <v>0.6</v>
      </c>
      <c r="I171" s="188">
        <f t="shared" si="12"/>
        <v>59.560979999999994</v>
      </c>
      <c r="J171" s="53">
        <v>250</v>
      </c>
      <c r="K171" s="53" t="s">
        <v>350</v>
      </c>
      <c r="L171" s="262" t="s">
        <v>496</v>
      </c>
      <c r="M171" s="54"/>
      <c r="N171" s="126">
        <f>M171*J171</f>
        <v>0</v>
      </c>
      <c r="O171" s="125">
        <f t="shared" ref="O171:O234" si="13">N171*H171</f>
        <v>0</v>
      </c>
      <c r="P171" s="124">
        <f t="shared" ref="P171:P234" si="14">N171*I171</f>
        <v>0</v>
      </c>
      <c r="Q171" s="189" t="s">
        <v>355</v>
      </c>
      <c r="R171" s="55"/>
      <c r="S171" s="55"/>
      <c r="V171" s="57"/>
      <c r="AB171" s="122"/>
    </row>
    <row r="172" spans="1:28" s="56" customFormat="1" ht="14.25" customHeight="1" x14ac:dyDescent="0.35">
      <c r="A172" s="51"/>
      <c r="B172" s="52" t="s">
        <v>127</v>
      </c>
      <c r="C172" s="123" t="s">
        <v>352</v>
      </c>
      <c r="D172" s="186" t="s">
        <v>55</v>
      </c>
      <c r="E172" s="186" t="s">
        <v>48</v>
      </c>
      <c r="F172" s="187" t="s">
        <v>345</v>
      </c>
      <c r="G172" s="187" t="s">
        <v>44</v>
      </c>
      <c r="H172" s="127">
        <v>0.34</v>
      </c>
      <c r="I172" s="188">
        <f t="shared" si="12"/>
        <v>33.751221999999999</v>
      </c>
      <c r="J172" s="53">
        <v>700</v>
      </c>
      <c r="K172" s="53" t="s">
        <v>350</v>
      </c>
      <c r="L172" s="261" t="s">
        <v>499</v>
      </c>
      <c r="M172" s="54"/>
      <c r="N172" s="126">
        <f>M172*J172</f>
        <v>0</v>
      </c>
      <c r="O172" s="125">
        <f t="shared" si="13"/>
        <v>0</v>
      </c>
      <c r="P172" s="124">
        <f t="shared" si="14"/>
        <v>0</v>
      </c>
      <c r="Q172" s="189" t="s">
        <v>355</v>
      </c>
      <c r="R172" s="55"/>
      <c r="S172" s="55"/>
      <c r="V172" s="57"/>
      <c r="AB172" s="122"/>
    </row>
    <row r="173" spans="1:28" s="56" customFormat="1" ht="14.25" customHeight="1" x14ac:dyDescent="0.45">
      <c r="A173" s="51"/>
      <c r="B173" s="52" t="s">
        <v>128</v>
      </c>
      <c r="C173" s="123" t="s">
        <v>352</v>
      </c>
      <c r="D173" s="186" t="s">
        <v>55</v>
      </c>
      <c r="E173" s="186" t="s">
        <v>48</v>
      </c>
      <c r="F173" s="187" t="s">
        <v>345</v>
      </c>
      <c r="G173" s="187" t="s">
        <v>45</v>
      </c>
      <c r="H173" s="127">
        <v>0.4</v>
      </c>
      <c r="I173" s="188">
        <f t="shared" si="12"/>
        <v>39.707320000000003</v>
      </c>
      <c r="J173" s="53">
        <v>500</v>
      </c>
      <c r="K173" s="53" t="s">
        <v>350</v>
      </c>
      <c r="L173" s="262" t="s">
        <v>496</v>
      </c>
      <c r="M173" s="54"/>
      <c r="N173" s="126">
        <f>M173*J173</f>
        <v>0</v>
      </c>
      <c r="O173" s="125">
        <f t="shared" si="13"/>
        <v>0</v>
      </c>
      <c r="P173" s="124">
        <f t="shared" si="14"/>
        <v>0</v>
      </c>
      <c r="Q173" s="189" t="s">
        <v>355</v>
      </c>
      <c r="R173" s="55"/>
      <c r="S173" s="55"/>
      <c r="V173" s="57"/>
      <c r="AB173" s="122"/>
    </row>
    <row r="174" spans="1:28" s="56" customFormat="1" ht="14.25" customHeight="1" x14ac:dyDescent="0.45">
      <c r="A174" s="51"/>
      <c r="B174" s="52" t="s">
        <v>129</v>
      </c>
      <c r="C174" s="123" t="s">
        <v>352</v>
      </c>
      <c r="D174" s="186" t="s">
        <v>55</v>
      </c>
      <c r="E174" s="186" t="s">
        <v>48</v>
      </c>
      <c r="F174" s="187" t="s">
        <v>345</v>
      </c>
      <c r="G174" s="187" t="s">
        <v>46</v>
      </c>
      <c r="H174" s="127">
        <v>0.6</v>
      </c>
      <c r="I174" s="188">
        <f t="shared" si="12"/>
        <v>59.560979999999994</v>
      </c>
      <c r="J174" s="53">
        <v>250</v>
      </c>
      <c r="K174" s="53" t="s">
        <v>350</v>
      </c>
      <c r="L174" s="262" t="s">
        <v>496</v>
      </c>
      <c r="M174" s="54"/>
      <c r="N174" s="126">
        <f>M174*J174</f>
        <v>0</v>
      </c>
      <c r="O174" s="125">
        <f t="shared" si="13"/>
        <v>0</v>
      </c>
      <c r="P174" s="124">
        <f t="shared" si="14"/>
        <v>0</v>
      </c>
      <c r="Q174" s="189" t="s">
        <v>355</v>
      </c>
      <c r="R174" s="55"/>
      <c r="S174" s="55"/>
      <c r="V174" s="57"/>
      <c r="AB174" s="122"/>
    </row>
    <row r="175" spans="1:28" s="56" customFormat="1" ht="14.25" customHeight="1" x14ac:dyDescent="0.35">
      <c r="A175" s="51"/>
      <c r="B175" s="52" t="s">
        <v>306</v>
      </c>
      <c r="C175" s="123" t="s">
        <v>352</v>
      </c>
      <c r="D175" s="186" t="s">
        <v>55</v>
      </c>
      <c r="E175" s="186" t="s">
        <v>43</v>
      </c>
      <c r="F175" s="187" t="s">
        <v>130</v>
      </c>
      <c r="G175" s="187" t="s">
        <v>44</v>
      </c>
      <c r="H175" s="127">
        <v>0.37</v>
      </c>
      <c r="I175" s="188">
        <f t="shared" si="12"/>
        <v>36.729270999999997</v>
      </c>
      <c r="J175" s="53">
        <v>700</v>
      </c>
      <c r="K175" s="53" t="s">
        <v>350</v>
      </c>
      <c r="L175" s="261" t="s">
        <v>499</v>
      </c>
      <c r="M175" s="54"/>
      <c r="N175" s="126">
        <f>M175*J175</f>
        <v>0</v>
      </c>
      <c r="O175" s="125">
        <f t="shared" si="13"/>
        <v>0</v>
      </c>
      <c r="P175" s="124">
        <f t="shared" si="14"/>
        <v>0</v>
      </c>
      <c r="Q175" s="189" t="s">
        <v>355</v>
      </c>
      <c r="R175" s="55"/>
      <c r="S175" s="55"/>
      <c r="V175" s="57"/>
      <c r="AB175" s="122"/>
    </row>
    <row r="176" spans="1:28" s="56" customFormat="1" ht="14.25" customHeight="1" x14ac:dyDescent="0.4">
      <c r="A176" s="51"/>
      <c r="B176" s="52" t="s">
        <v>304</v>
      </c>
      <c r="C176" s="123" t="s">
        <v>352</v>
      </c>
      <c r="D176" s="186" t="s">
        <v>55</v>
      </c>
      <c r="E176" s="186" t="s">
        <v>43</v>
      </c>
      <c r="F176" s="187" t="s">
        <v>130</v>
      </c>
      <c r="G176" s="187" t="s">
        <v>45</v>
      </c>
      <c r="H176" s="127">
        <v>0.43296936666666669</v>
      </c>
      <c r="I176" s="188">
        <f t="shared" si="12"/>
        <v>42.980132981076665</v>
      </c>
      <c r="J176" s="53">
        <v>500</v>
      </c>
      <c r="K176" s="53" t="s">
        <v>350</v>
      </c>
      <c r="L176" s="244" t="s">
        <v>498</v>
      </c>
      <c r="M176" s="54"/>
      <c r="N176" s="126">
        <f>M176*J176</f>
        <v>0</v>
      </c>
      <c r="O176" s="125">
        <f t="shared" si="13"/>
        <v>0</v>
      </c>
      <c r="P176" s="124">
        <f t="shared" si="14"/>
        <v>0</v>
      </c>
      <c r="Q176" s="189" t="s">
        <v>355</v>
      </c>
      <c r="R176" s="55"/>
      <c r="S176" s="55"/>
      <c r="V176" s="57"/>
      <c r="AB176" s="122"/>
    </row>
    <row r="177" spans="1:28" s="56" customFormat="1" ht="14.25" customHeight="1" x14ac:dyDescent="0.45">
      <c r="A177" s="51"/>
      <c r="B177" s="52" t="s">
        <v>305</v>
      </c>
      <c r="C177" s="123" t="s">
        <v>352</v>
      </c>
      <c r="D177" s="186" t="s">
        <v>55</v>
      </c>
      <c r="E177" s="186" t="s">
        <v>43</v>
      </c>
      <c r="F177" s="187" t="s">
        <v>130</v>
      </c>
      <c r="G177" s="187" t="s">
        <v>46</v>
      </c>
      <c r="H177" s="127">
        <v>0.65</v>
      </c>
      <c r="I177" s="188">
        <f t="shared" si="12"/>
        <v>64.524394999999998</v>
      </c>
      <c r="J177" s="53">
        <v>250</v>
      </c>
      <c r="K177" s="53" t="s">
        <v>350</v>
      </c>
      <c r="L177" s="262" t="s">
        <v>495</v>
      </c>
      <c r="M177" s="54"/>
      <c r="N177" s="126">
        <f>M177*J177</f>
        <v>0</v>
      </c>
      <c r="O177" s="125">
        <f t="shared" si="13"/>
        <v>0</v>
      </c>
      <c r="P177" s="124">
        <f t="shared" si="14"/>
        <v>0</v>
      </c>
      <c r="Q177" s="189" t="s">
        <v>355</v>
      </c>
      <c r="R177" s="55"/>
      <c r="S177" s="55"/>
      <c r="V177" s="57"/>
      <c r="AB177" s="122"/>
    </row>
    <row r="178" spans="1:28" s="146" customFormat="1" ht="14.25" hidden="1" customHeight="1" x14ac:dyDescent="0.4">
      <c r="A178" s="132"/>
      <c r="B178" s="133" t="s">
        <v>273</v>
      </c>
      <c r="C178" s="134" t="s">
        <v>351</v>
      </c>
      <c r="D178" s="135" t="s">
        <v>55</v>
      </c>
      <c r="E178" s="135" t="s">
        <v>48</v>
      </c>
      <c r="F178" s="136" t="s">
        <v>326</v>
      </c>
      <c r="G178" s="136" t="s">
        <v>45</v>
      </c>
      <c r="H178" s="137">
        <f>I178/$O$7</f>
        <v>0.37272724525352002</v>
      </c>
      <c r="I178" s="138">
        <v>37</v>
      </c>
      <c r="J178" s="139">
        <v>200</v>
      </c>
      <c r="K178" s="139" t="s">
        <v>348</v>
      </c>
      <c r="L178" s="248" t="s">
        <v>497</v>
      </c>
      <c r="M178" s="140"/>
      <c r="N178" s="141">
        <f>M178*J178</f>
        <v>0</v>
      </c>
      <c r="O178" s="142">
        <f t="shared" si="13"/>
        <v>0</v>
      </c>
      <c r="P178" s="143">
        <f t="shared" si="14"/>
        <v>0</v>
      </c>
      <c r="Q178" s="144" t="s">
        <v>389</v>
      </c>
      <c r="R178" s="145"/>
      <c r="S178" s="145"/>
      <c r="V178" s="147"/>
    </row>
    <row r="179" spans="1:28" s="146" customFormat="1" ht="14.25" hidden="1" customHeight="1" x14ac:dyDescent="0.4">
      <c r="A179" s="132"/>
      <c r="B179" s="133" t="s">
        <v>274</v>
      </c>
      <c r="C179" s="134" t="s">
        <v>351</v>
      </c>
      <c r="D179" s="135" t="s">
        <v>47</v>
      </c>
      <c r="E179" s="135" t="s">
        <v>63</v>
      </c>
      <c r="F179" s="136" t="s">
        <v>327</v>
      </c>
      <c r="G179" s="136" t="s">
        <v>45</v>
      </c>
      <c r="H179" s="137">
        <f>I179/$O$7</f>
        <v>0.23169531461705298</v>
      </c>
      <c r="I179" s="138">
        <v>23</v>
      </c>
      <c r="J179" s="139">
        <v>200</v>
      </c>
      <c r="K179" s="139" t="s">
        <v>348</v>
      </c>
      <c r="L179" s="248" t="s">
        <v>497</v>
      </c>
      <c r="M179" s="140"/>
      <c r="N179" s="141">
        <f>M179*J179</f>
        <v>0</v>
      </c>
      <c r="O179" s="142">
        <f t="shared" si="13"/>
        <v>0</v>
      </c>
      <c r="P179" s="143">
        <f t="shared" si="14"/>
        <v>0</v>
      </c>
      <c r="Q179" s="144" t="s">
        <v>389</v>
      </c>
      <c r="R179" s="145"/>
      <c r="S179" s="145"/>
      <c r="V179" s="147"/>
    </row>
    <row r="180" spans="1:28" s="56" customFormat="1" ht="14.25" customHeight="1" x14ac:dyDescent="0.35">
      <c r="A180" s="51"/>
      <c r="B180" s="52" t="s">
        <v>309</v>
      </c>
      <c r="C180" s="123" t="s">
        <v>352</v>
      </c>
      <c r="D180" s="186" t="s">
        <v>55</v>
      </c>
      <c r="E180" s="186" t="s">
        <v>48</v>
      </c>
      <c r="F180" s="187" t="s">
        <v>346</v>
      </c>
      <c r="G180" s="187" t="s">
        <v>44</v>
      </c>
      <c r="H180" s="127">
        <v>0.35</v>
      </c>
      <c r="I180" s="188">
        <f>H180*$O$7</f>
        <v>34.743904999999998</v>
      </c>
      <c r="J180" s="53">
        <v>700</v>
      </c>
      <c r="K180" s="53" t="s">
        <v>350</v>
      </c>
      <c r="L180" s="261" t="s">
        <v>499</v>
      </c>
      <c r="M180" s="54"/>
      <c r="N180" s="126">
        <f>M180*J180</f>
        <v>0</v>
      </c>
      <c r="O180" s="125">
        <f t="shared" si="13"/>
        <v>0</v>
      </c>
      <c r="P180" s="124">
        <f t="shared" si="14"/>
        <v>0</v>
      </c>
      <c r="Q180" s="189" t="s">
        <v>355</v>
      </c>
      <c r="R180" s="55"/>
      <c r="S180" s="55"/>
      <c r="V180" s="57"/>
      <c r="AB180" s="122"/>
    </row>
    <row r="181" spans="1:28" s="56" customFormat="1" ht="14.25" customHeight="1" x14ac:dyDescent="0.45">
      <c r="A181" s="51"/>
      <c r="B181" s="52" t="s">
        <v>307</v>
      </c>
      <c r="C181" s="123" t="s">
        <v>352</v>
      </c>
      <c r="D181" s="186" t="s">
        <v>55</v>
      </c>
      <c r="E181" s="186" t="s">
        <v>48</v>
      </c>
      <c r="F181" s="187" t="s">
        <v>346</v>
      </c>
      <c r="G181" s="187" t="s">
        <v>45</v>
      </c>
      <c r="H181" s="127">
        <v>0.41</v>
      </c>
      <c r="I181" s="188">
        <f>H181*$O$7</f>
        <v>40.700002999999995</v>
      </c>
      <c r="J181" s="53">
        <v>500</v>
      </c>
      <c r="K181" s="53" t="s">
        <v>350</v>
      </c>
      <c r="L181" s="262" t="s">
        <v>496</v>
      </c>
      <c r="M181" s="54"/>
      <c r="N181" s="126">
        <f>M181*J181</f>
        <v>0</v>
      </c>
      <c r="O181" s="125">
        <f t="shared" si="13"/>
        <v>0</v>
      </c>
      <c r="P181" s="124">
        <f t="shared" si="14"/>
        <v>0</v>
      </c>
      <c r="Q181" s="189" t="s">
        <v>355</v>
      </c>
      <c r="R181" s="55"/>
      <c r="S181" s="55"/>
      <c r="V181" s="57"/>
      <c r="AB181" s="122"/>
    </row>
    <row r="182" spans="1:28" s="56" customFormat="1" ht="14.25" customHeight="1" x14ac:dyDescent="0.35">
      <c r="A182" s="51"/>
      <c r="B182" s="52" t="s">
        <v>308</v>
      </c>
      <c r="C182" s="123" t="s">
        <v>352</v>
      </c>
      <c r="D182" s="186" t="s">
        <v>55</v>
      </c>
      <c r="E182" s="186" t="s">
        <v>48</v>
      </c>
      <c r="F182" s="187" t="s">
        <v>346</v>
      </c>
      <c r="G182" s="187" t="s">
        <v>46</v>
      </c>
      <c r="H182" s="127">
        <v>0.62</v>
      </c>
      <c r="I182" s="188">
        <f>H182*$O$7</f>
        <v>61.546346</v>
      </c>
      <c r="J182" s="53">
        <v>250</v>
      </c>
      <c r="K182" s="53" t="s">
        <v>350</v>
      </c>
      <c r="L182" s="261" t="s">
        <v>499</v>
      </c>
      <c r="M182" s="54"/>
      <c r="N182" s="126">
        <f>M182*J182</f>
        <v>0</v>
      </c>
      <c r="O182" s="125">
        <f t="shared" si="13"/>
        <v>0</v>
      </c>
      <c r="P182" s="124">
        <f t="shared" si="14"/>
        <v>0</v>
      </c>
      <c r="Q182" s="189" t="s">
        <v>355</v>
      </c>
      <c r="R182" s="55"/>
      <c r="S182" s="55"/>
      <c r="V182" s="57"/>
      <c r="AB182" s="122"/>
    </row>
    <row r="183" spans="1:28" s="56" customFormat="1" ht="14.25" customHeight="1" x14ac:dyDescent="0.4">
      <c r="A183" s="51"/>
      <c r="B183" s="52" t="s">
        <v>275</v>
      </c>
      <c r="C183" s="123" t="s">
        <v>351</v>
      </c>
      <c r="D183" s="186" t="s">
        <v>50</v>
      </c>
      <c r="E183" s="186" t="s">
        <v>99</v>
      </c>
      <c r="F183" s="187" t="s">
        <v>328</v>
      </c>
      <c r="G183" s="187" t="s">
        <v>45</v>
      </c>
      <c r="H183" s="190">
        <f>I183/$O$7</f>
        <v>0.23169531461705298</v>
      </c>
      <c r="I183" s="128">
        <v>23</v>
      </c>
      <c r="J183" s="53">
        <v>200</v>
      </c>
      <c r="K183" s="53" t="s">
        <v>348</v>
      </c>
      <c r="L183" s="244" t="s">
        <v>498</v>
      </c>
      <c r="M183" s="54"/>
      <c r="N183" s="126">
        <f>M183*J183</f>
        <v>0</v>
      </c>
      <c r="O183" s="125">
        <f t="shared" si="13"/>
        <v>0</v>
      </c>
      <c r="P183" s="124">
        <f t="shared" si="14"/>
        <v>0</v>
      </c>
      <c r="Q183" s="191" t="s">
        <v>354</v>
      </c>
      <c r="R183" s="55"/>
      <c r="S183" s="55"/>
      <c r="V183" s="57"/>
      <c r="AB183" s="122"/>
    </row>
    <row r="184" spans="1:28" s="146" customFormat="1" ht="14.25" customHeight="1" x14ac:dyDescent="0.35">
      <c r="A184" s="132"/>
      <c r="B184" s="52" t="s">
        <v>435</v>
      </c>
      <c r="C184" s="123" t="s">
        <v>352</v>
      </c>
      <c r="D184" s="186" t="s">
        <v>114</v>
      </c>
      <c r="E184" s="186" t="s">
        <v>101</v>
      </c>
      <c r="F184" s="187" t="s">
        <v>131</v>
      </c>
      <c r="G184" s="187" t="s">
        <v>45</v>
      </c>
      <c r="H184" s="127">
        <v>0.4</v>
      </c>
      <c r="I184" s="188">
        <f>H184*$O$7</f>
        <v>39.707320000000003</v>
      </c>
      <c r="J184" s="53">
        <v>600</v>
      </c>
      <c r="K184" s="53" t="s">
        <v>350</v>
      </c>
      <c r="L184" s="261" t="s">
        <v>499</v>
      </c>
      <c r="M184" s="54"/>
      <c r="N184" s="126">
        <f>M184*J184</f>
        <v>0</v>
      </c>
      <c r="O184" s="125">
        <f t="shared" si="13"/>
        <v>0</v>
      </c>
      <c r="P184" s="124">
        <f t="shared" si="14"/>
        <v>0</v>
      </c>
      <c r="Q184" s="189" t="s">
        <v>355</v>
      </c>
      <c r="R184" s="145"/>
      <c r="S184" s="145"/>
      <c r="V184" s="147"/>
    </row>
    <row r="185" spans="1:28" s="146" customFormat="1" ht="14.25" customHeight="1" x14ac:dyDescent="0.35">
      <c r="A185" s="132"/>
      <c r="B185" s="52" t="s">
        <v>436</v>
      </c>
      <c r="C185" s="123" t="s">
        <v>352</v>
      </c>
      <c r="D185" s="186" t="s">
        <v>114</v>
      </c>
      <c r="E185" s="186" t="s">
        <v>101</v>
      </c>
      <c r="F185" s="187" t="s">
        <v>131</v>
      </c>
      <c r="G185" s="187" t="s">
        <v>46</v>
      </c>
      <c r="H185" s="127">
        <v>0.63</v>
      </c>
      <c r="I185" s="188">
        <f>H185*$O$7</f>
        <v>62.539028999999999</v>
      </c>
      <c r="J185" s="53">
        <v>250</v>
      </c>
      <c r="K185" s="53" t="s">
        <v>350</v>
      </c>
      <c r="L185" s="261" t="s">
        <v>499</v>
      </c>
      <c r="M185" s="54"/>
      <c r="N185" s="126">
        <f>M185*J185</f>
        <v>0</v>
      </c>
      <c r="O185" s="125">
        <f t="shared" si="13"/>
        <v>0</v>
      </c>
      <c r="P185" s="124">
        <f t="shared" si="14"/>
        <v>0</v>
      </c>
      <c r="Q185" s="189" t="s">
        <v>355</v>
      </c>
      <c r="R185" s="145"/>
      <c r="S185" s="145"/>
      <c r="V185" s="147"/>
    </row>
    <row r="186" spans="1:28" s="146" customFormat="1" ht="14.25" customHeight="1" x14ac:dyDescent="0.35">
      <c r="A186" s="132"/>
      <c r="B186" s="52" t="s">
        <v>437</v>
      </c>
      <c r="C186" s="123" t="s">
        <v>352</v>
      </c>
      <c r="D186" s="186" t="s">
        <v>114</v>
      </c>
      <c r="E186" s="186" t="s">
        <v>101</v>
      </c>
      <c r="F186" s="187" t="s">
        <v>131</v>
      </c>
      <c r="G186" s="187" t="s">
        <v>44</v>
      </c>
      <c r="H186" s="127">
        <v>0.31</v>
      </c>
      <c r="I186" s="188">
        <f>H186*$O$7</f>
        <v>30.773173</v>
      </c>
      <c r="J186" s="53">
        <v>900</v>
      </c>
      <c r="K186" s="53" t="s">
        <v>350</v>
      </c>
      <c r="L186" s="261" t="s">
        <v>499</v>
      </c>
      <c r="M186" s="54"/>
      <c r="N186" s="126">
        <f>M186*J186</f>
        <v>0</v>
      </c>
      <c r="O186" s="125">
        <f t="shared" si="13"/>
        <v>0</v>
      </c>
      <c r="P186" s="124">
        <f t="shared" si="14"/>
        <v>0</v>
      </c>
      <c r="Q186" s="189" t="s">
        <v>355</v>
      </c>
      <c r="R186" s="145"/>
      <c r="S186" s="145"/>
      <c r="V186" s="147"/>
    </row>
    <row r="187" spans="1:28" s="56" customFormat="1" ht="14.25" customHeight="1" x14ac:dyDescent="0.4">
      <c r="A187" s="51"/>
      <c r="B187" s="52" t="s">
        <v>276</v>
      </c>
      <c r="C187" s="123" t="s">
        <v>351</v>
      </c>
      <c r="D187" s="186" t="s">
        <v>114</v>
      </c>
      <c r="E187" s="186" t="s">
        <v>101</v>
      </c>
      <c r="F187" s="187" t="s">
        <v>131</v>
      </c>
      <c r="G187" s="187" t="s">
        <v>45</v>
      </c>
      <c r="H187" s="190">
        <f>I187/$O$7</f>
        <v>0.37272724525352002</v>
      </c>
      <c r="I187" s="128">
        <v>37</v>
      </c>
      <c r="J187" s="53">
        <v>200</v>
      </c>
      <c r="K187" s="53" t="s">
        <v>348</v>
      </c>
      <c r="L187" s="244" t="s">
        <v>498</v>
      </c>
      <c r="M187" s="54"/>
      <c r="N187" s="126">
        <f>M187*J187</f>
        <v>0</v>
      </c>
      <c r="O187" s="125">
        <f t="shared" si="13"/>
        <v>0</v>
      </c>
      <c r="P187" s="124">
        <f t="shared" si="14"/>
        <v>0</v>
      </c>
      <c r="Q187" s="191" t="s">
        <v>354</v>
      </c>
      <c r="R187" s="55"/>
      <c r="S187" s="55"/>
      <c r="V187" s="57"/>
      <c r="AB187" s="122"/>
    </row>
    <row r="188" spans="1:28" s="56" customFormat="1" ht="14.25" customHeight="1" x14ac:dyDescent="0.45">
      <c r="A188" s="51"/>
      <c r="B188" s="52" t="s">
        <v>438</v>
      </c>
      <c r="C188" s="123" t="s">
        <v>352</v>
      </c>
      <c r="D188" s="186" t="s">
        <v>42</v>
      </c>
      <c r="E188" s="186" t="s">
        <v>43</v>
      </c>
      <c r="F188" s="187" t="s">
        <v>480</v>
      </c>
      <c r="G188" s="187" t="s">
        <v>45</v>
      </c>
      <c r="H188" s="127">
        <v>0.41</v>
      </c>
      <c r="I188" s="188">
        <f>H188*$O$7</f>
        <v>40.700002999999995</v>
      </c>
      <c r="J188" s="53">
        <v>600</v>
      </c>
      <c r="K188" s="53" t="s">
        <v>350</v>
      </c>
      <c r="L188" s="262" t="s">
        <v>495</v>
      </c>
      <c r="M188" s="54"/>
      <c r="N188" s="126">
        <f>M188*J188</f>
        <v>0</v>
      </c>
      <c r="O188" s="125">
        <f t="shared" si="13"/>
        <v>0</v>
      </c>
      <c r="P188" s="124">
        <f t="shared" si="14"/>
        <v>0</v>
      </c>
      <c r="Q188" s="189" t="s">
        <v>355</v>
      </c>
      <c r="R188" s="55"/>
      <c r="S188" s="55"/>
      <c r="V188" s="57"/>
      <c r="AB188" s="122"/>
    </row>
    <row r="189" spans="1:28" s="56" customFormat="1" ht="14.25" customHeight="1" x14ac:dyDescent="0.45">
      <c r="A189" s="51"/>
      <c r="B189" s="52" t="s">
        <v>439</v>
      </c>
      <c r="C189" s="123" t="s">
        <v>352</v>
      </c>
      <c r="D189" s="186" t="s">
        <v>42</v>
      </c>
      <c r="E189" s="186" t="s">
        <v>43</v>
      </c>
      <c r="F189" s="187" t="s">
        <v>480</v>
      </c>
      <c r="G189" s="187" t="s">
        <v>46</v>
      </c>
      <c r="H189" s="127">
        <v>0.65</v>
      </c>
      <c r="I189" s="188">
        <f>H189*$O$7</f>
        <v>64.524394999999998</v>
      </c>
      <c r="J189" s="53">
        <v>250</v>
      </c>
      <c r="K189" s="53" t="s">
        <v>350</v>
      </c>
      <c r="L189" s="262" t="s">
        <v>495</v>
      </c>
      <c r="M189" s="54"/>
      <c r="N189" s="126">
        <f>M189*J189</f>
        <v>0</v>
      </c>
      <c r="O189" s="125">
        <f t="shared" si="13"/>
        <v>0</v>
      </c>
      <c r="P189" s="124">
        <f t="shared" si="14"/>
        <v>0</v>
      </c>
      <c r="Q189" s="189" t="s">
        <v>355</v>
      </c>
      <c r="R189" s="55"/>
      <c r="S189" s="55"/>
      <c r="V189" s="57"/>
      <c r="AB189" s="122"/>
    </row>
    <row r="190" spans="1:28" s="56" customFormat="1" ht="14.25" customHeight="1" x14ac:dyDescent="0.45">
      <c r="A190" s="51"/>
      <c r="B190" s="52" t="s">
        <v>440</v>
      </c>
      <c r="C190" s="123" t="s">
        <v>352</v>
      </c>
      <c r="D190" s="186" t="s">
        <v>42</v>
      </c>
      <c r="E190" s="186" t="s">
        <v>43</v>
      </c>
      <c r="F190" s="187" t="s">
        <v>480</v>
      </c>
      <c r="G190" s="187" t="s">
        <v>44</v>
      </c>
      <c r="H190" s="127">
        <v>0.34</v>
      </c>
      <c r="I190" s="188">
        <f>H190*$O$7</f>
        <v>33.751221999999999</v>
      </c>
      <c r="J190" s="53">
        <v>900</v>
      </c>
      <c r="K190" s="53" t="s">
        <v>350</v>
      </c>
      <c r="L190" s="262" t="s">
        <v>495</v>
      </c>
      <c r="M190" s="54"/>
      <c r="N190" s="126">
        <f>M190*J190</f>
        <v>0</v>
      </c>
      <c r="O190" s="125">
        <f t="shared" si="13"/>
        <v>0</v>
      </c>
      <c r="P190" s="124">
        <f t="shared" si="14"/>
        <v>0</v>
      </c>
      <c r="Q190" s="189" t="s">
        <v>355</v>
      </c>
      <c r="R190" s="55"/>
      <c r="S190" s="55"/>
      <c r="V190" s="57"/>
      <c r="AB190" s="122"/>
    </row>
    <row r="191" spans="1:28" s="146" customFormat="1" ht="14.25" hidden="1" customHeight="1" x14ac:dyDescent="0.4">
      <c r="A191" s="132"/>
      <c r="B191" s="133" t="s">
        <v>441</v>
      </c>
      <c r="C191" s="134" t="s">
        <v>352</v>
      </c>
      <c r="D191" s="135" t="s">
        <v>47</v>
      </c>
      <c r="E191" s="135" t="s">
        <v>43</v>
      </c>
      <c r="F191" s="136" t="s">
        <v>132</v>
      </c>
      <c r="G191" s="136" t="s">
        <v>45</v>
      </c>
      <c r="H191" s="148">
        <v>0.59</v>
      </c>
      <c r="I191" s="149">
        <f>H191*$O$7</f>
        <v>58.568296999999994</v>
      </c>
      <c r="J191" s="139">
        <v>500</v>
      </c>
      <c r="K191" s="139" t="s">
        <v>350</v>
      </c>
      <c r="L191" s="248" t="s">
        <v>497</v>
      </c>
      <c r="M191" s="140"/>
      <c r="N191" s="141">
        <f>M191*J191</f>
        <v>0</v>
      </c>
      <c r="O191" s="142">
        <f t="shared" si="13"/>
        <v>0</v>
      </c>
      <c r="P191" s="143">
        <f t="shared" si="14"/>
        <v>0</v>
      </c>
      <c r="Q191" s="144" t="s">
        <v>389</v>
      </c>
      <c r="R191" s="145"/>
      <c r="S191" s="145"/>
      <c r="V191" s="147"/>
    </row>
    <row r="192" spans="1:28" s="146" customFormat="1" ht="14.25" hidden="1" customHeight="1" x14ac:dyDescent="0.4">
      <c r="A192" s="132"/>
      <c r="B192" s="133" t="s">
        <v>442</v>
      </c>
      <c r="C192" s="134" t="s">
        <v>352</v>
      </c>
      <c r="D192" s="135" t="s">
        <v>47</v>
      </c>
      <c r="E192" s="135" t="s">
        <v>43</v>
      </c>
      <c r="F192" s="136" t="s">
        <v>132</v>
      </c>
      <c r="G192" s="136" t="s">
        <v>46</v>
      </c>
      <c r="H192" s="148">
        <v>0.78</v>
      </c>
      <c r="I192" s="149">
        <f>H192*$O$7</f>
        <v>77.429274000000007</v>
      </c>
      <c r="J192" s="139">
        <v>300</v>
      </c>
      <c r="K192" s="139" t="s">
        <v>350</v>
      </c>
      <c r="L192" s="248" t="s">
        <v>497</v>
      </c>
      <c r="M192" s="140"/>
      <c r="N192" s="141">
        <f>M192*J192</f>
        <v>0</v>
      </c>
      <c r="O192" s="142">
        <f t="shared" si="13"/>
        <v>0</v>
      </c>
      <c r="P192" s="143">
        <f t="shared" si="14"/>
        <v>0</v>
      </c>
      <c r="Q192" s="144" t="s">
        <v>389</v>
      </c>
      <c r="R192" s="145"/>
      <c r="S192" s="145"/>
      <c r="V192" s="147"/>
    </row>
    <row r="193" spans="1:28" s="56" customFormat="1" ht="14.25" customHeight="1" x14ac:dyDescent="0.4">
      <c r="A193" s="51"/>
      <c r="B193" s="52" t="s">
        <v>277</v>
      </c>
      <c r="C193" s="123" t="s">
        <v>351</v>
      </c>
      <c r="D193" s="186" t="s">
        <v>47</v>
      </c>
      <c r="E193" s="186" t="s">
        <v>43</v>
      </c>
      <c r="F193" s="187" t="s">
        <v>132</v>
      </c>
      <c r="G193" s="187" t="s">
        <v>45</v>
      </c>
      <c r="H193" s="190">
        <f>I193/$O$7</f>
        <v>0.37272724525352002</v>
      </c>
      <c r="I193" s="128">
        <v>37</v>
      </c>
      <c r="J193" s="53">
        <v>200</v>
      </c>
      <c r="K193" s="53" t="s">
        <v>348</v>
      </c>
      <c r="L193" s="244" t="s">
        <v>498</v>
      </c>
      <c r="M193" s="54"/>
      <c r="N193" s="126">
        <f>M193*J193</f>
        <v>0</v>
      </c>
      <c r="O193" s="125">
        <f t="shared" si="13"/>
        <v>0</v>
      </c>
      <c r="P193" s="124">
        <f t="shared" si="14"/>
        <v>0</v>
      </c>
      <c r="Q193" s="191" t="s">
        <v>354</v>
      </c>
      <c r="R193" s="55"/>
      <c r="S193" s="55"/>
      <c r="V193" s="57"/>
      <c r="AB193" s="122"/>
    </row>
    <row r="194" spans="1:28" s="146" customFormat="1" ht="14.25" hidden="1" customHeight="1" x14ac:dyDescent="0.4">
      <c r="A194" s="132"/>
      <c r="B194" s="133" t="s">
        <v>278</v>
      </c>
      <c r="C194" s="134" t="s">
        <v>351</v>
      </c>
      <c r="D194" s="135" t="s">
        <v>47</v>
      </c>
      <c r="E194" s="135" t="s">
        <v>64</v>
      </c>
      <c r="F194" s="136" t="s">
        <v>329</v>
      </c>
      <c r="G194" s="136" t="s">
        <v>45</v>
      </c>
      <c r="H194" s="137">
        <f>I194/$O$7</f>
        <v>0.23169531461705298</v>
      </c>
      <c r="I194" s="138">
        <v>23</v>
      </c>
      <c r="J194" s="139">
        <v>200</v>
      </c>
      <c r="K194" s="139" t="s">
        <v>348</v>
      </c>
      <c r="L194" s="248" t="s">
        <v>497</v>
      </c>
      <c r="M194" s="140"/>
      <c r="N194" s="141">
        <f>M194*J194</f>
        <v>0</v>
      </c>
      <c r="O194" s="142">
        <f t="shared" si="13"/>
        <v>0</v>
      </c>
      <c r="P194" s="143">
        <f t="shared" si="14"/>
        <v>0</v>
      </c>
      <c r="Q194" s="144" t="s">
        <v>389</v>
      </c>
      <c r="R194" s="145"/>
      <c r="S194" s="145"/>
      <c r="V194" s="147"/>
    </row>
    <row r="195" spans="1:28" s="146" customFormat="1" ht="14.25" customHeight="1" x14ac:dyDescent="0.35">
      <c r="A195" s="132"/>
      <c r="B195" s="52" t="s">
        <v>443</v>
      </c>
      <c r="C195" s="123" t="s">
        <v>352</v>
      </c>
      <c r="D195" s="186" t="s">
        <v>50</v>
      </c>
      <c r="E195" s="186" t="s">
        <v>43</v>
      </c>
      <c r="F195" s="187" t="s">
        <v>481</v>
      </c>
      <c r="G195" s="187" t="s">
        <v>45</v>
      </c>
      <c r="H195" s="127">
        <v>0.28999999999999998</v>
      </c>
      <c r="I195" s="188">
        <f>H195*$O$7</f>
        <v>28.787806999999997</v>
      </c>
      <c r="J195" s="53">
        <v>600</v>
      </c>
      <c r="K195" s="53" t="s">
        <v>350</v>
      </c>
      <c r="L195" s="261" t="s">
        <v>499</v>
      </c>
      <c r="M195" s="54"/>
      <c r="N195" s="126">
        <f>M195*J195</f>
        <v>0</v>
      </c>
      <c r="O195" s="125">
        <f t="shared" si="13"/>
        <v>0</v>
      </c>
      <c r="P195" s="124">
        <f t="shared" si="14"/>
        <v>0</v>
      </c>
      <c r="Q195" s="189" t="s">
        <v>355</v>
      </c>
      <c r="R195" s="145"/>
      <c r="S195" s="145"/>
      <c r="V195" s="147"/>
    </row>
    <row r="196" spans="1:28" s="56" customFormat="1" ht="14.25" customHeight="1" x14ac:dyDescent="0.4">
      <c r="A196" s="51"/>
      <c r="B196" s="52" t="s">
        <v>444</v>
      </c>
      <c r="C196" s="123" t="s">
        <v>352</v>
      </c>
      <c r="D196" s="186" t="s">
        <v>50</v>
      </c>
      <c r="E196" s="186" t="s">
        <v>43</v>
      </c>
      <c r="F196" s="187" t="s">
        <v>481</v>
      </c>
      <c r="G196" s="187" t="s">
        <v>46</v>
      </c>
      <c r="H196" s="127">
        <v>0.56999999999999995</v>
      </c>
      <c r="I196" s="188">
        <f>H196*$O$7</f>
        <v>56.582930999999995</v>
      </c>
      <c r="J196" s="53">
        <v>250</v>
      </c>
      <c r="K196" s="53" t="s">
        <v>350</v>
      </c>
      <c r="L196" s="244" t="s">
        <v>498</v>
      </c>
      <c r="M196" s="54"/>
      <c r="N196" s="126">
        <f>M196*J196</f>
        <v>0</v>
      </c>
      <c r="O196" s="125">
        <f t="shared" si="13"/>
        <v>0</v>
      </c>
      <c r="P196" s="124">
        <f t="shared" si="14"/>
        <v>0</v>
      </c>
      <c r="Q196" s="189" t="s">
        <v>355</v>
      </c>
      <c r="R196" s="55"/>
      <c r="S196" s="55"/>
      <c r="V196" s="57"/>
      <c r="AB196" s="122"/>
    </row>
    <row r="197" spans="1:28" s="56" customFormat="1" ht="14.25" customHeight="1" x14ac:dyDescent="0.35">
      <c r="A197" s="51"/>
      <c r="B197" s="52" t="s">
        <v>445</v>
      </c>
      <c r="C197" s="123" t="s">
        <v>352</v>
      </c>
      <c r="D197" s="186" t="s">
        <v>50</v>
      </c>
      <c r="E197" s="186" t="s">
        <v>43</v>
      </c>
      <c r="F197" s="187" t="s">
        <v>481</v>
      </c>
      <c r="G197" s="187" t="s">
        <v>44</v>
      </c>
      <c r="H197" s="127">
        <v>0.24</v>
      </c>
      <c r="I197" s="188">
        <f>H197*$O$7</f>
        <v>23.824392</v>
      </c>
      <c r="J197" s="53">
        <v>900</v>
      </c>
      <c r="K197" s="53" t="s">
        <v>350</v>
      </c>
      <c r="L197" s="261" t="s">
        <v>499</v>
      </c>
      <c r="M197" s="54"/>
      <c r="N197" s="126">
        <f>M197*J197</f>
        <v>0</v>
      </c>
      <c r="O197" s="125">
        <f t="shared" si="13"/>
        <v>0</v>
      </c>
      <c r="P197" s="124">
        <f t="shared" si="14"/>
        <v>0</v>
      </c>
      <c r="Q197" s="189" t="s">
        <v>355</v>
      </c>
      <c r="R197" s="55"/>
      <c r="S197" s="55"/>
      <c r="V197" s="57"/>
      <c r="AB197" s="122"/>
    </row>
    <row r="198" spans="1:28" s="146" customFormat="1" ht="14.25" hidden="1" customHeight="1" x14ac:dyDescent="0.4">
      <c r="A198" s="132"/>
      <c r="B198" s="133" t="s">
        <v>279</v>
      </c>
      <c r="C198" s="134" t="s">
        <v>351</v>
      </c>
      <c r="D198" s="135" t="s">
        <v>42</v>
      </c>
      <c r="E198" s="135" t="s">
        <v>48</v>
      </c>
      <c r="F198" s="136" t="s">
        <v>330</v>
      </c>
      <c r="G198" s="136" t="s">
        <v>45</v>
      </c>
      <c r="H198" s="137">
        <f>I198/$O$7</f>
        <v>0.23169531461705298</v>
      </c>
      <c r="I198" s="138">
        <v>23</v>
      </c>
      <c r="J198" s="139">
        <v>200</v>
      </c>
      <c r="K198" s="139" t="s">
        <v>348</v>
      </c>
      <c r="L198" s="248" t="s">
        <v>497</v>
      </c>
      <c r="M198" s="140"/>
      <c r="N198" s="141">
        <f>M198*J198</f>
        <v>0</v>
      </c>
      <c r="O198" s="142">
        <f t="shared" si="13"/>
        <v>0</v>
      </c>
      <c r="P198" s="143">
        <f t="shared" si="14"/>
        <v>0</v>
      </c>
      <c r="Q198" s="144" t="s">
        <v>389</v>
      </c>
      <c r="R198" s="145"/>
      <c r="S198" s="145"/>
      <c r="V198" s="147"/>
    </row>
    <row r="199" spans="1:28" s="146" customFormat="1" ht="14.25" hidden="1" customHeight="1" x14ac:dyDescent="0.4">
      <c r="A199" s="132"/>
      <c r="B199" s="133" t="s">
        <v>280</v>
      </c>
      <c r="C199" s="134" t="s">
        <v>351</v>
      </c>
      <c r="D199" s="135" t="s">
        <v>47</v>
      </c>
      <c r="E199" s="135" t="s">
        <v>64</v>
      </c>
      <c r="F199" s="136" t="s">
        <v>331</v>
      </c>
      <c r="G199" s="136" t="s">
        <v>45</v>
      </c>
      <c r="H199" s="137">
        <f>I199/$O$7</f>
        <v>0.23169531461705298</v>
      </c>
      <c r="I199" s="138">
        <v>23</v>
      </c>
      <c r="J199" s="139">
        <v>200</v>
      </c>
      <c r="K199" s="139" t="s">
        <v>348</v>
      </c>
      <c r="L199" s="248" t="s">
        <v>497</v>
      </c>
      <c r="M199" s="140"/>
      <c r="N199" s="141">
        <f>M199*J199</f>
        <v>0</v>
      </c>
      <c r="O199" s="142">
        <f t="shared" si="13"/>
        <v>0</v>
      </c>
      <c r="P199" s="143">
        <f t="shared" si="14"/>
        <v>0</v>
      </c>
      <c r="Q199" s="144" t="s">
        <v>389</v>
      </c>
      <c r="R199" s="145"/>
      <c r="S199" s="145"/>
      <c r="V199" s="147"/>
    </row>
    <row r="200" spans="1:28" s="146" customFormat="1" ht="14.25" hidden="1" customHeight="1" x14ac:dyDescent="0.4">
      <c r="A200" s="132"/>
      <c r="B200" s="133" t="s">
        <v>281</v>
      </c>
      <c r="C200" s="134" t="s">
        <v>351</v>
      </c>
      <c r="D200" s="135" t="s">
        <v>47</v>
      </c>
      <c r="E200" s="135" t="s">
        <v>64</v>
      </c>
      <c r="F200" s="136" t="s">
        <v>332</v>
      </c>
      <c r="G200" s="136" t="s">
        <v>45</v>
      </c>
      <c r="H200" s="137">
        <f>I200/$O$7</f>
        <v>0.23169531461705298</v>
      </c>
      <c r="I200" s="138">
        <v>23</v>
      </c>
      <c r="J200" s="139">
        <v>200</v>
      </c>
      <c r="K200" s="139" t="s">
        <v>348</v>
      </c>
      <c r="L200" s="248" t="s">
        <v>497</v>
      </c>
      <c r="M200" s="140"/>
      <c r="N200" s="141">
        <f>M200*J200</f>
        <v>0</v>
      </c>
      <c r="O200" s="142">
        <f t="shared" si="13"/>
        <v>0</v>
      </c>
      <c r="P200" s="143">
        <f t="shared" si="14"/>
        <v>0</v>
      </c>
      <c r="Q200" s="144" t="s">
        <v>389</v>
      </c>
      <c r="R200" s="145"/>
      <c r="S200" s="145"/>
      <c r="V200" s="147"/>
    </row>
    <row r="201" spans="1:28" s="56" customFormat="1" ht="14.25" customHeight="1" x14ac:dyDescent="0.45">
      <c r="A201" s="51"/>
      <c r="B201" s="52" t="s">
        <v>446</v>
      </c>
      <c r="C201" s="123" t="s">
        <v>352</v>
      </c>
      <c r="D201" s="186" t="s">
        <v>47</v>
      </c>
      <c r="E201" s="186" t="s">
        <v>48</v>
      </c>
      <c r="F201" s="187" t="s">
        <v>482</v>
      </c>
      <c r="G201" s="187" t="s">
        <v>45</v>
      </c>
      <c r="H201" s="127">
        <v>0.36</v>
      </c>
      <c r="I201" s="188">
        <f>H201*$O$7</f>
        <v>35.736587999999998</v>
      </c>
      <c r="J201" s="53">
        <v>600</v>
      </c>
      <c r="K201" s="53" t="s">
        <v>350</v>
      </c>
      <c r="L201" s="262" t="s">
        <v>495</v>
      </c>
      <c r="M201" s="54"/>
      <c r="N201" s="126">
        <f>M201*J201</f>
        <v>0</v>
      </c>
      <c r="O201" s="125">
        <f t="shared" si="13"/>
        <v>0</v>
      </c>
      <c r="P201" s="124">
        <f t="shared" si="14"/>
        <v>0</v>
      </c>
      <c r="Q201" s="189" t="s">
        <v>355</v>
      </c>
      <c r="R201" s="55"/>
      <c r="S201" s="55"/>
      <c r="V201" s="57"/>
      <c r="AB201" s="122"/>
    </row>
    <row r="202" spans="1:28" s="56" customFormat="1" ht="14.25" customHeight="1" x14ac:dyDescent="0.45">
      <c r="A202" s="51"/>
      <c r="B202" s="52" t="s">
        <v>447</v>
      </c>
      <c r="C202" s="123" t="s">
        <v>352</v>
      </c>
      <c r="D202" s="186" t="s">
        <v>47</v>
      </c>
      <c r="E202" s="186" t="s">
        <v>48</v>
      </c>
      <c r="F202" s="187" t="s">
        <v>482</v>
      </c>
      <c r="G202" s="187" t="s">
        <v>46</v>
      </c>
      <c r="H202" s="127">
        <v>0.57999999999999996</v>
      </c>
      <c r="I202" s="188">
        <f>H202*$O$7</f>
        <v>57.575613999999995</v>
      </c>
      <c r="J202" s="53">
        <v>250</v>
      </c>
      <c r="K202" s="53" t="s">
        <v>350</v>
      </c>
      <c r="L202" s="262" t="s">
        <v>495</v>
      </c>
      <c r="M202" s="54"/>
      <c r="N202" s="126">
        <f>M202*J202</f>
        <v>0</v>
      </c>
      <c r="O202" s="125">
        <f t="shared" si="13"/>
        <v>0</v>
      </c>
      <c r="P202" s="124">
        <f t="shared" si="14"/>
        <v>0</v>
      </c>
      <c r="Q202" s="189" t="s">
        <v>355</v>
      </c>
      <c r="R202" s="55"/>
      <c r="S202" s="55"/>
      <c r="V202" s="57"/>
      <c r="AB202" s="122"/>
    </row>
    <row r="203" spans="1:28" s="56" customFormat="1" ht="14.25" customHeight="1" x14ac:dyDescent="0.45">
      <c r="A203" s="51"/>
      <c r="B203" s="52" t="s">
        <v>448</v>
      </c>
      <c r="C203" s="123" t="s">
        <v>352</v>
      </c>
      <c r="D203" s="186" t="s">
        <v>47</v>
      </c>
      <c r="E203" s="186" t="s">
        <v>48</v>
      </c>
      <c r="F203" s="187" t="s">
        <v>482</v>
      </c>
      <c r="G203" s="187" t="s">
        <v>44</v>
      </c>
      <c r="H203" s="127">
        <v>0.3</v>
      </c>
      <c r="I203" s="188">
        <f>H203*$O$7</f>
        <v>29.780489999999997</v>
      </c>
      <c r="J203" s="53">
        <v>900</v>
      </c>
      <c r="K203" s="53" t="s">
        <v>350</v>
      </c>
      <c r="L203" s="262" t="s">
        <v>495</v>
      </c>
      <c r="M203" s="54"/>
      <c r="N203" s="126">
        <f>M203*J203</f>
        <v>0</v>
      </c>
      <c r="O203" s="125">
        <f t="shared" si="13"/>
        <v>0</v>
      </c>
      <c r="P203" s="124">
        <f t="shared" si="14"/>
        <v>0</v>
      </c>
      <c r="Q203" s="189" t="s">
        <v>355</v>
      </c>
      <c r="R203" s="55"/>
      <c r="S203" s="55"/>
      <c r="V203" s="57"/>
      <c r="AB203" s="122"/>
    </row>
    <row r="204" spans="1:28" s="146" customFormat="1" ht="14.25" hidden="1" customHeight="1" x14ac:dyDescent="0.4">
      <c r="A204" s="132"/>
      <c r="B204" s="133" t="s">
        <v>282</v>
      </c>
      <c r="C204" s="134" t="s">
        <v>351</v>
      </c>
      <c r="D204" s="135" t="s">
        <v>47</v>
      </c>
      <c r="E204" s="135" t="s">
        <v>99</v>
      </c>
      <c r="F204" s="136" t="s">
        <v>333</v>
      </c>
      <c r="G204" s="136" t="s">
        <v>45</v>
      </c>
      <c r="H204" s="137">
        <f>I204/$O$7</f>
        <v>0.23169531461705298</v>
      </c>
      <c r="I204" s="138">
        <v>23</v>
      </c>
      <c r="J204" s="139">
        <v>200</v>
      </c>
      <c r="K204" s="139" t="s">
        <v>348</v>
      </c>
      <c r="L204" s="248" t="s">
        <v>497</v>
      </c>
      <c r="M204" s="140"/>
      <c r="N204" s="141">
        <f>M204*J204</f>
        <v>0</v>
      </c>
      <c r="O204" s="142">
        <f t="shared" si="13"/>
        <v>0</v>
      </c>
      <c r="P204" s="143">
        <f t="shared" si="14"/>
        <v>0</v>
      </c>
      <c r="Q204" s="144" t="s">
        <v>389</v>
      </c>
      <c r="R204" s="145"/>
      <c r="S204" s="145"/>
      <c r="V204" s="147"/>
    </row>
    <row r="205" spans="1:28" s="56" customFormat="1" ht="14.25" customHeight="1" x14ac:dyDescent="0.35">
      <c r="A205" s="51"/>
      <c r="B205" s="52" t="s">
        <v>133</v>
      </c>
      <c r="C205" s="123" t="s">
        <v>352</v>
      </c>
      <c r="D205" s="186" t="s">
        <v>55</v>
      </c>
      <c r="E205" s="186" t="s">
        <v>63</v>
      </c>
      <c r="F205" s="187" t="s">
        <v>347</v>
      </c>
      <c r="G205" s="187" t="s">
        <v>44</v>
      </c>
      <c r="H205" s="127">
        <v>0.34</v>
      </c>
      <c r="I205" s="188">
        <f>H205*$O$7</f>
        <v>33.751221999999999</v>
      </c>
      <c r="J205" s="53">
        <v>700</v>
      </c>
      <c r="K205" s="53" t="s">
        <v>350</v>
      </c>
      <c r="L205" s="261" t="s">
        <v>499</v>
      </c>
      <c r="M205" s="54"/>
      <c r="N205" s="126">
        <f>M205*J205</f>
        <v>0</v>
      </c>
      <c r="O205" s="125">
        <f t="shared" si="13"/>
        <v>0</v>
      </c>
      <c r="P205" s="124">
        <f t="shared" si="14"/>
        <v>0</v>
      </c>
      <c r="Q205" s="189" t="s">
        <v>355</v>
      </c>
      <c r="R205" s="55"/>
      <c r="S205" s="55"/>
      <c r="V205" s="57"/>
      <c r="AB205" s="122"/>
    </row>
    <row r="206" spans="1:28" s="56" customFormat="1" ht="14.25" customHeight="1" x14ac:dyDescent="0.35">
      <c r="A206" s="51"/>
      <c r="B206" s="52" t="s">
        <v>134</v>
      </c>
      <c r="C206" s="123" t="s">
        <v>352</v>
      </c>
      <c r="D206" s="186" t="s">
        <v>55</v>
      </c>
      <c r="E206" s="186" t="s">
        <v>63</v>
      </c>
      <c r="F206" s="187" t="s">
        <v>347</v>
      </c>
      <c r="G206" s="187" t="s">
        <v>45</v>
      </c>
      <c r="H206" s="127">
        <v>0.4</v>
      </c>
      <c r="I206" s="188">
        <f>H206*$O$7</f>
        <v>39.707320000000003</v>
      </c>
      <c r="J206" s="53">
        <v>500</v>
      </c>
      <c r="K206" s="53" t="s">
        <v>350</v>
      </c>
      <c r="L206" s="261" t="s">
        <v>499</v>
      </c>
      <c r="M206" s="54"/>
      <c r="N206" s="126">
        <f>M206*J206</f>
        <v>0</v>
      </c>
      <c r="O206" s="125">
        <f t="shared" si="13"/>
        <v>0</v>
      </c>
      <c r="P206" s="124">
        <f t="shared" si="14"/>
        <v>0</v>
      </c>
      <c r="Q206" s="189" t="s">
        <v>355</v>
      </c>
      <c r="R206" s="55"/>
      <c r="S206" s="55"/>
      <c r="V206" s="57"/>
      <c r="AB206" s="122"/>
    </row>
    <row r="207" spans="1:28" s="56" customFormat="1" ht="14.25" customHeight="1" x14ac:dyDescent="0.35">
      <c r="A207" s="51"/>
      <c r="B207" s="52" t="s">
        <v>135</v>
      </c>
      <c r="C207" s="123" t="s">
        <v>352</v>
      </c>
      <c r="D207" s="186" t="s">
        <v>55</v>
      </c>
      <c r="E207" s="186" t="s">
        <v>63</v>
      </c>
      <c r="F207" s="187" t="s">
        <v>347</v>
      </c>
      <c r="G207" s="187" t="s">
        <v>46</v>
      </c>
      <c r="H207" s="127">
        <v>0.6</v>
      </c>
      <c r="I207" s="188">
        <f>H207*$O$7</f>
        <v>59.560979999999994</v>
      </c>
      <c r="J207" s="53">
        <v>250</v>
      </c>
      <c r="K207" s="53" t="s">
        <v>350</v>
      </c>
      <c r="L207" s="261" t="s">
        <v>499</v>
      </c>
      <c r="M207" s="54"/>
      <c r="N207" s="126">
        <f>M207*J207</f>
        <v>0</v>
      </c>
      <c r="O207" s="125">
        <f t="shared" si="13"/>
        <v>0</v>
      </c>
      <c r="P207" s="124">
        <f t="shared" si="14"/>
        <v>0</v>
      </c>
      <c r="Q207" s="189" t="s">
        <v>355</v>
      </c>
      <c r="R207" s="55"/>
      <c r="S207" s="55"/>
      <c r="V207" s="57"/>
      <c r="AB207" s="122"/>
    </row>
    <row r="208" spans="1:28" s="146" customFormat="1" ht="14.25" hidden="1" customHeight="1" x14ac:dyDescent="0.4">
      <c r="A208" s="132"/>
      <c r="B208" s="133" t="s">
        <v>283</v>
      </c>
      <c r="C208" s="134" t="s">
        <v>351</v>
      </c>
      <c r="D208" s="135" t="s">
        <v>386</v>
      </c>
      <c r="E208" s="135" t="s">
        <v>48</v>
      </c>
      <c r="F208" s="136" t="s">
        <v>334</v>
      </c>
      <c r="G208" s="136" t="s">
        <v>45</v>
      </c>
      <c r="H208" s="137">
        <f>I208/$O$7</f>
        <v>0.23169531461705298</v>
      </c>
      <c r="I208" s="138">
        <v>23</v>
      </c>
      <c r="J208" s="139">
        <v>200</v>
      </c>
      <c r="K208" s="139" t="s">
        <v>348</v>
      </c>
      <c r="L208" s="248" t="s">
        <v>497</v>
      </c>
      <c r="M208" s="140"/>
      <c r="N208" s="141">
        <f>M208*J208</f>
        <v>0</v>
      </c>
      <c r="O208" s="142">
        <f t="shared" si="13"/>
        <v>0</v>
      </c>
      <c r="P208" s="143">
        <f t="shared" si="14"/>
        <v>0</v>
      </c>
      <c r="Q208" s="144" t="s">
        <v>389</v>
      </c>
      <c r="R208" s="145"/>
      <c r="S208" s="145"/>
      <c r="V208" s="147"/>
    </row>
    <row r="209" spans="1:28" s="56" customFormat="1" ht="14.25" customHeight="1" x14ac:dyDescent="0.45">
      <c r="A209" s="51"/>
      <c r="B209" s="52" t="s">
        <v>136</v>
      </c>
      <c r="C209" s="123" t="s">
        <v>352</v>
      </c>
      <c r="D209" s="186" t="s">
        <v>42</v>
      </c>
      <c r="E209" s="186" t="s">
        <v>43</v>
      </c>
      <c r="F209" s="187" t="s">
        <v>137</v>
      </c>
      <c r="G209" s="187" t="s">
        <v>44</v>
      </c>
      <c r="H209" s="127">
        <v>0.37</v>
      </c>
      <c r="I209" s="188">
        <f>H209*$O$7</f>
        <v>36.729270999999997</v>
      </c>
      <c r="J209" s="53">
        <v>700</v>
      </c>
      <c r="K209" s="53" t="s">
        <v>350</v>
      </c>
      <c r="L209" s="262" t="s">
        <v>495</v>
      </c>
      <c r="M209" s="54"/>
      <c r="N209" s="126">
        <f>M209*J209</f>
        <v>0</v>
      </c>
      <c r="O209" s="125">
        <f t="shared" si="13"/>
        <v>0</v>
      </c>
      <c r="P209" s="124">
        <f t="shared" si="14"/>
        <v>0</v>
      </c>
      <c r="Q209" s="189" t="s">
        <v>355</v>
      </c>
      <c r="R209" s="55"/>
      <c r="S209" s="55"/>
      <c r="V209" s="57"/>
      <c r="AB209" s="122"/>
    </row>
    <row r="210" spans="1:28" s="146" customFormat="1" ht="14.25" customHeight="1" x14ac:dyDescent="0.4">
      <c r="A210" s="132"/>
      <c r="B210" s="52" t="s">
        <v>310</v>
      </c>
      <c r="C210" s="123" t="s">
        <v>352</v>
      </c>
      <c r="D210" s="186" t="s">
        <v>42</v>
      </c>
      <c r="E210" s="186" t="s">
        <v>43</v>
      </c>
      <c r="F210" s="187" t="s">
        <v>137</v>
      </c>
      <c r="G210" s="187" t="s">
        <v>45</v>
      </c>
      <c r="H210" s="127">
        <v>0.43296936666666669</v>
      </c>
      <c r="I210" s="188">
        <f>H210*$O$7</f>
        <v>42.980132981076665</v>
      </c>
      <c r="J210" s="53">
        <v>500</v>
      </c>
      <c r="K210" s="53" t="s">
        <v>350</v>
      </c>
      <c r="L210" s="244" t="s">
        <v>498</v>
      </c>
      <c r="M210" s="54"/>
      <c r="N210" s="126">
        <f>M210*J210</f>
        <v>0</v>
      </c>
      <c r="O210" s="125">
        <f t="shared" si="13"/>
        <v>0</v>
      </c>
      <c r="P210" s="124">
        <f t="shared" si="14"/>
        <v>0</v>
      </c>
      <c r="Q210" s="189" t="s">
        <v>355</v>
      </c>
      <c r="R210" s="145"/>
      <c r="S210" s="145"/>
      <c r="V210" s="147"/>
    </row>
    <row r="211" spans="1:28" s="56" customFormat="1" ht="14.25" customHeight="1" x14ac:dyDescent="0.35">
      <c r="A211" s="51"/>
      <c r="B211" s="52" t="s">
        <v>138</v>
      </c>
      <c r="C211" s="123" t="s">
        <v>352</v>
      </c>
      <c r="D211" s="186" t="s">
        <v>42</v>
      </c>
      <c r="E211" s="186" t="s">
        <v>43</v>
      </c>
      <c r="F211" s="187" t="s">
        <v>137</v>
      </c>
      <c r="G211" s="187" t="s">
        <v>46</v>
      </c>
      <c r="H211" s="127">
        <v>0.65</v>
      </c>
      <c r="I211" s="188">
        <f>H211*$O$7</f>
        <v>64.524394999999998</v>
      </c>
      <c r="J211" s="53">
        <v>250</v>
      </c>
      <c r="K211" s="53" t="s">
        <v>350</v>
      </c>
      <c r="L211" s="261" t="s">
        <v>499</v>
      </c>
      <c r="M211" s="54"/>
      <c r="N211" s="126">
        <f>M211*J211</f>
        <v>0</v>
      </c>
      <c r="O211" s="125">
        <f t="shared" si="13"/>
        <v>0</v>
      </c>
      <c r="P211" s="124">
        <f t="shared" si="14"/>
        <v>0</v>
      </c>
      <c r="Q211" s="189" t="s">
        <v>355</v>
      </c>
      <c r="R211" s="55"/>
      <c r="S211" s="55"/>
      <c r="V211" s="57"/>
      <c r="AB211" s="122"/>
    </row>
    <row r="212" spans="1:28" s="146" customFormat="1" ht="14.25" hidden="1" customHeight="1" x14ac:dyDescent="0.4">
      <c r="A212" s="132"/>
      <c r="B212" s="133" t="s">
        <v>284</v>
      </c>
      <c r="C212" s="134" t="s">
        <v>351</v>
      </c>
      <c r="D212" s="135" t="s">
        <v>47</v>
      </c>
      <c r="E212" s="135" t="s">
        <v>48</v>
      </c>
      <c r="F212" s="136" t="s">
        <v>335</v>
      </c>
      <c r="G212" s="136" t="s">
        <v>45</v>
      </c>
      <c r="H212" s="137">
        <f>I212/$O$7</f>
        <v>0.29213757060411027</v>
      </c>
      <c r="I212" s="138">
        <v>29</v>
      </c>
      <c r="J212" s="139">
        <v>200</v>
      </c>
      <c r="K212" s="139" t="s">
        <v>348</v>
      </c>
      <c r="L212" s="248" t="s">
        <v>497</v>
      </c>
      <c r="M212" s="140"/>
      <c r="N212" s="141">
        <f>M212*J212</f>
        <v>0</v>
      </c>
      <c r="O212" s="142">
        <f t="shared" si="13"/>
        <v>0</v>
      </c>
      <c r="P212" s="143">
        <f t="shared" si="14"/>
        <v>0</v>
      </c>
      <c r="Q212" s="144" t="s">
        <v>389</v>
      </c>
      <c r="R212" s="145"/>
      <c r="S212" s="145"/>
      <c r="V212" s="147"/>
    </row>
    <row r="213" spans="1:28" s="56" customFormat="1" ht="14.25" hidden="1" customHeight="1" x14ac:dyDescent="0.4">
      <c r="A213" s="51"/>
      <c r="B213" s="133" t="s">
        <v>285</v>
      </c>
      <c r="C213" s="134" t="s">
        <v>351</v>
      </c>
      <c r="D213" s="135" t="s">
        <v>47</v>
      </c>
      <c r="E213" s="135" t="s">
        <v>99</v>
      </c>
      <c r="F213" s="136" t="s">
        <v>336</v>
      </c>
      <c r="G213" s="136" t="s">
        <v>45</v>
      </c>
      <c r="H213" s="137">
        <f>I213/$O$7</f>
        <v>0.29213757060411027</v>
      </c>
      <c r="I213" s="138">
        <v>29</v>
      </c>
      <c r="J213" s="139">
        <v>200</v>
      </c>
      <c r="K213" s="139" t="s">
        <v>348</v>
      </c>
      <c r="L213" s="248" t="s">
        <v>497</v>
      </c>
      <c r="M213" s="140"/>
      <c r="N213" s="141">
        <f>M213*J213</f>
        <v>0</v>
      </c>
      <c r="O213" s="142">
        <f t="shared" si="13"/>
        <v>0</v>
      </c>
      <c r="P213" s="143">
        <f t="shared" si="14"/>
        <v>0</v>
      </c>
      <c r="Q213" s="144" t="s">
        <v>389</v>
      </c>
      <c r="R213" s="55"/>
      <c r="S213" s="55"/>
      <c r="V213" s="57"/>
      <c r="AB213" s="122"/>
    </row>
    <row r="214" spans="1:28" s="56" customFormat="1" ht="14.25" customHeight="1" x14ac:dyDescent="0.35">
      <c r="A214" s="51"/>
      <c r="B214" s="52" t="s">
        <v>449</v>
      </c>
      <c r="C214" s="123" t="s">
        <v>352</v>
      </c>
      <c r="D214" s="186" t="s">
        <v>114</v>
      </c>
      <c r="E214" s="186" t="s">
        <v>116</v>
      </c>
      <c r="F214" s="187" t="s">
        <v>483</v>
      </c>
      <c r="G214" s="187" t="s">
        <v>45</v>
      </c>
      <c r="H214" s="127">
        <v>0.27</v>
      </c>
      <c r="I214" s="188">
        <f t="shared" ref="I214:I220" si="15">H214*$O$7</f>
        <v>26.802441000000002</v>
      </c>
      <c r="J214" s="53">
        <v>600</v>
      </c>
      <c r="K214" s="53" t="s">
        <v>350</v>
      </c>
      <c r="L214" s="261" t="s">
        <v>499</v>
      </c>
      <c r="M214" s="54"/>
      <c r="N214" s="126">
        <f>M214*J214</f>
        <v>0</v>
      </c>
      <c r="O214" s="125">
        <f t="shared" si="13"/>
        <v>0</v>
      </c>
      <c r="P214" s="124">
        <f t="shared" si="14"/>
        <v>0</v>
      </c>
      <c r="Q214" s="189" t="s">
        <v>355</v>
      </c>
      <c r="R214" s="55"/>
      <c r="S214" s="55"/>
      <c r="V214" s="57"/>
      <c r="AB214" s="122"/>
    </row>
    <row r="215" spans="1:28" s="56" customFormat="1" ht="14.25" customHeight="1" x14ac:dyDescent="0.45">
      <c r="A215" s="51"/>
      <c r="B215" s="52" t="s">
        <v>450</v>
      </c>
      <c r="C215" s="123" t="s">
        <v>352</v>
      </c>
      <c r="D215" s="186" t="s">
        <v>114</v>
      </c>
      <c r="E215" s="186" t="s">
        <v>116</v>
      </c>
      <c r="F215" s="187" t="s">
        <v>483</v>
      </c>
      <c r="G215" s="187" t="s">
        <v>46</v>
      </c>
      <c r="H215" s="127">
        <v>0.52</v>
      </c>
      <c r="I215" s="188">
        <f t="shared" si="15"/>
        <v>51.619515999999997</v>
      </c>
      <c r="J215" s="53">
        <v>250</v>
      </c>
      <c r="K215" s="53" t="s">
        <v>350</v>
      </c>
      <c r="L215" s="262" t="s">
        <v>496</v>
      </c>
      <c r="M215" s="54"/>
      <c r="N215" s="126">
        <f>M215*J215</f>
        <v>0</v>
      </c>
      <c r="O215" s="125">
        <f t="shared" si="13"/>
        <v>0</v>
      </c>
      <c r="P215" s="124">
        <f t="shared" si="14"/>
        <v>0</v>
      </c>
      <c r="Q215" s="189" t="s">
        <v>355</v>
      </c>
      <c r="R215" s="55"/>
      <c r="S215" s="55"/>
      <c r="V215" s="57"/>
      <c r="AB215" s="122"/>
    </row>
    <row r="216" spans="1:28" s="56" customFormat="1" ht="14.25" customHeight="1" x14ac:dyDescent="0.45">
      <c r="A216" s="51"/>
      <c r="B216" s="52" t="s">
        <v>451</v>
      </c>
      <c r="C216" s="123" t="s">
        <v>352</v>
      </c>
      <c r="D216" s="186" t="s">
        <v>114</v>
      </c>
      <c r="E216" s="186" t="s">
        <v>116</v>
      </c>
      <c r="F216" s="187" t="s">
        <v>483</v>
      </c>
      <c r="G216" s="187" t="s">
        <v>44</v>
      </c>
      <c r="H216" s="127">
        <v>0.23</v>
      </c>
      <c r="I216" s="188">
        <f t="shared" si="15"/>
        <v>22.831709</v>
      </c>
      <c r="J216" s="53">
        <v>900</v>
      </c>
      <c r="K216" s="53" t="s">
        <v>350</v>
      </c>
      <c r="L216" s="262" t="s">
        <v>495</v>
      </c>
      <c r="M216" s="54"/>
      <c r="N216" s="126">
        <f>M216*J216</f>
        <v>0</v>
      </c>
      <c r="O216" s="125">
        <f t="shared" si="13"/>
        <v>0</v>
      </c>
      <c r="P216" s="124">
        <f t="shared" si="14"/>
        <v>0</v>
      </c>
      <c r="Q216" s="189" t="s">
        <v>355</v>
      </c>
      <c r="R216" s="55"/>
      <c r="S216" s="55"/>
      <c r="V216" s="57"/>
      <c r="AB216" s="122"/>
    </row>
    <row r="217" spans="1:28" s="146" customFormat="1" ht="14.25" hidden="1" customHeight="1" x14ac:dyDescent="0.4">
      <c r="A217" s="132"/>
      <c r="B217" s="133" t="s">
        <v>452</v>
      </c>
      <c r="C217" s="134" t="s">
        <v>352</v>
      </c>
      <c r="D217" s="135" t="s">
        <v>47</v>
      </c>
      <c r="E217" s="135" t="s">
        <v>101</v>
      </c>
      <c r="F217" s="136" t="s">
        <v>484</v>
      </c>
      <c r="G217" s="136" t="s">
        <v>45</v>
      </c>
      <c r="H217" s="148">
        <v>0.41000000000000003</v>
      </c>
      <c r="I217" s="149">
        <f t="shared" si="15"/>
        <v>40.700003000000002</v>
      </c>
      <c r="J217" s="139">
        <v>500</v>
      </c>
      <c r="K217" s="139" t="s">
        <v>350</v>
      </c>
      <c r="L217" s="248" t="s">
        <v>497</v>
      </c>
      <c r="M217" s="140"/>
      <c r="N217" s="141">
        <f>M217*J217</f>
        <v>0</v>
      </c>
      <c r="O217" s="142">
        <f t="shared" si="13"/>
        <v>0</v>
      </c>
      <c r="P217" s="143">
        <f t="shared" si="14"/>
        <v>0</v>
      </c>
      <c r="Q217" s="144" t="s">
        <v>389</v>
      </c>
      <c r="R217" s="145"/>
      <c r="S217" s="145"/>
      <c r="V217" s="147"/>
    </row>
    <row r="218" spans="1:28" s="56" customFormat="1" ht="14.25" customHeight="1" x14ac:dyDescent="0.35">
      <c r="A218" s="51"/>
      <c r="B218" s="52" t="s">
        <v>139</v>
      </c>
      <c r="C218" s="123" t="s">
        <v>352</v>
      </c>
      <c r="D218" s="186" t="s">
        <v>50</v>
      </c>
      <c r="E218" s="186" t="s">
        <v>63</v>
      </c>
      <c r="F218" s="187" t="s">
        <v>140</v>
      </c>
      <c r="G218" s="187" t="s">
        <v>44</v>
      </c>
      <c r="H218" s="127">
        <v>0.34</v>
      </c>
      <c r="I218" s="188">
        <f t="shared" si="15"/>
        <v>33.751221999999999</v>
      </c>
      <c r="J218" s="53">
        <v>700</v>
      </c>
      <c r="K218" s="53" t="s">
        <v>350</v>
      </c>
      <c r="L218" s="261" t="s">
        <v>499</v>
      </c>
      <c r="M218" s="54"/>
      <c r="N218" s="126">
        <f>M218*J218</f>
        <v>0</v>
      </c>
      <c r="O218" s="125">
        <f t="shared" si="13"/>
        <v>0</v>
      </c>
      <c r="P218" s="124">
        <f t="shared" si="14"/>
        <v>0</v>
      </c>
      <c r="Q218" s="189" t="s">
        <v>355</v>
      </c>
      <c r="R218" s="55"/>
      <c r="S218" s="55"/>
      <c r="V218" s="57"/>
      <c r="AB218" s="122"/>
    </row>
    <row r="219" spans="1:28" s="146" customFormat="1" ht="14.25" customHeight="1" x14ac:dyDescent="0.35">
      <c r="A219" s="132"/>
      <c r="B219" s="52" t="s">
        <v>141</v>
      </c>
      <c r="C219" s="123" t="s">
        <v>352</v>
      </c>
      <c r="D219" s="186" t="s">
        <v>50</v>
      </c>
      <c r="E219" s="186" t="s">
        <v>63</v>
      </c>
      <c r="F219" s="187" t="s">
        <v>140</v>
      </c>
      <c r="G219" s="187" t="s">
        <v>45</v>
      </c>
      <c r="H219" s="127">
        <v>0.4</v>
      </c>
      <c r="I219" s="188">
        <f t="shared" si="15"/>
        <v>39.707320000000003</v>
      </c>
      <c r="J219" s="53">
        <v>500</v>
      </c>
      <c r="K219" s="53" t="s">
        <v>350</v>
      </c>
      <c r="L219" s="261" t="s">
        <v>499</v>
      </c>
      <c r="M219" s="54"/>
      <c r="N219" s="126">
        <f>M219*J219</f>
        <v>0</v>
      </c>
      <c r="O219" s="125">
        <f t="shared" si="13"/>
        <v>0</v>
      </c>
      <c r="P219" s="124">
        <f t="shared" si="14"/>
        <v>0</v>
      </c>
      <c r="Q219" s="189" t="s">
        <v>355</v>
      </c>
      <c r="R219" s="145"/>
      <c r="S219" s="145"/>
      <c r="V219" s="147"/>
    </row>
    <row r="220" spans="1:28" s="146" customFormat="1" ht="14.25" customHeight="1" x14ac:dyDescent="0.35">
      <c r="A220" s="132"/>
      <c r="B220" s="52" t="s">
        <v>142</v>
      </c>
      <c r="C220" s="123" t="s">
        <v>352</v>
      </c>
      <c r="D220" s="186" t="s">
        <v>50</v>
      </c>
      <c r="E220" s="186" t="s">
        <v>63</v>
      </c>
      <c r="F220" s="187" t="s">
        <v>140</v>
      </c>
      <c r="G220" s="187" t="s">
        <v>46</v>
      </c>
      <c r="H220" s="127">
        <v>0.6</v>
      </c>
      <c r="I220" s="188">
        <f t="shared" si="15"/>
        <v>59.560979999999994</v>
      </c>
      <c r="J220" s="53">
        <v>250</v>
      </c>
      <c r="K220" s="53" t="s">
        <v>350</v>
      </c>
      <c r="L220" s="261" t="s">
        <v>499</v>
      </c>
      <c r="M220" s="54"/>
      <c r="N220" s="126">
        <f>M220*J220</f>
        <v>0</v>
      </c>
      <c r="O220" s="125">
        <f t="shared" si="13"/>
        <v>0</v>
      </c>
      <c r="P220" s="124">
        <f t="shared" si="14"/>
        <v>0</v>
      </c>
      <c r="Q220" s="189" t="s">
        <v>355</v>
      </c>
      <c r="R220" s="145"/>
      <c r="S220" s="145"/>
      <c r="V220" s="147"/>
    </row>
    <row r="221" spans="1:28" s="146" customFormat="1" ht="14.25" hidden="1" customHeight="1" x14ac:dyDescent="0.4">
      <c r="A221" s="132"/>
      <c r="B221" s="133" t="s">
        <v>286</v>
      </c>
      <c r="C221" s="134" t="s">
        <v>351</v>
      </c>
      <c r="D221" s="135" t="s">
        <v>47</v>
      </c>
      <c r="E221" s="135" t="s">
        <v>64</v>
      </c>
      <c r="F221" s="136" t="s">
        <v>337</v>
      </c>
      <c r="G221" s="136" t="s">
        <v>45</v>
      </c>
      <c r="H221" s="137">
        <f>I221/$O$7</f>
        <v>0.29213757060411027</v>
      </c>
      <c r="I221" s="138">
        <v>29</v>
      </c>
      <c r="J221" s="139">
        <v>200</v>
      </c>
      <c r="K221" s="139" t="s">
        <v>348</v>
      </c>
      <c r="L221" s="248" t="s">
        <v>497</v>
      </c>
      <c r="M221" s="140"/>
      <c r="N221" s="141">
        <f>M221*J221</f>
        <v>0</v>
      </c>
      <c r="O221" s="142">
        <f t="shared" si="13"/>
        <v>0</v>
      </c>
      <c r="P221" s="143">
        <f t="shared" si="14"/>
        <v>0</v>
      </c>
      <c r="Q221" s="144" t="s">
        <v>389</v>
      </c>
      <c r="R221" s="145"/>
      <c r="S221" s="145"/>
      <c r="V221" s="147"/>
    </row>
    <row r="222" spans="1:28" s="146" customFormat="1" ht="14.25" hidden="1" customHeight="1" x14ac:dyDescent="0.4">
      <c r="A222" s="132"/>
      <c r="B222" s="133" t="s">
        <v>287</v>
      </c>
      <c r="C222" s="134" t="s">
        <v>351</v>
      </c>
      <c r="D222" s="135" t="s">
        <v>47</v>
      </c>
      <c r="E222" s="135" t="s">
        <v>63</v>
      </c>
      <c r="F222" s="136" t="s">
        <v>338</v>
      </c>
      <c r="G222" s="136" t="s">
        <v>45</v>
      </c>
      <c r="H222" s="137">
        <f>I222/$O$7</f>
        <v>0.23169531461705298</v>
      </c>
      <c r="I222" s="138">
        <v>23</v>
      </c>
      <c r="J222" s="139">
        <v>200</v>
      </c>
      <c r="K222" s="139" t="s">
        <v>348</v>
      </c>
      <c r="L222" s="248" t="s">
        <v>497</v>
      </c>
      <c r="M222" s="140"/>
      <c r="N222" s="141">
        <f>M222*J222</f>
        <v>0</v>
      </c>
      <c r="O222" s="142">
        <f t="shared" si="13"/>
        <v>0</v>
      </c>
      <c r="P222" s="143">
        <f t="shared" si="14"/>
        <v>0</v>
      </c>
      <c r="Q222" s="144" t="s">
        <v>389</v>
      </c>
      <c r="R222" s="145"/>
      <c r="S222" s="145"/>
      <c r="V222" s="147"/>
    </row>
    <row r="223" spans="1:28" s="56" customFormat="1" ht="14.25" customHeight="1" x14ac:dyDescent="0.35">
      <c r="A223" s="51"/>
      <c r="B223" s="52" t="s">
        <v>143</v>
      </c>
      <c r="C223" s="123" t="s">
        <v>352</v>
      </c>
      <c r="D223" s="186" t="s">
        <v>47</v>
      </c>
      <c r="E223" s="186" t="s">
        <v>101</v>
      </c>
      <c r="F223" s="187" t="s">
        <v>144</v>
      </c>
      <c r="G223" s="187" t="s">
        <v>44</v>
      </c>
      <c r="H223" s="127">
        <v>0.34</v>
      </c>
      <c r="I223" s="188">
        <f t="shared" ref="I223:I244" si="16">H223*$O$7</f>
        <v>33.751221999999999</v>
      </c>
      <c r="J223" s="53">
        <v>700</v>
      </c>
      <c r="K223" s="53" t="s">
        <v>350</v>
      </c>
      <c r="L223" s="261" t="s">
        <v>499</v>
      </c>
      <c r="M223" s="54"/>
      <c r="N223" s="126">
        <f>M223*J223</f>
        <v>0</v>
      </c>
      <c r="O223" s="125">
        <f t="shared" si="13"/>
        <v>0</v>
      </c>
      <c r="P223" s="124">
        <f t="shared" si="14"/>
        <v>0</v>
      </c>
      <c r="Q223" s="189" t="s">
        <v>355</v>
      </c>
      <c r="R223" s="55"/>
      <c r="S223" s="55"/>
      <c r="V223" s="57"/>
      <c r="AB223" s="122"/>
    </row>
    <row r="224" spans="1:28" s="56" customFormat="1" ht="14.25" customHeight="1" x14ac:dyDescent="0.45">
      <c r="A224" s="51"/>
      <c r="B224" s="52" t="s">
        <v>145</v>
      </c>
      <c r="C224" s="123" t="s">
        <v>352</v>
      </c>
      <c r="D224" s="186" t="s">
        <v>47</v>
      </c>
      <c r="E224" s="186" t="s">
        <v>101</v>
      </c>
      <c r="F224" s="187" t="s">
        <v>144</v>
      </c>
      <c r="G224" s="187" t="s">
        <v>45</v>
      </c>
      <c r="H224" s="127">
        <v>0.4</v>
      </c>
      <c r="I224" s="188">
        <f t="shared" si="16"/>
        <v>39.707320000000003</v>
      </c>
      <c r="J224" s="53">
        <v>500</v>
      </c>
      <c r="K224" s="53" t="s">
        <v>350</v>
      </c>
      <c r="L224" s="262" t="s">
        <v>496</v>
      </c>
      <c r="M224" s="54"/>
      <c r="N224" s="126">
        <f>M224*J224</f>
        <v>0</v>
      </c>
      <c r="O224" s="125">
        <f t="shared" si="13"/>
        <v>0</v>
      </c>
      <c r="P224" s="124">
        <f t="shared" si="14"/>
        <v>0</v>
      </c>
      <c r="Q224" s="189" t="s">
        <v>355</v>
      </c>
      <c r="R224" s="55"/>
      <c r="S224" s="55"/>
      <c r="V224" s="57"/>
      <c r="AB224" s="122"/>
    </row>
    <row r="225" spans="1:28" s="56" customFormat="1" ht="14.25" customHeight="1" x14ac:dyDescent="0.35">
      <c r="A225" s="51"/>
      <c r="B225" s="52" t="s">
        <v>146</v>
      </c>
      <c r="C225" s="123" t="s">
        <v>352</v>
      </c>
      <c r="D225" s="186" t="s">
        <v>47</v>
      </c>
      <c r="E225" s="186" t="s">
        <v>101</v>
      </c>
      <c r="F225" s="187" t="s">
        <v>144</v>
      </c>
      <c r="G225" s="187" t="s">
        <v>46</v>
      </c>
      <c r="H225" s="127">
        <v>0.6</v>
      </c>
      <c r="I225" s="188">
        <f t="shared" si="16"/>
        <v>59.560979999999994</v>
      </c>
      <c r="J225" s="53">
        <v>250</v>
      </c>
      <c r="K225" s="53" t="s">
        <v>350</v>
      </c>
      <c r="L225" s="261" t="s">
        <v>499</v>
      </c>
      <c r="M225" s="54"/>
      <c r="N225" s="126">
        <f>M225*J225</f>
        <v>0</v>
      </c>
      <c r="O225" s="125">
        <f t="shared" si="13"/>
        <v>0</v>
      </c>
      <c r="P225" s="124">
        <f t="shared" si="14"/>
        <v>0</v>
      </c>
      <c r="Q225" s="189" t="s">
        <v>355</v>
      </c>
      <c r="R225" s="55"/>
      <c r="S225" s="55"/>
      <c r="V225" s="57"/>
      <c r="AB225" s="122"/>
    </row>
    <row r="226" spans="1:28" s="56" customFormat="1" ht="14.25" customHeight="1" x14ac:dyDescent="0.45">
      <c r="A226" s="51"/>
      <c r="B226" s="52" t="s">
        <v>147</v>
      </c>
      <c r="C226" s="123" t="s">
        <v>352</v>
      </c>
      <c r="D226" s="186" t="s">
        <v>50</v>
      </c>
      <c r="E226" s="186" t="s">
        <v>48</v>
      </c>
      <c r="F226" s="187" t="s">
        <v>148</v>
      </c>
      <c r="G226" s="187" t="s">
        <v>44</v>
      </c>
      <c r="H226" s="127">
        <v>0.36</v>
      </c>
      <c r="I226" s="188">
        <f t="shared" si="16"/>
        <v>35.736587999999998</v>
      </c>
      <c r="J226" s="53">
        <v>700</v>
      </c>
      <c r="K226" s="53" t="s">
        <v>350</v>
      </c>
      <c r="L226" s="262" t="s">
        <v>496</v>
      </c>
      <c r="M226" s="54"/>
      <c r="N226" s="126">
        <f>M226*J226</f>
        <v>0</v>
      </c>
      <c r="O226" s="125">
        <f t="shared" si="13"/>
        <v>0</v>
      </c>
      <c r="P226" s="124">
        <f t="shared" si="14"/>
        <v>0</v>
      </c>
      <c r="Q226" s="189" t="s">
        <v>355</v>
      </c>
      <c r="R226" s="55"/>
      <c r="S226" s="55"/>
      <c r="V226" s="57"/>
      <c r="AB226" s="122"/>
    </row>
    <row r="227" spans="1:28" s="56" customFormat="1" ht="14.25" customHeight="1" x14ac:dyDescent="0.45">
      <c r="A227" s="51"/>
      <c r="B227" s="52" t="s">
        <v>149</v>
      </c>
      <c r="C227" s="123" t="s">
        <v>352</v>
      </c>
      <c r="D227" s="186" t="s">
        <v>50</v>
      </c>
      <c r="E227" s="186" t="s">
        <v>48</v>
      </c>
      <c r="F227" s="187" t="s">
        <v>148</v>
      </c>
      <c r="G227" s="187" t="s">
        <v>45</v>
      </c>
      <c r="H227" s="127">
        <v>0.42</v>
      </c>
      <c r="I227" s="188">
        <f t="shared" si="16"/>
        <v>41.692685999999995</v>
      </c>
      <c r="J227" s="53">
        <v>500</v>
      </c>
      <c r="K227" s="53" t="s">
        <v>350</v>
      </c>
      <c r="L227" s="262" t="s">
        <v>496</v>
      </c>
      <c r="M227" s="54"/>
      <c r="N227" s="126">
        <f>M227*J227</f>
        <v>0</v>
      </c>
      <c r="O227" s="125">
        <f t="shared" si="13"/>
        <v>0</v>
      </c>
      <c r="P227" s="124">
        <f t="shared" si="14"/>
        <v>0</v>
      </c>
      <c r="Q227" s="189" t="s">
        <v>355</v>
      </c>
      <c r="R227" s="55"/>
      <c r="S227" s="55"/>
      <c r="V227" s="57"/>
      <c r="AB227" s="122"/>
    </row>
    <row r="228" spans="1:28" s="56" customFormat="1" ht="14.25" customHeight="1" x14ac:dyDescent="0.45">
      <c r="A228" s="51"/>
      <c r="B228" s="52" t="s">
        <v>150</v>
      </c>
      <c r="C228" s="123" t="s">
        <v>352</v>
      </c>
      <c r="D228" s="186" t="s">
        <v>50</v>
      </c>
      <c r="E228" s="186" t="s">
        <v>48</v>
      </c>
      <c r="F228" s="187" t="s">
        <v>148</v>
      </c>
      <c r="G228" s="187" t="s">
        <v>46</v>
      </c>
      <c r="H228" s="127">
        <v>0.63</v>
      </c>
      <c r="I228" s="188">
        <f t="shared" si="16"/>
        <v>62.539028999999999</v>
      </c>
      <c r="J228" s="53">
        <v>250</v>
      </c>
      <c r="K228" s="53" t="s">
        <v>350</v>
      </c>
      <c r="L228" s="262" t="s">
        <v>496</v>
      </c>
      <c r="M228" s="54"/>
      <c r="N228" s="126">
        <f>M228*J228</f>
        <v>0</v>
      </c>
      <c r="O228" s="125">
        <f t="shared" si="13"/>
        <v>0</v>
      </c>
      <c r="P228" s="124">
        <f t="shared" si="14"/>
        <v>0</v>
      </c>
      <c r="Q228" s="189" t="s">
        <v>355</v>
      </c>
      <c r="R228" s="55"/>
      <c r="S228" s="55"/>
      <c r="V228" s="57"/>
      <c r="AB228" s="122"/>
    </row>
    <row r="229" spans="1:28" s="56" customFormat="1" ht="14.25" customHeight="1" x14ac:dyDescent="0.35">
      <c r="A229" s="51"/>
      <c r="B229" s="52" t="s">
        <v>151</v>
      </c>
      <c r="C229" s="123" t="s">
        <v>352</v>
      </c>
      <c r="D229" s="186" t="s">
        <v>47</v>
      </c>
      <c r="E229" s="186" t="s">
        <v>48</v>
      </c>
      <c r="F229" s="187" t="s">
        <v>152</v>
      </c>
      <c r="G229" s="187" t="s">
        <v>44</v>
      </c>
      <c r="H229" s="127">
        <v>0.35</v>
      </c>
      <c r="I229" s="188">
        <f t="shared" si="16"/>
        <v>34.743904999999998</v>
      </c>
      <c r="J229" s="53">
        <v>700</v>
      </c>
      <c r="K229" s="53" t="s">
        <v>350</v>
      </c>
      <c r="L229" s="261" t="s">
        <v>499</v>
      </c>
      <c r="M229" s="54"/>
      <c r="N229" s="126">
        <f>M229*J229</f>
        <v>0</v>
      </c>
      <c r="O229" s="125">
        <f t="shared" si="13"/>
        <v>0</v>
      </c>
      <c r="P229" s="124">
        <f t="shared" si="14"/>
        <v>0</v>
      </c>
      <c r="Q229" s="189" t="s">
        <v>355</v>
      </c>
      <c r="R229" s="55"/>
      <c r="S229" s="55"/>
      <c r="V229" s="57"/>
      <c r="AB229" s="122"/>
    </row>
    <row r="230" spans="1:28" s="56" customFormat="1" ht="14.25" customHeight="1" x14ac:dyDescent="0.35">
      <c r="A230" s="51"/>
      <c r="B230" s="52" t="s">
        <v>153</v>
      </c>
      <c r="C230" s="52" t="s">
        <v>352</v>
      </c>
      <c r="D230" s="247" t="s">
        <v>47</v>
      </c>
      <c r="E230" s="247" t="s">
        <v>48</v>
      </c>
      <c r="F230" s="187" t="s">
        <v>152</v>
      </c>
      <c r="G230" s="187" t="s">
        <v>45</v>
      </c>
      <c r="H230" s="127">
        <v>0.41</v>
      </c>
      <c r="I230" s="188">
        <f t="shared" si="16"/>
        <v>40.700002999999995</v>
      </c>
      <c r="J230" s="53">
        <v>500</v>
      </c>
      <c r="K230" s="53" t="s">
        <v>350</v>
      </c>
      <c r="L230" s="261" t="s">
        <v>499</v>
      </c>
      <c r="M230" s="54"/>
      <c r="N230" s="126">
        <f>M230*J230</f>
        <v>0</v>
      </c>
      <c r="O230" s="125">
        <f t="shared" si="13"/>
        <v>0</v>
      </c>
      <c r="P230" s="124">
        <f t="shared" si="14"/>
        <v>0</v>
      </c>
      <c r="Q230" s="189" t="s">
        <v>355</v>
      </c>
      <c r="R230" s="55"/>
      <c r="S230" s="55"/>
      <c r="V230" s="57"/>
      <c r="AB230" s="122"/>
    </row>
    <row r="231" spans="1:28" s="56" customFormat="1" ht="14.25" customHeight="1" x14ac:dyDescent="0.35">
      <c r="A231" s="51"/>
      <c r="B231" s="52" t="s">
        <v>154</v>
      </c>
      <c r="C231" s="52" t="s">
        <v>352</v>
      </c>
      <c r="D231" s="247" t="s">
        <v>47</v>
      </c>
      <c r="E231" s="247" t="s">
        <v>48</v>
      </c>
      <c r="F231" s="187" t="s">
        <v>152</v>
      </c>
      <c r="G231" s="187" t="s">
        <v>46</v>
      </c>
      <c r="H231" s="127">
        <v>0.62</v>
      </c>
      <c r="I231" s="188">
        <f t="shared" si="16"/>
        <v>61.546346</v>
      </c>
      <c r="J231" s="53">
        <v>250</v>
      </c>
      <c r="K231" s="53" t="s">
        <v>350</v>
      </c>
      <c r="L231" s="261" t="s">
        <v>499</v>
      </c>
      <c r="M231" s="54"/>
      <c r="N231" s="126">
        <f>M231*J231</f>
        <v>0</v>
      </c>
      <c r="O231" s="125">
        <f t="shared" si="13"/>
        <v>0</v>
      </c>
      <c r="P231" s="124">
        <f t="shared" si="14"/>
        <v>0</v>
      </c>
      <c r="Q231" s="189" t="s">
        <v>355</v>
      </c>
      <c r="R231" s="55"/>
      <c r="S231" s="55"/>
      <c r="V231" s="57"/>
      <c r="AB231" s="122"/>
    </row>
    <row r="232" spans="1:28" s="56" customFormat="1" ht="14.25" customHeight="1" x14ac:dyDescent="0.45">
      <c r="A232" s="51"/>
      <c r="B232" s="52" t="s">
        <v>453</v>
      </c>
      <c r="C232" s="123" t="s">
        <v>352</v>
      </c>
      <c r="D232" s="186" t="s">
        <v>50</v>
      </c>
      <c r="E232" s="186" t="s">
        <v>43</v>
      </c>
      <c r="F232" s="187" t="s">
        <v>485</v>
      </c>
      <c r="G232" s="187" t="s">
        <v>45</v>
      </c>
      <c r="H232" s="127">
        <v>0.38</v>
      </c>
      <c r="I232" s="188">
        <f t="shared" si="16"/>
        <v>37.721953999999997</v>
      </c>
      <c r="J232" s="53">
        <v>600</v>
      </c>
      <c r="K232" s="53" t="s">
        <v>350</v>
      </c>
      <c r="L232" s="262" t="s">
        <v>496</v>
      </c>
      <c r="M232" s="54"/>
      <c r="N232" s="126">
        <f>M232*J232</f>
        <v>0</v>
      </c>
      <c r="O232" s="125">
        <f t="shared" si="13"/>
        <v>0</v>
      </c>
      <c r="P232" s="124">
        <f t="shared" si="14"/>
        <v>0</v>
      </c>
      <c r="Q232" s="189" t="s">
        <v>355</v>
      </c>
      <c r="R232" s="55"/>
      <c r="S232" s="55"/>
      <c r="V232" s="57"/>
      <c r="AB232" s="122"/>
    </row>
    <row r="233" spans="1:28" s="56" customFormat="1" ht="14.25" customHeight="1" x14ac:dyDescent="0.45">
      <c r="A233" s="51"/>
      <c r="B233" s="52" t="s">
        <v>454</v>
      </c>
      <c r="C233" s="123" t="s">
        <v>352</v>
      </c>
      <c r="D233" s="186" t="s">
        <v>50</v>
      </c>
      <c r="E233" s="186" t="s">
        <v>43</v>
      </c>
      <c r="F233" s="187" t="s">
        <v>485</v>
      </c>
      <c r="G233" s="187" t="s">
        <v>46</v>
      </c>
      <c r="H233" s="127">
        <v>0.54</v>
      </c>
      <c r="I233" s="188">
        <f t="shared" si="16"/>
        <v>53.604882000000003</v>
      </c>
      <c r="J233" s="53">
        <v>250</v>
      </c>
      <c r="K233" s="53" t="s">
        <v>350</v>
      </c>
      <c r="L233" s="262" t="s">
        <v>495</v>
      </c>
      <c r="M233" s="54"/>
      <c r="N233" s="126">
        <f>M233*J233</f>
        <v>0</v>
      </c>
      <c r="O233" s="125">
        <f t="shared" si="13"/>
        <v>0</v>
      </c>
      <c r="P233" s="124">
        <f t="shared" si="14"/>
        <v>0</v>
      </c>
      <c r="Q233" s="189" t="s">
        <v>355</v>
      </c>
      <c r="R233" s="55"/>
      <c r="S233" s="55"/>
      <c r="V233" s="57"/>
      <c r="AB233" s="122"/>
    </row>
    <row r="234" spans="1:28" s="146" customFormat="1" ht="14.25" customHeight="1" x14ac:dyDescent="0.35">
      <c r="A234" s="132"/>
      <c r="B234" s="52" t="s">
        <v>455</v>
      </c>
      <c r="C234" s="123" t="s">
        <v>352</v>
      </c>
      <c r="D234" s="186" t="s">
        <v>50</v>
      </c>
      <c r="E234" s="186" t="s">
        <v>43</v>
      </c>
      <c r="F234" s="187" t="s">
        <v>485</v>
      </c>
      <c r="G234" s="187" t="s">
        <v>44</v>
      </c>
      <c r="H234" s="127">
        <v>0.3</v>
      </c>
      <c r="I234" s="188">
        <f t="shared" si="16"/>
        <v>29.780489999999997</v>
      </c>
      <c r="J234" s="53">
        <v>900</v>
      </c>
      <c r="K234" s="53" t="s">
        <v>350</v>
      </c>
      <c r="L234" s="261" t="s">
        <v>499</v>
      </c>
      <c r="M234" s="54"/>
      <c r="N234" s="126">
        <f>M234*J234</f>
        <v>0</v>
      </c>
      <c r="O234" s="125">
        <f t="shared" si="13"/>
        <v>0</v>
      </c>
      <c r="P234" s="124">
        <f t="shared" si="14"/>
        <v>0</v>
      </c>
      <c r="Q234" s="189" t="s">
        <v>355</v>
      </c>
      <c r="R234" s="145"/>
      <c r="S234" s="145"/>
      <c r="V234" s="147"/>
    </row>
    <row r="235" spans="1:28" s="146" customFormat="1" ht="14.25" customHeight="1" x14ac:dyDescent="0.35">
      <c r="A235" s="132"/>
      <c r="B235" s="52" t="s">
        <v>456</v>
      </c>
      <c r="C235" s="123" t="s">
        <v>352</v>
      </c>
      <c r="D235" s="186" t="s">
        <v>50</v>
      </c>
      <c r="E235" s="186" t="s">
        <v>101</v>
      </c>
      <c r="F235" s="187" t="s">
        <v>486</v>
      </c>
      <c r="G235" s="187" t="s">
        <v>45</v>
      </c>
      <c r="H235" s="127">
        <v>0.36</v>
      </c>
      <c r="I235" s="188">
        <f t="shared" si="16"/>
        <v>35.736587999999998</v>
      </c>
      <c r="J235" s="53">
        <v>600</v>
      </c>
      <c r="K235" s="53" t="s">
        <v>350</v>
      </c>
      <c r="L235" s="261" t="s">
        <v>499</v>
      </c>
      <c r="M235" s="54"/>
      <c r="N235" s="126">
        <f>M235*J235</f>
        <v>0</v>
      </c>
      <c r="O235" s="125">
        <f t="shared" ref="O235:O246" si="17">N235*H235</f>
        <v>0</v>
      </c>
      <c r="P235" s="124">
        <f t="shared" ref="P235:P246" si="18">N235*I235</f>
        <v>0</v>
      </c>
      <c r="Q235" s="189" t="s">
        <v>355</v>
      </c>
      <c r="R235" s="145"/>
      <c r="S235" s="145"/>
      <c r="V235" s="147"/>
    </row>
    <row r="236" spans="1:28" s="146" customFormat="1" ht="14.25" customHeight="1" x14ac:dyDescent="0.35">
      <c r="A236" s="132"/>
      <c r="B236" s="52" t="s">
        <v>457</v>
      </c>
      <c r="C236" s="123" t="s">
        <v>352</v>
      </c>
      <c r="D236" s="186" t="s">
        <v>50</v>
      </c>
      <c r="E236" s="186" t="s">
        <v>101</v>
      </c>
      <c r="F236" s="187" t="s">
        <v>486</v>
      </c>
      <c r="G236" s="187" t="s">
        <v>46</v>
      </c>
      <c r="H236" s="127">
        <v>0.59</v>
      </c>
      <c r="I236" s="188">
        <f t="shared" si="16"/>
        <v>58.568296999999994</v>
      </c>
      <c r="J236" s="53">
        <v>250</v>
      </c>
      <c r="K236" s="53" t="s">
        <v>350</v>
      </c>
      <c r="L236" s="261" t="s">
        <v>499</v>
      </c>
      <c r="M236" s="54"/>
      <c r="N236" s="126">
        <f>M236*J236</f>
        <v>0</v>
      </c>
      <c r="O236" s="125">
        <f t="shared" si="17"/>
        <v>0</v>
      </c>
      <c r="P236" s="124">
        <f t="shared" si="18"/>
        <v>0</v>
      </c>
      <c r="Q236" s="189" t="s">
        <v>355</v>
      </c>
      <c r="R236" s="145"/>
      <c r="S236" s="145"/>
      <c r="V236" s="147"/>
    </row>
    <row r="237" spans="1:28" s="146" customFormat="1" ht="14.25" customHeight="1" x14ac:dyDescent="0.35">
      <c r="A237" s="132"/>
      <c r="B237" s="52" t="s">
        <v>458</v>
      </c>
      <c r="C237" s="123" t="s">
        <v>352</v>
      </c>
      <c r="D237" s="186" t="s">
        <v>50</v>
      </c>
      <c r="E237" s="186" t="s">
        <v>101</v>
      </c>
      <c r="F237" s="187" t="s">
        <v>486</v>
      </c>
      <c r="G237" s="187" t="s">
        <v>44</v>
      </c>
      <c r="H237" s="127">
        <v>0.29000000000000004</v>
      </c>
      <c r="I237" s="188">
        <f t="shared" si="16"/>
        <v>28.787807000000001</v>
      </c>
      <c r="J237" s="53">
        <v>900</v>
      </c>
      <c r="K237" s="53" t="s">
        <v>350</v>
      </c>
      <c r="L237" s="261" t="s">
        <v>499</v>
      </c>
      <c r="M237" s="54"/>
      <c r="N237" s="126">
        <f>M237*J237</f>
        <v>0</v>
      </c>
      <c r="O237" s="125">
        <f t="shared" si="17"/>
        <v>0</v>
      </c>
      <c r="P237" s="124">
        <f t="shared" si="18"/>
        <v>0</v>
      </c>
      <c r="Q237" s="189" t="s">
        <v>355</v>
      </c>
      <c r="R237" s="145"/>
      <c r="S237" s="145"/>
      <c r="V237" s="147"/>
    </row>
    <row r="238" spans="1:28" s="146" customFormat="1" ht="14.25" customHeight="1" x14ac:dyDescent="0.35">
      <c r="A238" s="132"/>
      <c r="B238" s="52" t="s">
        <v>459</v>
      </c>
      <c r="C238" s="123" t="s">
        <v>352</v>
      </c>
      <c r="D238" s="186" t="s">
        <v>50</v>
      </c>
      <c r="E238" s="186" t="s">
        <v>116</v>
      </c>
      <c r="F238" s="187" t="s">
        <v>487</v>
      </c>
      <c r="G238" s="187" t="s">
        <v>45</v>
      </c>
      <c r="H238" s="127">
        <v>0.36</v>
      </c>
      <c r="I238" s="188">
        <f t="shared" si="16"/>
        <v>35.736587999999998</v>
      </c>
      <c r="J238" s="53">
        <v>600</v>
      </c>
      <c r="K238" s="53" t="s">
        <v>350</v>
      </c>
      <c r="L238" s="261" t="s">
        <v>499</v>
      </c>
      <c r="M238" s="54"/>
      <c r="N238" s="126">
        <f>M238*J238</f>
        <v>0</v>
      </c>
      <c r="O238" s="125">
        <f t="shared" si="17"/>
        <v>0</v>
      </c>
      <c r="P238" s="124">
        <f t="shared" si="18"/>
        <v>0</v>
      </c>
      <c r="Q238" s="189" t="s">
        <v>355</v>
      </c>
      <c r="R238" s="145"/>
      <c r="S238" s="145"/>
      <c r="V238" s="147"/>
    </row>
    <row r="239" spans="1:28" s="146" customFormat="1" ht="14.25" customHeight="1" x14ac:dyDescent="0.35">
      <c r="A239" s="132"/>
      <c r="B239" s="52" t="s">
        <v>460</v>
      </c>
      <c r="C239" s="123" t="s">
        <v>352</v>
      </c>
      <c r="D239" s="186" t="s">
        <v>50</v>
      </c>
      <c r="E239" s="186" t="s">
        <v>116</v>
      </c>
      <c r="F239" s="187" t="s">
        <v>487</v>
      </c>
      <c r="G239" s="187" t="s">
        <v>46</v>
      </c>
      <c r="H239" s="127">
        <v>0.56000000000000005</v>
      </c>
      <c r="I239" s="188">
        <f t="shared" si="16"/>
        <v>55.590248000000003</v>
      </c>
      <c r="J239" s="53">
        <v>250</v>
      </c>
      <c r="K239" s="53" t="s">
        <v>350</v>
      </c>
      <c r="L239" s="261" t="s">
        <v>499</v>
      </c>
      <c r="M239" s="54"/>
      <c r="N239" s="126">
        <f>M239*J239</f>
        <v>0</v>
      </c>
      <c r="O239" s="125">
        <f t="shared" si="17"/>
        <v>0</v>
      </c>
      <c r="P239" s="124">
        <f t="shared" si="18"/>
        <v>0</v>
      </c>
      <c r="Q239" s="189" t="s">
        <v>355</v>
      </c>
      <c r="R239" s="145"/>
      <c r="S239" s="145"/>
      <c r="V239" s="147"/>
    </row>
    <row r="240" spans="1:28" s="146" customFormat="1" ht="14.25" customHeight="1" x14ac:dyDescent="0.35">
      <c r="A240" s="132"/>
      <c r="B240" s="52" t="s">
        <v>461</v>
      </c>
      <c r="C240" s="123" t="s">
        <v>352</v>
      </c>
      <c r="D240" s="186" t="s">
        <v>50</v>
      </c>
      <c r="E240" s="186" t="s">
        <v>116</v>
      </c>
      <c r="F240" s="187" t="s">
        <v>487</v>
      </c>
      <c r="G240" s="187" t="s">
        <v>44</v>
      </c>
      <c r="H240" s="127">
        <v>0.29000000000000004</v>
      </c>
      <c r="I240" s="188">
        <f t="shared" si="16"/>
        <v>28.787807000000001</v>
      </c>
      <c r="J240" s="53">
        <v>900</v>
      </c>
      <c r="K240" s="53" t="s">
        <v>350</v>
      </c>
      <c r="L240" s="261" t="s">
        <v>499</v>
      </c>
      <c r="M240" s="54"/>
      <c r="N240" s="126">
        <f>M240*J240</f>
        <v>0</v>
      </c>
      <c r="O240" s="125">
        <f t="shared" si="17"/>
        <v>0</v>
      </c>
      <c r="P240" s="124">
        <f t="shared" si="18"/>
        <v>0</v>
      </c>
      <c r="Q240" s="189" t="s">
        <v>355</v>
      </c>
      <c r="R240" s="145"/>
      <c r="S240" s="145"/>
      <c r="V240" s="147"/>
    </row>
    <row r="241" spans="1:30" s="56" customFormat="1" ht="14.25" customHeight="1" x14ac:dyDescent="0.45">
      <c r="A241" s="51"/>
      <c r="B241" s="52" t="s">
        <v>462</v>
      </c>
      <c r="C241" s="123" t="s">
        <v>352</v>
      </c>
      <c r="D241" s="186" t="s">
        <v>50</v>
      </c>
      <c r="E241" s="186" t="s">
        <v>106</v>
      </c>
      <c r="F241" s="187" t="s">
        <v>488</v>
      </c>
      <c r="G241" s="187" t="s">
        <v>45</v>
      </c>
      <c r="H241" s="127">
        <v>0.36</v>
      </c>
      <c r="I241" s="188">
        <f t="shared" si="16"/>
        <v>35.736587999999998</v>
      </c>
      <c r="J241" s="53">
        <v>600</v>
      </c>
      <c r="K241" s="53" t="s">
        <v>350</v>
      </c>
      <c r="L241" s="262" t="s">
        <v>495</v>
      </c>
      <c r="M241" s="54"/>
      <c r="N241" s="126">
        <f>M241*J241</f>
        <v>0</v>
      </c>
      <c r="O241" s="125">
        <f t="shared" si="17"/>
        <v>0</v>
      </c>
      <c r="P241" s="124">
        <f t="shared" si="18"/>
        <v>0</v>
      </c>
      <c r="Q241" s="189" t="s">
        <v>355</v>
      </c>
      <c r="R241" s="55"/>
      <c r="S241" s="55"/>
      <c r="V241" s="57"/>
      <c r="AB241" s="122"/>
    </row>
    <row r="242" spans="1:30" s="146" customFormat="1" ht="14.25" customHeight="1" x14ac:dyDescent="0.35">
      <c r="A242" s="132"/>
      <c r="B242" s="52" t="s">
        <v>463</v>
      </c>
      <c r="C242" s="123" t="s">
        <v>352</v>
      </c>
      <c r="D242" s="186" t="s">
        <v>50</v>
      </c>
      <c r="E242" s="186" t="s">
        <v>106</v>
      </c>
      <c r="F242" s="187" t="s">
        <v>488</v>
      </c>
      <c r="G242" s="187" t="s">
        <v>46</v>
      </c>
      <c r="H242" s="127">
        <v>0.59</v>
      </c>
      <c r="I242" s="188">
        <f t="shared" si="16"/>
        <v>58.568296999999994</v>
      </c>
      <c r="J242" s="53">
        <v>250</v>
      </c>
      <c r="K242" s="53" t="s">
        <v>350</v>
      </c>
      <c r="L242" s="261" t="s">
        <v>499</v>
      </c>
      <c r="M242" s="54"/>
      <c r="N242" s="126">
        <f>M242*J242</f>
        <v>0</v>
      </c>
      <c r="O242" s="125">
        <f t="shared" si="17"/>
        <v>0</v>
      </c>
      <c r="P242" s="124">
        <f t="shared" si="18"/>
        <v>0</v>
      </c>
      <c r="Q242" s="189" t="s">
        <v>355</v>
      </c>
      <c r="R242" s="145"/>
      <c r="S242" s="145"/>
      <c r="V242" s="147"/>
    </row>
    <row r="243" spans="1:30" s="56" customFormat="1" ht="14.25" customHeight="1" x14ac:dyDescent="0.35">
      <c r="A243" s="51"/>
      <c r="B243" s="52" t="s">
        <v>464</v>
      </c>
      <c r="C243" s="123" t="s">
        <v>352</v>
      </c>
      <c r="D243" s="186" t="s">
        <v>50</v>
      </c>
      <c r="E243" s="186" t="s">
        <v>106</v>
      </c>
      <c r="F243" s="187" t="s">
        <v>488</v>
      </c>
      <c r="G243" s="187" t="s">
        <v>44</v>
      </c>
      <c r="H243" s="127">
        <v>0.29000000000000004</v>
      </c>
      <c r="I243" s="188">
        <f t="shared" si="16"/>
        <v>28.787807000000001</v>
      </c>
      <c r="J243" s="53">
        <v>900</v>
      </c>
      <c r="K243" s="53" t="s">
        <v>350</v>
      </c>
      <c r="L243" s="261" t="s">
        <v>499</v>
      </c>
      <c r="M243" s="54"/>
      <c r="N243" s="126">
        <f>M243*J243</f>
        <v>0</v>
      </c>
      <c r="O243" s="125">
        <f t="shared" si="17"/>
        <v>0</v>
      </c>
      <c r="P243" s="124">
        <f t="shared" si="18"/>
        <v>0</v>
      </c>
      <c r="Q243" s="189" t="s">
        <v>355</v>
      </c>
      <c r="R243" s="55"/>
      <c r="S243" s="55"/>
      <c r="V243" s="57"/>
      <c r="AB243" s="122"/>
    </row>
    <row r="244" spans="1:30" s="146" customFormat="1" ht="14.25" hidden="1" customHeight="1" x14ac:dyDescent="0.4">
      <c r="A244" s="132"/>
      <c r="B244" s="133" t="s">
        <v>465</v>
      </c>
      <c r="C244" s="134" t="s">
        <v>352</v>
      </c>
      <c r="D244" s="135" t="s">
        <v>47</v>
      </c>
      <c r="E244" s="135" t="s">
        <v>43</v>
      </c>
      <c r="F244" s="136" t="s">
        <v>489</v>
      </c>
      <c r="G244" s="136" t="s">
        <v>45</v>
      </c>
      <c r="H244" s="148">
        <v>0.59</v>
      </c>
      <c r="I244" s="149">
        <f t="shared" si="16"/>
        <v>58.568296999999994</v>
      </c>
      <c r="J244" s="139">
        <v>500</v>
      </c>
      <c r="K244" s="139" t="s">
        <v>350</v>
      </c>
      <c r="L244" s="248" t="s">
        <v>497</v>
      </c>
      <c r="M244" s="140"/>
      <c r="N244" s="141">
        <f>M244*J244</f>
        <v>0</v>
      </c>
      <c r="O244" s="142">
        <f t="shared" si="17"/>
        <v>0</v>
      </c>
      <c r="P244" s="143">
        <f t="shared" si="18"/>
        <v>0</v>
      </c>
      <c r="Q244" s="144" t="s">
        <v>389</v>
      </c>
      <c r="R244" s="145"/>
      <c r="S244" s="145"/>
      <c r="V244" s="147"/>
    </row>
    <row r="245" spans="1:30" s="146" customFormat="1" ht="14.25" hidden="1" customHeight="1" x14ac:dyDescent="0.4">
      <c r="A245" s="132"/>
      <c r="B245" s="133" t="s">
        <v>289</v>
      </c>
      <c r="C245" s="134" t="s">
        <v>351</v>
      </c>
      <c r="D245" s="135" t="s">
        <v>387</v>
      </c>
      <c r="E245" s="135" t="s">
        <v>48</v>
      </c>
      <c r="F245" s="136" t="s">
        <v>340</v>
      </c>
      <c r="G245" s="136" t="s">
        <v>45</v>
      </c>
      <c r="H245" s="137">
        <f>I245/$O$7</f>
        <v>0.29213757060411027</v>
      </c>
      <c r="I245" s="138">
        <v>29</v>
      </c>
      <c r="J245" s="139">
        <v>200</v>
      </c>
      <c r="K245" s="139" t="s">
        <v>348</v>
      </c>
      <c r="L245" s="248" t="s">
        <v>497</v>
      </c>
      <c r="M245" s="140"/>
      <c r="N245" s="141">
        <f>M245*J245</f>
        <v>0</v>
      </c>
      <c r="O245" s="142">
        <f t="shared" si="17"/>
        <v>0</v>
      </c>
      <c r="P245" s="143">
        <f t="shared" si="18"/>
        <v>0</v>
      </c>
      <c r="Q245" s="144" t="s">
        <v>389</v>
      </c>
      <c r="R245" s="145"/>
      <c r="S245" s="145"/>
      <c r="V245" s="147"/>
    </row>
    <row r="246" spans="1:30" s="146" customFormat="1" ht="14.25" hidden="1" customHeight="1" x14ac:dyDescent="0.4">
      <c r="A246" s="132"/>
      <c r="B246" s="133" t="s">
        <v>288</v>
      </c>
      <c r="C246" s="134" t="s">
        <v>351</v>
      </c>
      <c r="D246" s="135" t="s">
        <v>233</v>
      </c>
      <c r="E246" s="135" t="s">
        <v>43</v>
      </c>
      <c r="F246" s="136" t="s">
        <v>339</v>
      </c>
      <c r="G246" s="136" t="s">
        <v>45</v>
      </c>
      <c r="H246" s="137">
        <f>I246/$O$7</f>
        <v>0.37272724525352002</v>
      </c>
      <c r="I246" s="138">
        <v>37</v>
      </c>
      <c r="J246" s="139">
        <v>200</v>
      </c>
      <c r="K246" s="139" t="s">
        <v>348</v>
      </c>
      <c r="L246" s="248" t="s">
        <v>497</v>
      </c>
      <c r="M246" s="140"/>
      <c r="N246" s="141">
        <f>M246*J246</f>
        <v>0</v>
      </c>
      <c r="O246" s="142">
        <f t="shared" si="17"/>
        <v>0</v>
      </c>
      <c r="P246" s="143">
        <f t="shared" si="18"/>
        <v>0</v>
      </c>
      <c r="Q246" s="144" t="s">
        <v>389</v>
      </c>
      <c r="R246" s="145"/>
      <c r="S246" s="145"/>
      <c r="V246" s="147"/>
    </row>
    <row r="247" spans="1:30" ht="14.15" customHeight="1" x14ac:dyDescent="0.35">
      <c r="B247" s="58"/>
      <c r="C247" s="58"/>
      <c r="D247" s="58"/>
      <c r="E247" s="58"/>
      <c r="F247" s="59" t="s">
        <v>156</v>
      </c>
      <c r="G247" s="60"/>
      <c r="H247" s="61"/>
      <c r="I247" s="61"/>
      <c r="J247" s="61"/>
      <c r="K247" s="62"/>
      <c r="L247" s="62"/>
      <c r="M247" s="63">
        <f>ROUNDUP(IF((M245)&gt;=6,(M245)/25,0),0)</f>
        <v>0</v>
      </c>
      <c r="N247" s="64"/>
      <c r="O247" s="65"/>
      <c r="P247" s="65"/>
      <c r="Q247" s="65"/>
      <c r="R247" s="3"/>
      <c r="S247" s="3"/>
    </row>
    <row r="248" spans="1:30" ht="14.15" customHeight="1" x14ac:dyDescent="0.35">
      <c r="B248" s="58"/>
      <c r="C248" s="58"/>
      <c r="D248" s="58"/>
      <c r="E248" s="58"/>
      <c r="F248" s="59" t="s">
        <v>378</v>
      </c>
      <c r="G248" s="60"/>
      <c r="H248" s="61"/>
      <c r="I248" s="61"/>
      <c r="J248" s="61"/>
      <c r="K248" s="62"/>
      <c r="L248" s="62"/>
      <c r="M248" s="63">
        <f>S11</f>
        <v>0</v>
      </c>
      <c r="N248" s="64"/>
      <c r="O248" s="65"/>
      <c r="P248" s="65"/>
      <c r="Q248" s="65"/>
      <c r="R248" s="3"/>
      <c r="S248" s="3"/>
    </row>
    <row r="249" spans="1:30" ht="14.15" customHeight="1" x14ac:dyDescent="0.35">
      <c r="B249" s="58"/>
      <c r="C249" s="58"/>
      <c r="D249" s="58"/>
      <c r="E249" s="58"/>
      <c r="F249" s="59" t="s">
        <v>155</v>
      </c>
      <c r="G249" s="60"/>
      <c r="H249" s="61"/>
      <c r="I249" s="61"/>
      <c r="J249" s="61"/>
      <c r="K249" s="62"/>
      <c r="L249" s="62"/>
      <c r="M249" s="63">
        <f>SUMIF(C45:C248,"евро",M45:M248)</f>
        <v>0</v>
      </c>
      <c r="N249" s="64"/>
      <c r="O249" s="65"/>
      <c r="P249" s="65"/>
      <c r="Q249" s="65"/>
      <c r="R249" s="3"/>
      <c r="S249" s="3"/>
    </row>
    <row r="250" spans="1:30" x14ac:dyDescent="0.35">
      <c r="R250" s="1"/>
    </row>
    <row r="251" spans="1:30" s="3" customFormat="1" x14ac:dyDescent="0.35">
      <c r="B251" s="1"/>
      <c r="C251" s="1"/>
      <c r="D251" s="1"/>
      <c r="E251" s="1"/>
      <c r="F251" s="66" t="s">
        <v>157</v>
      </c>
      <c r="H251" s="4"/>
      <c r="I251" s="4"/>
      <c r="J251" s="4"/>
      <c r="K251" s="4"/>
      <c r="L251" s="4"/>
      <c r="M251" s="4"/>
      <c r="N251" s="5"/>
      <c r="O251" s="1"/>
      <c r="P251" s="1"/>
      <c r="Q251" s="1"/>
      <c r="R251" s="26"/>
      <c r="S251" s="1"/>
      <c r="U251" s="1"/>
      <c r="V251" s="1"/>
      <c r="W251" s="1"/>
      <c r="X251" s="1"/>
      <c r="Y251" s="1"/>
      <c r="Z251" s="1"/>
      <c r="AA251" s="1"/>
      <c r="AB251" s="120"/>
      <c r="AC251" s="1"/>
      <c r="AD251" s="1"/>
    </row>
    <row r="252" spans="1:30" s="3" customFormat="1" x14ac:dyDescent="0.35">
      <c r="B252" s="1"/>
      <c r="C252" s="1"/>
      <c r="D252" s="1"/>
      <c r="E252" s="1"/>
      <c r="F252" s="66" t="s">
        <v>158</v>
      </c>
      <c r="H252" s="4"/>
      <c r="I252" s="4"/>
      <c r="J252" s="4"/>
      <c r="K252" s="4"/>
      <c r="L252" s="4"/>
      <c r="M252" s="4"/>
      <c r="N252" s="5"/>
      <c r="O252" s="1"/>
      <c r="P252" s="1"/>
      <c r="Q252" s="1"/>
      <c r="R252" s="26"/>
      <c r="S252" s="1"/>
      <c r="U252" s="1"/>
      <c r="V252" s="1"/>
      <c r="W252" s="1"/>
      <c r="X252" s="1"/>
      <c r="Y252" s="1"/>
      <c r="Z252" s="1"/>
      <c r="AA252" s="1"/>
      <c r="AB252" s="120"/>
      <c r="AC252" s="1"/>
      <c r="AD252" s="1"/>
    </row>
  </sheetData>
  <autoFilter ref="B41:Q249" xr:uid="{C8CF8D5E-C849-4962-AEA6-5D948DA73470}">
    <filterColumn colId="0">
      <colorFilter dxfId="23" cellColor="0"/>
    </filterColumn>
  </autoFilter>
  <sortState xmlns:xlrd2="http://schemas.microsoft.com/office/spreadsheetml/2017/richdata2" ref="B43:R246">
    <sortCondition ref="F43:F246"/>
    <sortCondition ref="D43:D246"/>
    <sortCondition ref="H43:H246"/>
  </sortState>
  <mergeCells count="8">
    <mergeCell ref="P14:Q14"/>
    <mergeCell ref="G4:N4"/>
    <mergeCell ref="D19:N19"/>
    <mergeCell ref="R2:S3"/>
    <mergeCell ref="P10:Q10"/>
    <mergeCell ref="P11:Q11"/>
    <mergeCell ref="P12:Q12"/>
    <mergeCell ref="P13:Q13"/>
  </mergeCells>
  <phoneticPr fontId="54" type="noConversion"/>
  <conditionalFormatting sqref="A2:A22 A24:A1048576">
    <cfRule type="duplicateValues" dxfId="21" priority="20"/>
    <cfRule type="duplicateValues" dxfId="20" priority="21"/>
    <cfRule type="duplicateValues" dxfId="19" priority="22"/>
    <cfRule type="duplicateValues" dxfId="18" priority="23"/>
    <cfRule type="duplicateValues" dxfId="17" priority="24"/>
    <cfRule type="duplicateValues" dxfId="16" priority="25"/>
    <cfRule type="duplicateValues" dxfId="15" priority="26"/>
    <cfRule type="duplicateValues" dxfId="14" priority="27"/>
    <cfRule type="duplicateValues" dxfId="13" priority="28"/>
  </conditionalFormatting>
  <conditionalFormatting sqref="D247:E249">
    <cfRule type="duplicateValues" dxfId="12" priority="29"/>
  </conditionalFormatting>
  <conditionalFormatting sqref="L5">
    <cfRule type="containsText" dxfId="11" priority="17" operator="containsText" text="нет">
      <formula>NOT(ISERROR(SEARCH("нет",L5)))</formula>
    </cfRule>
    <cfRule type="iconSet" priority="18">
      <iconSet iconSet="3Symbols">
        <cfvo type="percent" val="0"/>
        <cfvo type="percent" val="33"/>
        <cfvo type="percent" val="67"/>
      </iconSet>
    </cfRule>
  </conditionalFormatting>
  <conditionalFormatting sqref="O8">
    <cfRule type="expression" dxfId="10" priority="16">
      <formula>EXACT($O$8,"Не выбрано!")</formula>
    </cfRule>
  </conditionalFormatting>
  <conditionalFormatting sqref="S27:S29 S39:S40">
    <cfRule type="duplicateValues" dxfId="9" priority="19"/>
  </conditionalFormatting>
  <conditionalFormatting sqref="S42">
    <cfRule type="duplicateValues" dxfId="8" priority="9"/>
  </conditionalFormatting>
  <conditionalFormatting sqref="L43:L246">
    <cfRule type="cellIs" dxfId="7" priority="5" operator="equal">
      <formula>"❌"</formula>
    </cfRule>
    <cfRule type="cellIs" dxfId="6" priority="6" operator="equal">
      <formula>"◔"</formula>
    </cfRule>
    <cfRule type="cellIs" dxfId="5" priority="7" operator="equal">
      <formula>"◑"</formula>
    </cfRule>
    <cfRule type="cellIs" dxfId="4" priority="8" operator="equal">
      <formula>"⬤"</formula>
    </cfRule>
  </conditionalFormatting>
  <conditionalFormatting sqref="L30:L38">
    <cfRule type="cellIs" dxfId="3" priority="1" operator="equal">
      <formula>"❌"</formula>
    </cfRule>
    <cfRule type="cellIs" dxfId="2" priority="2" operator="equal">
      <formula>"◔"</formula>
    </cfRule>
    <cfRule type="cellIs" dxfId="1" priority="3" operator="equal">
      <formula>"◑"</formula>
    </cfRule>
    <cfRule type="cellIs" dxfId="0" priority="4" operator="equal">
      <formula>"⬤"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47:N249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O8" xr:uid="{CC71BB37-D1A3-45F6-9DD0-E667C1335605}">
      <formula1>$AB$7:$AB$19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42:M246 M29:M38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R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3046875" defaultRowHeight="14.6" x14ac:dyDescent="0.4"/>
  <cols>
    <col min="1" max="1" width="3.3046875" style="16" customWidth="1"/>
    <col min="2" max="2" width="5.84375" style="16" customWidth="1"/>
    <col min="3" max="15" width="9.23046875" style="16"/>
    <col min="16" max="16" width="10" style="16" customWidth="1"/>
    <col min="17" max="16384" width="9.23046875" style="16"/>
  </cols>
  <sheetData>
    <row r="1" spans="2:16" ht="15" thickTop="1" x14ac:dyDescent="0.4"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x14ac:dyDescent="0.4">
      <c r="B2" s="70"/>
      <c r="P2" s="71"/>
    </row>
    <row r="3" spans="2:16" x14ac:dyDescent="0.4">
      <c r="B3" s="70"/>
      <c r="P3" s="71"/>
    </row>
    <row r="4" spans="2:16" x14ac:dyDescent="0.4">
      <c r="B4" s="70"/>
      <c r="P4" s="71"/>
    </row>
    <row r="5" spans="2:16" x14ac:dyDescent="0.4">
      <c r="B5" s="70"/>
      <c r="P5" s="71"/>
    </row>
    <row r="6" spans="2:16" s="74" customFormat="1" ht="16.5" customHeight="1" x14ac:dyDescent="0.35">
      <c r="B6" s="72"/>
      <c r="C6" s="73"/>
      <c r="P6" s="75"/>
    </row>
    <row r="7" spans="2:16" s="76" customFormat="1" ht="12" customHeight="1" x14ac:dyDescent="0.35">
      <c r="B7" s="72"/>
      <c r="C7" s="73"/>
      <c r="P7" s="77"/>
    </row>
    <row r="8" spans="2:16" ht="12" customHeight="1" x14ac:dyDescent="0.4">
      <c r="B8" s="70"/>
      <c r="C8" s="73"/>
      <c r="P8" s="71"/>
    </row>
    <row r="9" spans="2:16" ht="12" customHeight="1" x14ac:dyDescent="0.55000000000000004">
      <c r="B9" s="78"/>
      <c r="C9" s="73"/>
      <c r="P9" s="71"/>
    </row>
    <row r="10" spans="2:16" ht="12" customHeight="1" x14ac:dyDescent="0.55000000000000004">
      <c r="B10" s="78"/>
      <c r="C10" s="73"/>
      <c r="P10" s="71"/>
    </row>
    <row r="11" spans="2:16" ht="16.5" customHeight="1" x14ac:dyDescent="0.4">
      <c r="B11" s="70"/>
      <c r="P11" s="71"/>
    </row>
    <row r="12" spans="2:16" ht="20.25" customHeight="1" x14ac:dyDescent="0.4">
      <c r="B12" s="70"/>
      <c r="P12" s="71"/>
    </row>
    <row r="13" spans="2:16" s="81" customFormat="1" ht="17.25" customHeight="1" x14ac:dyDescent="0.35">
      <c r="B13" s="79" t="s">
        <v>159</v>
      </c>
      <c r="C13" s="80" t="s">
        <v>160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45" x14ac:dyDescent="0.4">
      <c r="B14" s="83" t="s">
        <v>161</v>
      </c>
      <c r="C14" s="84"/>
      <c r="D14" s="85"/>
      <c r="E14" s="85"/>
      <c r="F14" s="85"/>
      <c r="G14" s="85"/>
      <c r="H14" s="86" t="s">
        <v>162</v>
      </c>
      <c r="I14" s="84"/>
      <c r="J14" s="85"/>
      <c r="K14" s="85"/>
      <c r="L14" s="85"/>
      <c r="M14" s="85"/>
      <c r="N14" s="85"/>
      <c r="P14" s="88"/>
    </row>
    <row r="15" spans="2:16" s="87" customFormat="1" x14ac:dyDescent="0.4">
      <c r="B15" s="89"/>
      <c r="C15" s="90" t="s">
        <v>163</v>
      </c>
      <c r="D15" s="85"/>
      <c r="E15" s="85"/>
      <c r="F15" s="85"/>
      <c r="G15" s="85"/>
      <c r="H15" s="91" t="s">
        <v>164</v>
      </c>
      <c r="I15" s="92" t="s">
        <v>165</v>
      </c>
      <c r="J15" s="85"/>
      <c r="K15" s="85"/>
      <c r="L15" s="85"/>
      <c r="M15" s="85"/>
      <c r="N15" s="85"/>
      <c r="P15" s="88"/>
    </row>
    <row r="16" spans="2:16" s="87" customFormat="1" x14ac:dyDescent="0.4">
      <c r="B16" s="89"/>
      <c r="C16" s="90" t="s">
        <v>166</v>
      </c>
      <c r="D16" s="85"/>
      <c r="E16" s="85"/>
      <c r="F16" s="85"/>
      <c r="G16" s="85"/>
      <c r="H16" s="91" t="s">
        <v>164</v>
      </c>
      <c r="I16" s="92" t="s">
        <v>167</v>
      </c>
      <c r="J16" s="85"/>
      <c r="K16" s="85"/>
      <c r="L16" s="85"/>
      <c r="M16" s="85"/>
      <c r="N16" s="85"/>
      <c r="P16" s="88"/>
    </row>
    <row r="17" spans="2:22" s="87" customFormat="1" x14ac:dyDescent="0.4">
      <c r="B17" s="89"/>
      <c r="C17" s="90" t="s">
        <v>168</v>
      </c>
      <c r="D17" s="85"/>
      <c r="E17" s="85"/>
      <c r="F17" s="85"/>
      <c r="G17" s="85"/>
      <c r="H17" s="91" t="s">
        <v>164</v>
      </c>
      <c r="I17" s="92" t="s">
        <v>169</v>
      </c>
      <c r="J17" s="85"/>
      <c r="K17" s="85"/>
      <c r="L17" s="85"/>
      <c r="M17" s="85"/>
      <c r="N17" s="85"/>
      <c r="P17" s="88"/>
    </row>
    <row r="18" spans="2:22" s="87" customFormat="1" x14ac:dyDescent="0.4">
      <c r="B18" s="89"/>
      <c r="C18" s="90" t="s">
        <v>170</v>
      </c>
      <c r="D18" s="85"/>
      <c r="E18" s="85"/>
      <c r="F18" s="85"/>
      <c r="G18" s="85"/>
      <c r="H18" s="91" t="s">
        <v>164</v>
      </c>
      <c r="I18" s="92" t="s">
        <v>171</v>
      </c>
      <c r="J18" s="85"/>
      <c r="K18" s="85"/>
      <c r="L18" s="85"/>
      <c r="M18" s="85"/>
      <c r="N18" s="85"/>
      <c r="P18" s="88"/>
      <c r="V18" s="93"/>
    </row>
    <row r="19" spans="2:22" x14ac:dyDescent="0.4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ht="15.45" x14ac:dyDescent="0.4">
      <c r="B20" s="79" t="s">
        <v>159</v>
      </c>
      <c r="C20" s="80" t="s">
        <v>172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 x14ac:dyDescent="0.4">
      <c r="B21" s="89"/>
      <c r="C21" s="90" t="s">
        <v>173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 x14ac:dyDescent="0.4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 x14ac:dyDescent="0.4">
      <c r="B23" s="96"/>
      <c r="P23" s="71"/>
    </row>
    <row r="24" spans="2:22" x14ac:dyDescent="0.4">
      <c r="B24" s="96"/>
      <c r="P24" s="71"/>
    </row>
    <row r="25" spans="2:22" x14ac:dyDescent="0.4">
      <c r="B25" s="96"/>
      <c r="P25" s="71"/>
    </row>
    <row r="26" spans="2:22" s="99" customFormat="1" ht="15.45" x14ac:dyDescent="0.4">
      <c r="B26" s="97" t="s">
        <v>159</v>
      </c>
      <c r="C26" s="98" t="s">
        <v>174</v>
      </c>
      <c r="P26" s="100"/>
    </row>
    <row r="27" spans="2:22" x14ac:dyDescent="0.4">
      <c r="B27" s="96"/>
      <c r="C27" s="90" t="s">
        <v>175</v>
      </c>
      <c r="P27" s="71"/>
    </row>
    <row r="28" spans="2:22" x14ac:dyDescent="0.4">
      <c r="B28" s="96"/>
      <c r="C28" s="90" t="s">
        <v>176</v>
      </c>
      <c r="P28" s="71"/>
    </row>
    <row r="29" spans="2:22" s="99" customFormat="1" ht="15.45" x14ac:dyDescent="0.4">
      <c r="B29" s="97" t="s">
        <v>159</v>
      </c>
      <c r="C29" s="98" t="s">
        <v>177</v>
      </c>
      <c r="P29" s="100"/>
    </row>
    <row r="30" spans="2:22" s="103" customFormat="1" ht="45" customHeight="1" x14ac:dyDescent="0.4">
      <c r="B30" s="101" t="s">
        <v>159</v>
      </c>
      <c r="C30" s="161" t="s">
        <v>178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02"/>
    </row>
    <row r="31" spans="2:22" x14ac:dyDescent="0.4">
      <c r="B31" s="96"/>
      <c r="C31" s="162" t="s">
        <v>179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71"/>
    </row>
    <row r="32" spans="2:22" ht="29.25" customHeight="1" x14ac:dyDescent="0.4">
      <c r="B32" s="96"/>
      <c r="C32" s="163" t="s">
        <v>180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71"/>
    </row>
    <row r="33" spans="2:16" ht="30" customHeight="1" x14ac:dyDescent="0.4">
      <c r="B33" s="96"/>
      <c r="C33" s="163" t="s">
        <v>181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71"/>
    </row>
    <row r="34" spans="2:16" ht="29.25" customHeight="1" x14ac:dyDescent="0.4">
      <c r="B34" s="96"/>
      <c r="C34" s="162" t="s">
        <v>182</v>
      </c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71"/>
    </row>
    <row r="35" spans="2:16" s="99" customFormat="1" ht="30.75" customHeight="1" x14ac:dyDescent="0.4">
      <c r="B35" s="101" t="s">
        <v>159</v>
      </c>
      <c r="C35" s="161" t="s">
        <v>183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00"/>
    </row>
    <row r="36" spans="2:16" ht="29.25" customHeight="1" x14ac:dyDescent="0.4">
      <c r="B36" s="96"/>
      <c r="C36" s="162" t="s">
        <v>184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71"/>
    </row>
    <row r="37" spans="2:16" ht="29.25" customHeight="1" x14ac:dyDescent="0.4">
      <c r="B37" s="96"/>
      <c r="C37" s="162" t="s">
        <v>185</v>
      </c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71"/>
    </row>
    <row r="38" spans="2:16" s="99" customFormat="1" ht="30.75" customHeight="1" x14ac:dyDescent="0.4">
      <c r="B38" s="101" t="s">
        <v>159</v>
      </c>
      <c r="C38" s="161" t="s">
        <v>186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00"/>
    </row>
    <row r="39" spans="2:16" x14ac:dyDescent="0.4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 x14ac:dyDescent="0.4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 x14ac:dyDescent="0.4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ht="28.5" customHeight="1" x14ac:dyDescent="0.4">
      <c r="B42" s="101" t="s">
        <v>159</v>
      </c>
      <c r="C42" s="161" t="s">
        <v>187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71"/>
    </row>
    <row r="43" spans="2:16" s="103" customFormat="1" ht="30" customHeight="1" x14ac:dyDescent="0.4">
      <c r="B43" s="101" t="s">
        <v>159</v>
      </c>
      <c r="C43" s="161" t="s">
        <v>188</v>
      </c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02"/>
    </row>
    <row r="44" spans="2:16" ht="30" customHeight="1" x14ac:dyDescent="0.4">
      <c r="B44" s="96"/>
      <c r="C44" s="162" t="s">
        <v>189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71"/>
    </row>
    <row r="45" spans="2:16" ht="29.25" customHeight="1" x14ac:dyDescent="0.4">
      <c r="B45" s="96"/>
      <c r="C45" s="162" t="s">
        <v>190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71"/>
    </row>
    <row r="46" spans="2:16" s="103" customFormat="1" ht="15" x14ac:dyDescent="0.4">
      <c r="B46" s="101" t="s">
        <v>159</v>
      </c>
      <c r="C46" s="161" t="s">
        <v>191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02"/>
    </row>
    <row r="47" spans="2:16" ht="44.25" customHeight="1" x14ac:dyDescent="0.4">
      <c r="B47" s="96"/>
      <c r="C47" s="162" t="s">
        <v>192</v>
      </c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71"/>
    </row>
    <row r="48" spans="2:16" s="103" customFormat="1" ht="15" x14ac:dyDescent="0.4">
      <c r="B48" s="101" t="s">
        <v>159</v>
      </c>
      <c r="C48" s="161" t="s">
        <v>193</v>
      </c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02"/>
    </row>
    <row r="49" spans="2:16" ht="29.25" customHeight="1" x14ac:dyDescent="0.4">
      <c r="B49" s="96"/>
      <c r="C49" s="162" t="s">
        <v>194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71"/>
    </row>
    <row r="50" spans="2:16" s="103" customFormat="1" ht="47.25" customHeight="1" x14ac:dyDescent="0.4">
      <c r="B50" s="101" t="s">
        <v>159</v>
      </c>
      <c r="C50" s="165" t="s">
        <v>195</v>
      </c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02"/>
    </row>
    <row r="51" spans="2:16" ht="30.75" customHeight="1" x14ac:dyDescent="0.4">
      <c r="B51" s="96"/>
      <c r="C51" s="162" t="s">
        <v>196</v>
      </c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71"/>
    </row>
    <row r="52" spans="2:16" ht="30.75" customHeight="1" x14ac:dyDescent="0.4">
      <c r="B52" s="96"/>
      <c r="C52" s="162" t="s">
        <v>197</v>
      </c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71"/>
    </row>
    <row r="53" spans="2:16" ht="30.75" customHeight="1" x14ac:dyDescent="0.4">
      <c r="B53" s="96"/>
      <c r="C53" s="162" t="s">
        <v>198</v>
      </c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71"/>
    </row>
    <row r="54" spans="2:16" ht="42" customHeight="1" x14ac:dyDescent="0.4">
      <c r="B54" s="101" t="s">
        <v>159</v>
      </c>
      <c r="C54" s="161" t="s">
        <v>199</v>
      </c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71"/>
    </row>
    <row r="55" spans="2:16" x14ac:dyDescent="0.4">
      <c r="B55" s="96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71"/>
    </row>
    <row r="56" spans="2:16" x14ac:dyDescent="0.4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 x14ac:dyDescent="0.4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 x14ac:dyDescent="0.4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ht="18.75" customHeight="1" x14ac:dyDescent="0.4">
      <c r="B59" s="101" t="s">
        <v>159</v>
      </c>
      <c r="C59" s="161" t="s">
        <v>200</v>
      </c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71"/>
    </row>
    <row r="60" spans="2:16" ht="70.5" customHeight="1" x14ac:dyDescent="0.4">
      <c r="B60" s="101" t="s">
        <v>159</v>
      </c>
      <c r="C60" s="161" t="s">
        <v>382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71"/>
    </row>
    <row r="61" spans="2:16" x14ac:dyDescent="0.4">
      <c r="B61" s="96"/>
      <c r="P61" s="71"/>
    </row>
    <row r="62" spans="2:16" x14ac:dyDescent="0.4">
      <c r="B62" s="96"/>
      <c r="P62" s="71"/>
    </row>
    <row r="63" spans="2:16" x14ac:dyDescent="0.4">
      <c r="B63" s="96"/>
      <c r="P63" s="71"/>
    </row>
    <row r="64" spans="2:16" ht="17.25" customHeight="1" x14ac:dyDescent="0.4">
      <c r="B64" s="101" t="s">
        <v>159</v>
      </c>
      <c r="C64" s="165" t="s">
        <v>201</v>
      </c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71"/>
    </row>
    <row r="65" spans="2:60" ht="15" customHeight="1" x14ac:dyDescent="0.4">
      <c r="B65" s="96"/>
      <c r="C65" s="166" t="s">
        <v>202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71"/>
    </row>
    <row r="66" spans="2:60" ht="15" customHeight="1" x14ac:dyDescent="0.4">
      <c r="B66" s="96"/>
      <c r="C66" s="166" t="s">
        <v>203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71"/>
    </row>
    <row r="67" spans="2:60" ht="15" customHeight="1" x14ac:dyDescent="0.4">
      <c r="B67" s="96"/>
      <c r="C67" s="166" t="s">
        <v>204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71"/>
    </row>
    <row r="68" spans="2:60" ht="31.5" customHeight="1" x14ac:dyDescent="0.4">
      <c r="B68" s="101" t="s">
        <v>159</v>
      </c>
      <c r="C68" s="161" t="s">
        <v>205</v>
      </c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71"/>
    </row>
    <row r="69" spans="2:60" ht="31.5" customHeight="1" x14ac:dyDescent="0.4">
      <c r="B69" s="101"/>
      <c r="C69" s="162" t="s">
        <v>206</v>
      </c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71"/>
    </row>
    <row r="70" spans="2:60" ht="29.25" customHeight="1" x14ac:dyDescent="0.4">
      <c r="B70" s="101"/>
      <c r="C70" s="162" t="s">
        <v>207</v>
      </c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71"/>
    </row>
    <row r="71" spans="2:60" x14ac:dyDescent="0.4">
      <c r="B71" s="96"/>
      <c r="C71" s="162" t="s">
        <v>208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71"/>
    </row>
    <row r="72" spans="2:60" x14ac:dyDescent="0.4">
      <c r="B72" s="9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71"/>
    </row>
    <row r="73" spans="2:60" x14ac:dyDescent="0.4">
      <c r="B73" s="9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71"/>
    </row>
    <row r="74" spans="2:60" x14ac:dyDescent="0.4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60" x14ac:dyDescent="0.4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60" ht="45" customHeight="1" x14ac:dyDescent="0.4">
      <c r="B76" s="101" t="s">
        <v>159</v>
      </c>
      <c r="C76" s="169" t="s">
        <v>209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71"/>
    </row>
    <row r="77" spans="2:60" ht="29.25" customHeight="1" x14ac:dyDescent="0.4">
      <c r="B77" s="101"/>
      <c r="C77" s="162" t="s">
        <v>210</v>
      </c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71"/>
    </row>
    <row r="78" spans="2:60" ht="15" x14ac:dyDescent="0.4">
      <c r="B78" s="101" t="s">
        <v>159</v>
      </c>
      <c r="C78" s="161" t="s">
        <v>211</v>
      </c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71"/>
    </row>
    <row r="79" spans="2:60" ht="15" x14ac:dyDescent="0.4">
      <c r="B79" s="101"/>
      <c r="C79" s="162" t="s">
        <v>212</v>
      </c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71"/>
    </row>
    <row r="80" spans="2:60" ht="59.25" customHeight="1" x14ac:dyDescent="0.4">
      <c r="B80" s="101"/>
      <c r="C80" s="162" t="s">
        <v>213</v>
      </c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71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</row>
    <row r="81" spans="2:60" x14ac:dyDescent="0.4">
      <c r="B81" s="96"/>
      <c r="C81" s="162" t="s">
        <v>214</v>
      </c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71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</row>
    <row r="82" spans="2:60" x14ac:dyDescent="0.4">
      <c r="B82" s="96"/>
      <c r="C82" s="167" t="s">
        <v>215</v>
      </c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71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</row>
    <row r="83" spans="2:60" x14ac:dyDescent="0.4">
      <c r="B83" s="96"/>
      <c r="C83" s="167" t="s">
        <v>216</v>
      </c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71"/>
      <c r="S83" s="168" t="s">
        <v>217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</row>
    <row r="84" spans="2:60" x14ac:dyDescent="0.4">
      <c r="B84" s="96"/>
      <c r="C84" s="163" t="s">
        <v>218</v>
      </c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71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</row>
    <row r="85" spans="2:60" ht="30.75" customHeight="1" x14ac:dyDescent="0.4">
      <c r="B85" s="96"/>
      <c r="C85" s="162" t="s">
        <v>219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71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</row>
    <row r="86" spans="2:60" x14ac:dyDescent="0.4">
      <c r="B86" s="96"/>
      <c r="C86" s="162" t="s">
        <v>220</v>
      </c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71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</row>
    <row r="87" spans="2:60" ht="45" customHeight="1" x14ac:dyDescent="0.4">
      <c r="B87" s="101" t="s">
        <v>159</v>
      </c>
      <c r="C87" s="161" t="s">
        <v>221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71"/>
    </row>
    <row r="88" spans="2:60" ht="30" customHeight="1" x14ac:dyDescent="0.4">
      <c r="B88" s="96"/>
      <c r="C88" s="162" t="s">
        <v>222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71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</row>
    <row r="89" spans="2:60" ht="45" customHeight="1" x14ac:dyDescent="0.4">
      <c r="B89" s="96"/>
      <c r="C89" s="162" t="s">
        <v>223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71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</row>
    <row r="90" spans="2:60" x14ac:dyDescent="0.4">
      <c r="B90" s="9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71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</row>
    <row r="91" spans="2:60" x14ac:dyDescent="0.4">
      <c r="B91" s="9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71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</row>
    <row r="92" spans="2:60" x14ac:dyDescent="0.4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 x14ac:dyDescent="0.4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 ht="15" x14ac:dyDescent="0.4">
      <c r="B94" s="101" t="s">
        <v>159</v>
      </c>
      <c r="C94" s="161" t="s">
        <v>224</v>
      </c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71"/>
    </row>
    <row r="95" spans="2:60" x14ac:dyDescent="0.4">
      <c r="B95" s="70"/>
      <c r="P95" s="71"/>
    </row>
    <row r="96" spans="2:60" x14ac:dyDescent="0.4">
      <c r="B96" s="70"/>
      <c r="P96" s="71"/>
    </row>
    <row r="97" spans="2:16" x14ac:dyDescent="0.4">
      <c r="B97" s="70"/>
      <c r="P97" s="71"/>
    </row>
    <row r="98" spans="2:16" x14ac:dyDescent="0.4">
      <c r="B98" s="70"/>
      <c r="P98" s="71"/>
    </row>
    <row r="99" spans="2:16" x14ac:dyDescent="0.4">
      <c r="B99" s="70"/>
      <c r="P99" s="71"/>
    </row>
    <row r="100" spans="2:16" x14ac:dyDescent="0.4">
      <c r="B100" s="70"/>
      <c r="P100" s="71"/>
    </row>
    <row r="101" spans="2:16" x14ac:dyDescent="0.4">
      <c r="B101" s="70"/>
      <c r="P101" s="71"/>
    </row>
    <row r="102" spans="2:16" x14ac:dyDescent="0.4">
      <c r="B102" s="70"/>
      <c r="P102" s="71"/>
    </row>
    <row r="103" spans="2:16" x14ac:dyDescent="0.4">
      <c r="B103" s="70"/>
      <c r="P103" s="71"/>
    </row>
    <row r="104" spans="2:16" x14ac:dyDescent="0.4">
      <c r="B104" s="70"/>
      <c r="P104" s="71"/>
    </row>
    <row r="105" spans="2:16" x14ac:dyDescent="0.4">
      <c r="B105" s="70"/>
      <c r="P105" s="71"/>
    </row>
    <row r="106" spans="2:16" x14ac:dyDescent="0.4">
      <c r="B106" s="70"/>
      <c r="P106" s="71"/>
    </row>
    <row r="107" spans="2:16" x14ac:dyDescent="0.4">
      <c r="B107" s="70"/>
      <c r="P107" s="71"/>
    </row>
    <row r="108" spans="2:16" x14ac:dyDescent="0.4">
      <c r="B108" s="70"/>
      <c r="P108" s="71"/>
    </row>
    <row r="109" spans="2:16" x14ac:dyDescent="0.4">
      <c r="B109" s="70"/>
      <c r="P109" s="71"/>
    </row>
    <row r="110" spans="2:16" x14ac:dyDescent="0.4">
      <c r="B110" s="70"/>
      <c r="P110" s="71"/>
    </row>
    <row r="111" spans="2:16" x14ac:dyDescent="0.4">
      <c r="B111" s="70"/>
      <c r="P111" s="71"/>
    </row>
    <row r="112" spans="2:16" ht="15" thickBot="1" x14ac:dyDescent="0.45"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</row>
    <row r="113" ht="15" thickTop="1" x14ac:dyDescent="0.4"/>
  </sheetData>
  <mergeCells count="57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2026-02-19T11:27:34Z</dcterms:modified>
</cp:coreProperties>
</file>