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95B9AEC0-0D93-4425-8F4D-BE49F46345ED}" xr6:coauthVersionLast="47" xr6:coauthVersionMax="47" xr10:uidLastSave="{00000000-0000-0000-0000-000000000000}"/>
  <bookViews>
    <workbookView xWindow="-28920" yWindow="-2475" windowWidth="29040" windowHeight="15720" xr2:uid="{CCC6CB79-D01F-42CE-A4C6-495306402555}"/>
  </bookViews>
  <sheets>
    <sheet name="2025-2026" sheetId="1" r:id="rId1"/>
    <sheet name="Справочный расчет объема заказа" sheetId="3" r:id="rId2"/>
    <sheet name="Условия работы" sheetId="2" r:id="rId3"/>
  </sheets>
  <definedNames>
    <definedName name="_xlnm._FilterDatabase" localSheetId="0" hidden="1">'2025-2026'!$A$44:$L$2245</definedName>
    <definedName name="cher" localSheetId="2">#REF!</definedName>
    <definedName name="cher">#REF!</definedName>
    <definedName name="chercher" localSheetId="2">#REF!</definedName>
    <definedName name="chercher">#REF!</definedName>
    <definedName name="cherhug" localSheetId="2">#REF!</definedName>
    <definedName name="cherhug">#REF!</definedName>
    <definedName name="cherr" localSheetId="2">#REF!</definedName>
    <definedName name="cherr">#REF!</definedName>
    <definedName name="hg" localSheetId="2">#REF!</definedName>
    <definedName name="hg">#REF!</definedName>
    <definedName name="hgn" localSheetId="2">#REF!</definedName>
    <definedName name="hgn">#REF!</definedName>
    <definedName name="hoog" localSheetId="2">#REF!</definedName>
    <definedName name="hoog">#REF!</definedName>
    <definedName name="hug" localSheetId="2">#REF!</definedName>
    <definedName name="hug">#REF!</definedName>
    <definedName name="hugeh" localSheetId="2">#REF!</definedName>
    <definedName name="hugeh">#REF!</definedName>
    <definedName name="HUGEN" localSheetId="2">#REF!</definedName>
    <definedName name="HUGEN">#REF!</definedName>
    <definedName name="hugenhgn" localSheetId="2">#REF!</definedName>
    <definedName name="hugenhgn">#REF!</definedName>
    <definedName name="hugg" localSheetId="2">#REF!</definedName>
    <definedName name="hugg">#REF!</definedName>
    <definedName name="huggen" localSheetId="2">#REF!</definedName>
    <definedName name="huggen">#REF!</definedName>
    <definedName name="huggg" localSheetId="2">#REF!</definedName>
    <definedName name="huggg">#REF!</definedName>
    <definedName name="huhughug" localSheetId="2">#REF!</definedName>
    <definedName name="huhughug">#REF!</definedName>
    <definedName name="newhugen" localSheetId="2">#REF!</definedName>
    <definedName name="newhugen">#REF!</definedName>
    <definedName name="price" localSheetId="2">#REF!</definedName>
    <definedName name="price">#REF!</definedName>
    <definedName name="prov" localSheetId="0">'2025-2026'!$C$45:$H$2215</definedName>
    <definedName name="st" localSheetId="0">'2025-2026'!$C$44:$E$2215</definedName>
    <definedName name="stk" localSheetId="2">#REF!</definedName>
    <definedName name="stk">#REF!</definedName>
    <definedName name="stock" localSheetId="2">#REF!</definedName>
    <definedName name="stock">#REF!</definedName>
    <definedName name="stock_" localSheetId="2">#REF!</definedName>
    <definedName name="stock_">#REF!</definedName>
    <definedName name="stok" localSheetId="2">#REF!</definedName>
    <definedName name="stok">#REF!</definedName>
    <definedName name="tab" localSheetId="0">'2025-2026'!$C$45:$H$2215</definedName>
    <definedName name="tabhug" localSheetId="0">'2025-2026'!$C$44:$H$2215</definedName>
    <definedName name="table" localSheetId="0">'2025-2026'!$C$44:$H$2215</definedName>
    <definedName name="table1" localSheetId="0">'2025-2026'!$C$45:$H$2215</definedName>
    <definedName name="table101" localSheetId="2">#REF!</definedName>
    <definedName name="table101">#REF!</definedName>
    <definedName name="table11" localSheetId="0">'2025-2026'!$C$44:$H$2215</definedName>
    <definedName name="tabletab" localSheetId="0">'2025-2026'!$C$45:$H$2215</definedName>
    <definedName name="tabt" localSheetId="2">#REF!</definedName>
    <definedName name="tabt">#REF!</definedName>
    <definedName name="tabtab" localSheetId="2">#REF!</definedName>
    <definedName name="tabtab">#REF!</definedName>
    <definedName name="Склады" localSheetId="2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J1422" i="1"/>
  <c r="J404" i="1"/>
  <c r="M84" i="1"/>
  <c r="J405" i="1"/>
  <c r="M85" i="1"/>
  <c r="J406" i="1"/>
  <c r="M86" i="1"/>
  <c r="M83" i="1"/>
  <c r="J897" i="1"/>
  <c r="M89" i="1"/>
  <c r="J861" i="1"/>
  <c r="M87" i="1"/>
  <c r="J275" i="1"/>
  <c r="M93" i="1"/>
  <c r="M120" i="1"/>
  <c r="M109" i="1"/>
  <c r="M107" i="1"/>
  <c r="M121" i="1"/>
  <c r="M114" i="1"/>
  <c r="M99" i="1"/>
  <c r="M98" i="1"/>
  <c r="M101" i="1"/>
  <c r="M112" i="1"/>
  <c r="M116" i="1"/>
  <c r="M118" i="1"/>
  <c r="M102" i="1"/>
  <c r="M111" i="1"/>
  <c r="M123" i="1"/>
  <c r="M106" i="1"/>
  <c r="M92" i="1"/>
  <c r="M100" i="1"/>
  <c r="M113" i="1"/>
  <c r="M108" i="1"/>
  <c r="M122" i="1"/>
  <c r="M91" i="1"/>
  <c r="M97" i="1"/>
  <c r="M110" i="1"/>
  <c r="M119" i="1"/>
  <c r="M82" i="1"/>
  <c r="M115" i="1"/>
  <c r="M117" i="1"/>
  <c r="M90" i="1"/>
  <c r="M96" i="1"/>
  <c r="M104" i="1"/>
  <c r="M94" i="1"/>
  <c r="M95" i="1"/>
  <c r="M103" i="1"/>
  <c r="M105" i="1"/>
  <c r="M2163" i="1"/>
  <c r="M2122" i="1"/>
  <c r="M2143" i="1"/>
  <c r="M2147" i="1"/>
  <c r="M2149" i="1"/>
  <c r="M2154" i="1"/>
  <c r="M2159" i="1"/>
  <c r="M2157" i="1"/>
  <c r="M2158" i="1"/>
  <c r="J2163" i="1"/>
  <c r="J2122" i="1"/>
  <c r="J2143" i="1"/>
  <c r="J2147" i="1"/>
  <c r="J2149" i="1"/>
  <c r="J2154" i="1"/>
  <c r="J2159" i="1"/>
  <c r="J2157" i="1"/>
  <c r="J2158" i="1"/>
  <c r="M2097" i="1" l="1"/>
  <c r="J1506" i="1"/>
  <c r="M1989" i="1"/>
  <c r="M923" i="1"/>
  <c r="J284" i="1"/>
  <c r="J2099" i="1"/>
  <c r="M915" i="1"/>
  <c r="M822" i="1"/>
  <c r="M1990" i="1"/>
  <c r="J1956" i="1"/>
  <c r="J1434" i="1"/>
  <c r="J2097" i="1"/>
  <c r="M1457" i="1"/>
  <c r="J1534" i="1"/>
  <c r="J1978" i="1"/>
  <c r="M398" i="1"/>
  <c r="J1958" i="1"/>
  <c r="J1980" i="1"/>
  <c r="J282" i="1"/>
  <c r="J1979" i="1"/>
  <c r="M332" i="1"/>
  <c r="J1627" i="1"/>
  <c r="M1490" i="1"/>
  <c r="M1179" i="1"/>
  <c r="J608" i="1"/>
  <c r="J432" i="1"/>
  <c r="J1246" i="1"/>
  <c r="M1458" i="1"/>
  <c r="J816" i="1"/>
  <c r="M755" i="1"/>
  <c r="M1987" i="1"/>
  <c r="J1996" i="1"/>
  <c r="J1433" i="1"/>
  <c r="M164" i="1"/>
  <c r="J1536" i="1"/>
  <c r="M1946" i="1"/>
  <c r="M174" i="1"/>
  <c r="J611" i="1"/>
  <c r="J1537" i="1"/>
  <c r="M751" i="1"/>
  <c r="J1153" i="1"/>
  <c r="J1628" i="1"/>
  <c r="J1953" i="1"/>
  <c r="M1976" i="1"/>
  <c r="M412" i="1"/>
  <c r="M1276" i="1"/>
  <c r="J1947" i="1"/>
  <c r="J398" i="1"/>
  <c r="J1529" i="1"/>
  <c r="M1983" i="1"/>
  <c r="J1975" i="1"/>
  <c r="M746" i="1"/>
  <c r="J1853" i="1"/>
  <c r="M425" i="1"/>
  <c r="J1266" i="1"/>
  <c r="M1982" i="1"/>
  <c r="J1973" i="1"/>
  <c r="M1986" i="1"/>
  <c r="M639" i="1"/>
  <c r="J1948" i="1"/>
  <c r="M1996" i="1"/>
  <c r="J283" i="1"/>
  <c r="J1394" i="1"/>
  <c r="M1961" i="1"/>
  <c r="J1993" i="1"/>
  <c r="J395" i="1"/>
  <c r="J1589" i="1"/>
  <c r="J1114" i="1"/>
  <c r="J958" i="1"/>
  <c r="M1580" i="1"/>
  <c r="M593" i="1"/>
  <c r="M180" i="1"/>
  <c r="J1942" i="1"/>
  <c r="M1972" i="1"/>
  <c r="J1974" i="1"/>
  <c r="M637" i="1"/>
  <c r="J849" i="1"/>
  <c r="J1949" i="1"/>
  <c r="M422" i="1"/>
  <c r="J1390" i="1"/>
  <c r="J1535" i="1"/>
  <c r="J1596" i="1"/>
  <c r="M861" i="1"/>
  <c r="J1945" i="1"/>
  <c r="M1275" i="1"/>
  <c r="J1961" i="1"/>
  <c r="M175" i="1"/>
  <c r="M858" i="1"/>
  <c r="J1946" i="1"/>
  <c r="M1975" i="1"/>
  <c r="J1151" i="1"/>
  <c r="J385" i="1"/>
  <c r="J1241" i="1"/>
  <c r="M1273" i="1"/>
  <c r="J725" i="1"/>
  <c r="M1992" i="1"/>
  <c r="M1969" i="1"/>
  <c r="J1584" i="1"/>
  <c r="J1147" i="1"/>
  <c r="M1579" i="1"/>
  <c r="M2101" i="1"/>
  <c r="M2001" i="1"/>
  <c r="J468" i="1"/>
  <c r="M1993" i="1"/>
  <c r="M1271" i="1"/>
  <c r="M1943" i="1"/>
  <c r="M747" i="1"/>
  <c r="M1318" i="1"/>
  <c r="J1349" i="1"/>
  <c r="M172" i="1"/>
  <c r="J507" i="1"/>
  <c r="J1539" i="1"/>
  <c r="M1272" i="1"/>
  <c r="J394" i="1"/>
  <c r="J843" i="1"/>
  <c r="J1373" i="1"/>
  <c r="M179" i="1"/>
  <c r="J1243" i="1"/>
  <c r="M413" i="1"/>
  <c r="J1977" i="1"/>
  <c r="J1989" i="1"/>
  <c r="J732" i="1"/>
  <c r="M1958" i="1"/>
  <c r="M1812" i="1"/>
  <c r="J1533" i="1"/>
  <c r="M638" i="1"/>
  <c r="J1988" i="1"/>
  <c r="J612" i="1"/>
  <c r="J1994" i="1"/>
  <c r="J2042" i="1"/>
  <c r="M1970" i="1"/>
  <c r="M1904" i="1"/>
  <c r="M1950" i="1"/>
  <c r="J393" i="1"/>
  <c r="J1950" i="1"/>
  <c r="M525" i="1"/>
  <c r="M1944" i="1"/>
  <c r="J1245" i="1"/>
  <c r="J1971" i="1"/>
  <c r="J2001" i="1"/>
  <c r="M1590" i="1"/>
  <c r="M1456" i="1"/>
  <c r="M2100" i="1"/>
  <c r="M977" i="1"/>
  <c r="J1530" i="1"/>
  <c r="J1538" i="1"/>
  <c r="J1265" i="1"/>
  <c r="J1955" i="1"/>
  <c r="J1481" i="1"/>
  <c r="M1984" i="1"/>
  <c r="M1695" i="1"/>
  <c r="J1986" i="1"/>
  <c r="J1970" i="1"/>
  <c r="J1959" i="1"/>
  <c r="M744" i="1"/>
  <c r="M1383" i="1"/>
  <c r="J1991" i="1"/>
  <c r="M1841" i="1"/>
  <c r="M1960" i="1"/>
  <c r="J614" i="1"/>
  <c r="M241" i="1"/>
  <c r="M176" i="1"/>
  <c r="J815" i="1"/>
  <c r="M167" i="1"/>
  <c r="J1268" i="1"/>
  <c r="J1579" i="1"/>
  <c r="J782" i="1"/>
  <c r="M1978" i="1"/>
  <c r="J1815" i="1"/>
  <c r="J1328" i="1"/>
  <c r="M418" i="1"/>
  <c r="J1152" i="1"/>
  <c r="J1992" i="1"/>
  <c r="J1962" i="1"/>
  <c r="M1416" i="1"/>
  <c r="J185" i="1"/>
  <c r="J895" i="1"/>
  <c r="J1366" i="1"/>
  <c r="M2043" i="1"/>
  <c r="M1977" i="1"/>
  <c r="J2044" i="1"/>
  <c r="M1350" i="1"/>
  <c r="J391" i="1"/>
  <c r="J469" i="1"/>
  <c r="J1480" i="1"/>
  <c r="M848" i="1"/>
  <c r="M1948" i="1"/>
  <c r="J1367" i="1"/>
  <c r="J789" i="1"/>
  <c r="M1369" i="1"/>
  <c r="M177" i="1"/>
  <c r="M1985" i="1"/>
  <c r="J1976" i="1"/>
  <c r="J722" i="1"/>
  <c r="J1990" i="1"/>
  <c r="M1954" i="1"/>
  <c r="M423" i="1"/>
  <c r="J1954" i="1"/>
  <c r="J1983" i="1"/>
  <c r="J1244" i="1"/>
  <c r="M748" i="1"/>
  <c r="J1981" i="1"/>
  <c r="M1388" i="1"/>
  <c r="J1972" i="1"/>
  <c r="J384" i="1"/>
  <c r="M1979" i="1"/>
  <c r="M173" i="1"/>
  <c r="J721" i="1"/>
  <c r="M1981" i="1"/>
  <c r="J1813" i="1"/>
  <c r="J396" i="1"/>
  <c r="J613" i="1"/>
  <c r="M1991" i="1"/>
  <c r="M1955" i="1"/>
  <c r="J1467" i="1"/>
  <c r="J1583" i="1"/>
  <c r="J1432" i="1"/>
  <c r="J2101" i="1"/>
  <c r="J502" i="1"/>
  <c r="M1444" i="1"/>
  <c r="J1591" i="1"/>
  <c r="J1423" i="1"/>
  <c r="J1431" i="1"/>
  <c r="J2100" i="1"/>
  <c r="J837" i="1"/>
  <c r="J122" i="1"/>
  <c r="M1585" i="1"/>
  <c r="M1460" i="1"/>
  <c r="M1147" i="1"/>
  <c r="M2099" i="1"/>
  <c r="M1175" i="1"/>
  <c r="J1532" i="1"/>
  <c r="M169" i="1"/>
  <c r="J1267" i="1"/>
  <c r="J1957" i="1"/>
  <c r="J1595" i="1"/>
  <c r="M2041" i="1"/>
  <c r="M1980" i="1"/>
  <c r="M1270" i="1"/>
  <c r="J1982" i="1"/>
  <c r="J932" i="1"/>
  <c r="M414" i="1"/>
  <c r="M745" i="1"/>
  <c r="M1274" i="1"/>
  <c r="J1995" i="1"/>
  <c r="M331" i="1"/>
  <c r="J1906" i="1"/>
  <c r="M640" i="1"/>
  <c r="M170" i="1"/>
  <c r="M178" i="1"/>
  <c r="J1668" i="1"/>
  <c r="J1531" i="1"/>
  <c r="J1966" i="1"/>
  <c r="M1995" i="1"/>
  <c r="M1973" i="1"/>
  <c r="J1985" i="1"/>
  <c r="M1959" i="1"/>
  <c r="J609" i="1"/>
  <c r="M330" i="1"/>
  <c r="J1686" i="1"/>
  <c r="M1953" i="1"/>
  <c r="M643" i="1"/>
  <c r="M171" i="1"/>
  <c r="J1969" i="1"/>
  <c r="J1594" i="1"/>
  <c r="M1994" i="1"/>
  <c r="M1971" i="1"/>
  <c r="J1984" i="1"/>
  <c r="J1943" i="1"/>
  <c r="J610" i="1"/>
  <c r="M2042" i="1"/>
  <c r="J2043" i="1"/>
  <c r="J731" i="1"/>
  <c r="J1247" i="1"/>
  <c r="J519" i="1"/>
  <c r="M642" i="1"/>
  <c r="J1878" i="1"/>
  <c r="J340" i="1"/>
  <c r="M1974" i="1"/>
  <c r="J1960" i="1"/>
  <c r="M1178" i="1"/>
  <c r="J1987" i="1"/>
  <c r="M403" i="1"/>
  <c r="J285" i="1"/>
  <c r="J1944" i="1"/>
  <c r="J1301" i="1"/>
  <c r="J1783" i="1"/>
  <c r="M1181" i="1"/>
  <c r="M168" i="1"/>
  <c r="J723" i="1"/>
  <c r="J399" i="1"/>
  <c r="M1819" i="1"/>
  <c r="M454" i="1"/>
  <c r="J1242" i="1"/>
  <c r="J392" i="1"/>
  <c r="J724" i="1"/>
  <c r="J397" i="1"/>
  <c r="M1895" i="1"/>
  <c r="J1859" i="1"/>
  <c r="J2104" i="1"/>
  <c r="M2104" i="1"/>
  <c r="J433" i="1"/>
  <c r="M456" i="1"/>
  <c r="J888" i="1"/>
  <c r="M878" i="1"/>
  <c r="J1486" i="1"/>
  <c r="M1541" i="1"/>
  <c r="J1159" i="1"/>
  <c r="M1187" i="1"/>
  <c r="J1782" i="1"/>
  <c r="M1764" i="1"/>
  <c r="J1160" i="1"/>
  <c r="M1188" i="1"/>
  <c r="J1325" i="1"/>
  <c r="M1389" i="1"/>
  <c r="J1370" i="1"/>
  <c r="M1430" i="1"/>
  <c r="J1384" i="1"/>
  <c r="M1436" i="1"/>
  <c r="J1411" i="1"/>
  <c r="M1470" i="1"/>
  <c r="J1951" i="1"/>
  <c r="M1956" i="1"/>
  <c r="J1952" i="1"/>
  <c r="M1957" i="1"/>
  <c r="J1967" i="1"/>
  <c r="M1968" i="1"/>
  <c r="J1133" i="1"/>
  <c r="M1163" i="1"/>
  <c r="J1322" i="1"/>
  <c r="M1342" i="1"/>
  <c r="J2102" i="1"/>
  <c r="M2102" i="1"/>
  <c r="J2098" i="1"/>
  <c r="M2098" i="1"/>
  <c r="J2120" i="1"/>
  <c r="M2120" i="1"/>
  <c r="J2124" i="1"/>
  <c r="M2124" i="1"/>
  <c r="J2131" i="1"/>
  <c r="M2131" i="1"/>
  <c r="J2132" i="1"/>
  <c r="M2132" i="1"/>
  <c r="J2134" i="1"/>
  <c r="M2134" i="1"/>
  <c r="J2135" i="1"/>
  <c r="M2135" i="1"/>
  <c r="J2137" i="1"/>
  <c r="M2137" i="1"/>
  <c r="J2138" i="1"/>
  <c r="M2138" i="1"/>
  <c r="J2140" i="1"/>
  <c r="M2140" i="1"/>
  <c r="J1517" i="1"/>
  <c r="M1564" i="1"/>
  <c r="J1518" i="1"/>
  <c r="M1538" i="1"/>
  <c r="J1508" i="1"/>
  <c r="M1525" i="1"/>
  <c r="M1710" i="1"/>
  <c r="J1715" i="1"/>
  <c r="J45" i="1"/>
  <c r="J1825" i="1"/>
  <c r="M1859" i="1"/>
  <c r="M896" i="1" l="1"/>
  <c r="M1839" i="1"/>
  <c r="M1834" i="1"/>
  <c r="M936" i="1"/>
  <c r="M846" i="1"/>
  <c r="M1092" i="1"/>
  <c r="M1065" i="1"/>
  <c r="M1667" i="1"/>
  <c r="M66" i="1"/>
  <c r="M65" i="1"/>
  <c r="M1663" i="1"/>
  <c r="M1661" i="1"/>
  <c r="M1660" i="1"/>
  <c r="M1690" i="1"/>
  <c r="M1657" i="1"/>
  <c r="M1656" i="1"/>
  <c r="M1653" i="1"/>
  <c r="M1650" i="1"/>
  <c r="M1649" i="1"/>
  <c r="M1646" i="1"/>
  <c r="M1675" i="1"/>
  <c r="M46" i="1"/>
  <c r="M1643" i="1"/>
  <c r="M1641" i="1"/>
  <c r="M1637" i="1"/>
  <c r="M1636" i="1"/>
  <c r="M1635" i="1"/>
  <c r="M1678" i="1"/>
  <c r="M1634" i="1"/>
  <c r="M1633" i="1"/>
  <c r="M1674" i="1"/>
  <c r="M1673" i="1"/>
  <c r="M1671" i="1"/>
  <c r="M1631" i="1"/>
  <c r="M1628" i="1"/>
  <c r="M1694" i="1"/>
  <c r="M1691" i="1"/>
  <c r="M1688" i="1"/>
  <c r="M1685" i="1"/>
  <c r="M1683" i="1"/>
  <c r="M1681" i="1"/>
  <c r="M1680" i="1"/>
  <c r="M1693" i="1"/>
  <c r="M1677" i="1"/>
  <c r="M324" i="1"/>
  <c r="M323" i="1"/>
  <c r="M320" i="1"/>
  <c r="M726" i="1"/>
  <c r="M2090" i="1"/>
  <c r="M2087" i="1"/>
  <c r="M1259" i="1"/>
  <c r="M1267" i="1"/>
  <c r="M1253" i="1"/>
  <c r="M1166" i="1"/>
  <c r="M1118" i="1"/>
  <c r="M1091" i="1"/>
  <c r="M1084" i="1"/>
  <c r="M1077" i="1"/>
  <c r="M1075" i="1"/>
  <c r="M1070" i="1"/>
  <c r="M1122" i="1"/>
  <c r="M1119" i="1"/>
  <c r="M1059" i="1"/>
  <c r="M1127" i="1"/>
  <c r="M2245" i="1"/>
  <c r="M2239" i="1"/>
  <c r="M2237" i="1"/>
  <c r="M2242" i="1"/>
  <c r="M1561" i="1"/>
  <c r="M1560" i="1"/>
  <c r="M1559" i="1"/>
  <c r="M1558" i="1"/>
  <c r="M1988" i="1"/>
  <c r="M2035" i="1"/>
  <c r="M2031" i="1"/>
  <c r="M2025" i="1"/>
  <c r="M2019" i="1"/>
  <c r="M2017" i="1"/>
  <c r="M2010" i="1"/>
  <c r="M2003" i="1"/>
  <c r="M1998" i="1"/>
  <c r="M1965" i="1"/>
  <c r="M1940" i="1"/>
  <c r="M1625" i="1"/>
  <c r="M1870" i="1"/>
  <c r="M1843" i="1"/>
  <c r="M1893" i="1"/>
  <c r="M1892" i="1"/>
  <c r="M1851" i="1"/>
  <c r="M1850" i="1"/>
  <c r="M1847" i="1"/>
  <c r="M1903" i="1"/>
  <c r="M1902" i="1"/>
  <c r="M1845" i="1"/>
  <c r="M1844" i="1"/>
  <c r="M1858" i="1"/>
  <c r="M1857" i="1"/>
  <c r="M1856" i="1"/>
  <c r="M1855" i="1"/>
  <c r="M1823" i="1"/>
  <c r="M1820" i="1"/>
  <c r="M1852" i="1"/>
  <c r="M1923" i="1"/>
  <c r="M1891" i="1"/>
  <c r="M849" i="1"/>
  <c r="M1854" i="1"/>
  <c r="M1898" i="1"/>
  <c r="M1897" i="1"/>
  <c r="M1896" i="1"/>
  <c r="M1861" i="1"/>
  <c r="M1912" i="1"/>
  <c r="M1921" i="1"/>
  <c r="M1868" i="1"/>
  <c r="M1919" i="1"/>
  <c r="M1824" i="1"/>
  <c r="M1918" i="1"/>
  <c r="M1863" i="1"/>
  <c r="M1853" i="1"/>
  <c r="M1916" i="1"/>
  <c r="M1899" i="1"/>
  <c r="M1862" i="1"/>
  <c r="M1914" i="1"/>
  <c r="M1885" i="1"/>
  <c r="M1884" i="1"/>
  <c r="M1831" i="1"/>
  <c r="M1875" i="1"/>
  <c r="M1873" i="1"/>
  <c r="M1874" i="1"/>
  <c r="M1830" i="1"/>
  <c r="M1829" i="1"/>
  <c r="M1869" i="1"/>
  <c r="M1828" i="1"/>
  <c r="M1867" i="1"/>
  <c r="M1866" i="1"/>
  <c r="M1865" i="1"/>
  <c r="M1864" i="1"/>
  <c r="M1838" i="1"/>
  <c r="M1833" i="1"/>
  <c r="M1817" i="1"/>
  <c r="M1811" i="1"/>
  <c r="M1860" i="1"/>
  <c r="M1825" i="1"/>
  <c r="M1887" i="1"/>
  <c r="M1886" i="1"/>
  <c r="M1849" i="1"/>
  <c r="M934" i="1"/>
  <c r="M935" i="1"/>
  <c r="M910" i="1"/>
  <c r="M853" i="1"/>
  <c r="M907" i="1"/>
  <c r="M906" i="1"/>
  <c r="M905" i="1"/>
  <c r="M904" i="1"/>
  <c r="M903" i="1"/>
  <c r="M901" i="1"/>
  <c r="M900" i="1"/>
  <c r="M938" i="1"/>
  <c r="M899" i="1"/>
  <c r="M892" i="1"/>
  <c r="M844" i="1"/>
  <c r="M842" i="1"/>
  <c r="M919" i="1"/>
  <c r="M918" i="1"/>
  <c r="M859" i="1"/>
  <c r="M933" i="1"/>
  <c r="M932" i="1"/>
  <c r="M863" i="1"/>
  <c r="M893" i="1"/>
  <c r="M916" i="1"/>
  <c r="M913" i="1"/>
  <c r="M911" i="1"/>
  <c r="M1410" i="1"/>
  <c r="M1439" i="1"/>
  <c r="M1433" i="1"/>
  <c r="M1431" i="1"/>
  <c r="M1426" i="1"/>
  <c r="M1464" i="1"/>
  <c r="M1461" i="1"/>
  <c r="M1459" i="1"/>
  <c r="M1380" i="1"/>
  <c r="M1422" i="1"/>
  <c r="M1374" i="1"/>
  <c r="M1414" i="1"/>
  <c r="M1407" i="1"/>
  <c r="M1403" i="1"/>
  <c r="M1398" i="1"/>
  <c r="M1393" i="1"/>
  <c r="M1432" i="1"/>
  <c r="M1046" i="1"/>
  <c r="M1045" i="1"/>
  <c r="M1044" i="1"/>
  <c r="M1089" i="1"/>
  <c r="M1043" i="1"/>
  <c r="M1064" i="1"/>
  <c r="M1573" i="1"/>
  <c r="M1574" i="1"/>
  <c r="M1611" i="1"/>
  <c r="M1610" i="1"/>
  <c r="M1576" i="1"/>
  <c r="M1619" i="1"/>
  <c r="M1614" i="1"/>
  <c r="M1623" i="1"/>
  <c r="M1622" i="1"/>
  <c r="M1618" i="1"/>
  <c r="M1575" i="1"/>
  <c r="M1616" i="1"/>
  <c r="M1615" i="1"/>
  <c r="M1613" i="1"/>
  <c r="M1612" i="1"/>
  <c r="M1607" i="1"/>
  <c r="M1606" i="1"/>
  <c r="M978" i="1"/>
  <c r="M1761" i="1"/>
  <c r="M1937" i="1"/>
  <c r="M1927" i="1"/>
  <c r="M1920" i="1"/>
  <c r="M1915" i="1"/>
  <c r="M1910" i="1"/>
  <c r="M1909" i="1"/>
  <c r="M1908" i="1"/>
  <c r="M1890" i="1"/>
  <c r="M353" i="1"/>
  <c r="M351" i="1"/>
  <c r="M887" i="1"/>
  <c r="M984" i="1"/>
  <c r="M1767" i="1"/>
  <c r="M1763" i="1"/>
  <c r="M1186" i="1"/>
  <c r="M1821" i="1"/>
  <c r="M1659" i="1"/>
  <c r="M1605" i="1"/>
  <c r="M1601" i="1"/>
  <c r="M1597" i="1"/>
  <c r="M1596" i="1"/>
  <c r="M1593" i="1"/>
  <c r="M1640" i="1"/>
  <c r="M1589" i="1"/>
  <c r="M1588" i="1"/>
  <c r="M1587" i="1"/>
  <c r="M1557" i="1"/>
  <c r="M1556" i="1"/>
  <c r="M1482" i="1"/>
  <c r="M1368" i="1"/>
  <c r="M1305" i="1"/>
  <c r="M1301" i="1"/>
  <c r="M1304" i="1"/>
  <c r="M1303" i="1"/>
  <c r="M1300" i="1"/>
  <c r="M1299" i="1"/>
  <c r="M1340" i="1"/>
  <c r="M1346" i="1"/>
  <c r="M1298" i="1"/>
  <c r="M1363" i="1"/>
  <c r="M1316" i="1"/>
  <c r="M1357" i="1"/>
  <c r="M1313" i="1"/>
  <c r="M1315" i="1"/>
  <c r="M1302" i="1"/>
  <c r="M1344" i="1"/>
  <c r="M1268" i="1"/>
  <c r="M1269" i="1"/>
  <c r="M963" i="1"/>
  <c r="M1505" i="1"/>
  <c r="M1503" i="1"/>
  <c r="M735" i="1"/>
  <c r="M731" i="1"/>
  <c r="M794" i="1"/>
  <c r="M727" i="1"/>
  <c r="M721" i="1"/>
  <c r="M782" i="1"/>
  <c r="M691" i="1"/>
  <c r="M680" i="1"/>
  <c r="M773" i="1"/>
  <c r="M673" i="1"/>
  <c r="M669" i="1"/>
  <c r="M664" i="1"/>
  <c r="M725" i="1"/>
  <c r="M724" i="1"/>
  <c r="M661" i="1"/>
  <c r="M648" i="1"/>
  <c r="M547" i="1"/>
  <c r="M594" i="1"/>
  <c r="M516" i="1"/>
  <c r="M512" i="1"/>
  <c r="M430" i="1"/>
  <c r="M429" i="1"/>
  <c r="M428" i="1"/>
  <c r="M426" i="1"/>
  <c r="M1024" i="1"/>
  <c r="M1250" i="1"/>
  <c r="M1258" i="1"/>
  <c r="M1255" i="1"/>
  <c r="M1257" i="1"/>
  <c r="M1263" i="1"/>
  <c r="M1251" i="1"/>
  <c r="M1252" i="1"/>
  <c r="M1010" i="1"/>
  <c r="M1709" i="1"/>
  <c r="M346" i="1"/>
  <c r="M278" i="1"/>
  <c r="M347" i="1"/>
  <c r="M321" i="1"/>
  <c r="M319" i="1"/>
  <c r="M316" i="1"/>
  <c r="M311" i="1"/>
  <c r="M231" i="1"/>
  <c r="M226" i="1"/>
  <c r="M224" i="1"/>
  <c r="M221" i="1"/>
  <c r="M299" i="1"/>
  <c r="M219" i="1"/>
  <c r="M292" i="1"/>
  <c r="M291" i="1"/>
  <c r="M287" i="1"/>
  <c r="M213" i="1"/>
  <c r="M211" i="1"/>
  <c r="M276" i="1"/>
  <c r="M204" i="1"/>
  <c r="M264" i="1"/>
  <c r="M261" i="1"/>
  <c r="M259" i="1"/>
  <c r="M256" i="1"/>
  <c r="M198" i="1"/>
  <c r="M252" i="1"/>
  <c r="M195" i="1"/>
  <c r="M247" i="1"/>
  <c r="M245" i="1"/>
  <c r="M192" i="1"/>
  <c r="M189" i="1"/>
  <c r="M186" i="1"/>
  <c r="M184" i="1"/>
  <c r="M165" i="1"/>
  <c r="M181" i="1"/>
  <c r="M162" i="1"/>
  <c r="M1126" i="1"/>
  <c r="M1120" i="1"/>
  <c r="M1117" i="1"/>
  <c r="M1115" i="1"/>
  <c r="M1116" i="1"/>
  <c r="M1114" i="1"/>
  <c r="M1112" i="1"/>
  <c r="M1107" i="1"/>
  <c r="M1103" i="1"/>
  <c r="M1101" i="1"/>
  <c r="M1097" i="1"/>
  <c r="M1151" i="1"/>
  <c r="M1094" i="1"/>
  <c r="M1149" i="1"/>
  <c r="M1090" i="1"/>
  <c r="M1088" i="1"/>
  <c r="M1087" i="1"/>
  <c r="M1086" i="1"/>
  <c r="M1139" i="1"/>
  <c r="M1082" i="1"/>
  <c r="M1080" i="1"/>
  <c r="M1078" i="1"/>
  <c r="M1076" i="1"/>
  <c r="M1130" i="1"/>
  <c r="M1072" i="1"/>
  <c r="M1068" i="1"/>
  <c r="M1124" i="1"/>
  <c r="M1063" i="1"/>
  <c r="M1062" i="1"/>
  <c r="M1060" i="1"/>
  <c r="M1058" i="1"/>
  <c r="M1055" i="1"/>
  <c r="M384" i="1"/>
  <c r="M383" i="1"/>
  <c r="M382" i="1"/>
  <c r="M1213" i="1"/>
  <c r="M1718" i="1"/>
  <c r="M1717" i="1"/>
  <c r="M1528" i="1"/>
  <c r="M1716" i="1"/>
  <c r="M1715" i="1"/>
  <c r="M1526" i="1"/>
  <c r="M1939" i="1"/>
  <c r="M1813" i="1"/>
  <c r="M1159" i="1"/>
  <c r="M1158" i="1"/>
  <c r="M1704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1554" i="1"/>
  <c r="M1552" i="1"/>
  <c r="M1555" i="1"/>
  <c r="M1523" i="1"/>
  <c r="M1521" i="1"/>
  <c r="M1533" i="1"/>
  <c r="M1532" i="1"/>
  <c r="M1531" i="1"/>
  <c r="M1530" i="1"/>
  <c r="M1529" i="1"/>
  <c r="M1527" i="1"/>
  <c r="M1524" i="1"/>
  <c r="M1563" i="1"/>
  <c r="M1535" i="1"/>
  <c r="M1586" i="1"/>
  <c r="M1584" i="1"/>
  <c r="M1583" i="1"/>
  <c r="M1582" i="1"/>
  <c r="M1581" i="1"/>
  <c r="M1629" i="1"/>
  <c r="M1578" i="1"/>
  <c r="M1474" i="1"/>
  <c r="M1473" i="1"/>
  <c r="M1471" i="1"/>
  <c r="M1466" i="1"/>
  <c r="M1497" i="1"/>
  <c r="M1496" i="1"/>
  <c r="M1465" i="1"/>
  <c r="M1468" i="1"/>
  <c r="M1467" i="1"/>
  <c r="M1469" i="1"/>
  <c r="M1462" i="1"/>
  <c r="M1454" i="1"/>
  <c r="M1452" i="1"/>
  <c r="M1449" i="1"/>
  <c r="M1447" i="1"/>
  <c r="M1446" i="1"/>
  <c r="M1445" i="1"/>
  <c r="M1455" i="1"/>
  <c r="M1408" i="1"/>
  <c r="M1365" i="1"/>
  <c r="M1362" i="1"/>
  <c r="M1361" i="1"/>
  <c r="M1404" i="1"/>
  <c r="M1360" i="1"/>
  <c r="M1359" i="1"/>
  <c r="M1358" i="1"/>
  <c r="M1400" i="1"/>
  <c r="M1399" i="1"/>
  <c r="M1356" i="1"/>
  <c r="M1355" i="1"/>
  <c r="M1395" i="1"/>
  <c r="M1394" i="1"/>
  <c r="M1353" i="1"/>
  <c r="M1392" i="1"/>
  <c r="M1391" i="1"/>
  <c r="M1349" i="1"/>
  <c r="M1291" i="1"/>
  <c r="M1288" i="1"/>
  <c r="M1287" i="1"/>
  <c r="M1286" i="1"/>
  <c r="M1328" i="1"/>
  <c r="M1282" i="1"/>
  <c r="M1297" i="1"/>
  <c r="M1296" i="1"/>
  <c r="M1295" i="1"/>
  <c r="M1294" i="1"/>
  <c r="M1293" i="1"/>
  <c r="M1285" i="1"/>
  <c r="M1327" i="1"/>
  <c r="M1326" i="1"/>
  <c r="M1325" i="1"/>
  <c r="M1477" i="1"/>
  <c r="M1144" i="1"/>
  <c r="M1143" i="1"/>
  <c r="M1142" i="1"/>
  <c r="M1140" i="1"/>
  <c r="M1138" i="1"/>
  <c r="M1180" i="1"/>
  <c r="M1020" i="1"/>
  <c r="M961" i="1"/>
  <c r="M1018" i="1"/>
  <c r="M952" i="1"/>
  <c r="M942" i="1"/>
  <c r="M1015" i="1"/>
  <c r="M937" i="1"/>
  <c r="M931" i="1"/>
  <c r="M930" i="1"/>
  <c r="M929" i="1"/>
  <c r="M928" i="1"/>
  <c r="M927" i="1"/>
  <c r="M940" i="1"/>
  <c r="M926" i="1"/>
  <c r="M921" i="1"/>
  <c r="M1005" i="1"/>
  <c r="M920" i="1"/>
  <c r="M917" i="1"/>
  <c r="M902" i="1"/>
  <c r="M2155" i="1"/>
  <c r="M2156" i="1"/>
  <c r="M2160" i="1"/>
  <c r="M2153" i="1"/>
  <c r="M2152" i="1"/>
  <c r="M2151" i="1"/>
  <c r="M2150" i="1"/>
  <c r="M2148" i="1"/>
  <c r="M2146" i="1"/>
  <c r="M2144" i="1"/>
  <c r="M2145" i="1"/>
  <c r="M2142" i="1"/>
  <c r="M2141" i="1"/>
  <c r="M2139" i="1"/>
  <c r="M2162" i="1"/>
  <c r="M2161" i="1"/>
  <c r="M2136" i="1"/>
  <c r="M2133" i="1"/>
  <c r="M2129" i="1"/>
  <c r="M2130" i="1"/>
  <c r="M2128" i="1"/>
  <c r="M2127" i="1"/>
  <c r="M2126" i="1"/>
  <c r="M2125" i="1"/>
  <c r="M2123" i="1"/>
  <c r="M2121" i="1"/>
  <c r="M2119" i="1"/>
  <c r="M2118" i="1"/>
  <c r="M536" i="1"/>
  <c r="M535" i="1"/>
  <c r="M471" i="1"/>
  <c r="M446" i="1"/>
  <c r="M522" i="1"/>
  <c r="M521" i="1"/>
  <c r="M444" i="1"/>
  <c r="M519" i="1"/>
  <c r="M442" i="1"/>
  <c r="M441" i="1"/>
  <c r="M440" i="1"/>
  <c r="M438" i="1"/>
  <c r="M437" i="1"/>
  <c r="M513" i="1"/>
  <c r="M508" i="1"/>
  <c r="M436" i="1"/>
  <c r="M510" i="1"/>
  <c r="M435" i="1"/>
  <c r="M434" i="1"/>
  <c r="M1308" i="1"/>
  <c r="M1311" i="1"/>
  <c r="M1310" i="1"/>
  <c r="M1309" i="1"/>
  <c r="M1307" i="1"/>
  <c r="M501" i="1"/>
  <c r="M503" i="1"/>
  <c r="M502" i="1"/>
  <c r="M500" i="1"/>
  <c r="M2233" i="1"/>
  <c r="M2231" i="1"/>
  <c r="M2230" i="1"/>
  <c r="M2235" i="1"/>
  <c r="M2229" i="1"/>
  <c r="M2228" i="1"/>
  <c r="M2227" i="1"/>
  <c r="M2226" i="1"/>
  <c r="M2234" i="1"/>
  <c r="M2232" i="1"/>
  <c r="M834" i="1"/>
  <c r="M836" i="1"/>
  <c r="M505" i="1"/>
  <c r="M431" i="1"/>
  <c r="M2212" i="1"/>
  <c r="M1322" i="1"/>
  <c r="M788" i="1"/>
  <c r="M791" i="1"/>
  <c r="M790" i="1"/>
  <c r="M789" i="1"/>
  <c r="M784" i="1"/>
  <c r="M780" i="1"/>
  <c r="M787" i="1"/>
  <c r="M835" i="1"/>
  <c r="M778" i="1"/>
  <c r="M776" i="1"/>
  <c r="M843" i="1"/>
  <c r="M775" i="1"/>
  <c r="M774" i="1"/>
  <c r="M771" i="1"/>
  <c r="M770" i="1"/>
  <c r="M828" i="1"/>
  <c r="M1192" i="1"/>
  <c r="M1191" i="1"/>
  <c r="M1247" i="1"/>
  <c r="M1198" i="1"/>
  <c r="M1245" i="1"/>
  <c r="M1199" i="1"/>
  <c r="M1489" i="1"/>
  <c r="M1487" i="1"/>
  <c r="M1522" i="1"/>
  <c r="M1486" i="1"/>
  <c r="M1485" i="1"/>
  <c r="M1484" i="1"/>
  <c r="M1488" i="1"/>
  <c r="M1146" i="1"/>
  <c r="M1145" i="1"/>
  <c r="M838" i="1"/>
  <c r="M837" i="1"/>
  <c r="M381" i="1"/>
  <c r="M472" i="1"/>
  <c r="M329" i="1"/>
  <c r="M328" i="1"/>
  <c r="M327" i="1"/>
  <c r="M326" i="1"/>
  <c r="M325" i="1"/>
  <c r="M156" i="1"/>
  <c r="M155" i="1"/>
  <c r="M153" i="1"/>
  <c r="M154" i="1"/>
  <c r="M139" i="1"/>
  <c r="M148" i="1"/>
  <c r="M147" i="1"/>
  <c r="M146" i="1"/>
  <c r="M145" i="1"/>
  <c r="M144" i="1"/>
  <c r="M143" i="1"/>
  <c r="M142" i="1"/>
  <c r="M141" i="1"/>
  <c r="M140" i="1"/>
  <c r="M152" i="1"/>
  <c r="M151" i="1"/>
  <c r="M150" i="1"/>
  <c r="M149" i="1"/>
  <c r="M138" i="1"/>
  <c r="M137" i="1"/>
  <c r="M69" i="1"/>
  <c r="M71" i="1"/>
  <c r="M68" i="1"/>
  <c r="M70" i="1"/>
  <c r="M131" i="1"/>
  <c r="M130" i="1"/>
  <c r="M129" i="1"/>
  <c r="M1385" i="1"/>
  <c r="M2058" i="1"/>
  <c r="M2059" i="1"/>
  <c r="M2054" i="1"/>
  <c r="M2053" i="1"/>
  <c r="M2052" i="1"/>
  <c r="M2057" i="1"/>
  <c r="M2056" i="1"/>
  <c r="M2055" i="1"/>
  <c r="M1370" i="1"/>
  <c r="M1336" i="1"/>
  <c r="M1335" i="1"/>
  <c r="M1333" i="1"/>
  <c r="M1332" i="1"/>
  <c r="M1331" i="1"/>
  <c r="M1375" i="1"/>
  <c r="M1330" i="1"/>
  <c r="M1324" i="1"/>
  <c r="M1323" i="1"/>
  <c r="M1723" i="1"/>
  <c r="M1722" i="1"/>
  <c r="M1702" i="1"/>
  <c r="M1725" i="1"/>
  <c r="M1735" i="1"/>
  <c r="M1698" i="1"/>
  <c r="M1699" i="1"/>
  <c r="M1737" i="1"/>
  <c r="M1700" i="1"/>
  <c r="M1697" i="1"/>
  <c r="M1743" i="1"/>
  <c r="M1696" i="1"/>
  <c r="M1728" i="1"/>
  <c r="M481" i="1"/>
  <c r="M64" i="1"/>
  <c r="M1662" i="1"/>
  <c r="M1689" i="1"/>
  <c r="M1655" i="1"/>
  <c r="M1648" i="1"/>
  <c r="M1642" i="1"/>
  <c r="M1632" i="1"/>
  <c r="M1672" i="1"/>
  <c r="M1669" i="1"/>
  <c r="M1630" i="1"/>
  <c r="M1692" i="1"/>
  <c r="M1687" i="1"/>
  <c r="M1684" i="1"/>
  <c r="M1679" i="1"/>
  <c r="M1676" i="1"/>
  <c r="M886" i="1"/>
  <c r="M894" i="1"/>
  <c r="M890" i="1"/>
  <c r="M986" i="1"/>
  <c r="M982" i="1"/>
  <c r="M1341" i="1"/>
  <c r="M1476" i="1"/>
  <c r="M749" i="1"/>
  <c r="M810" i="1"/>
  <c r="M809" i="1"/>
  <c r="M808" i="1"/>
  <c r="M507" i="1"/>
  <c r="M524" i="1"/>
  <c r="M607" i="1"/>
  <c r="M523" i="1"/>
  <c r="M604" i="1"/>
  <c r="M606" i="1"/>
  <c r="M520" i="1"/>
  <c r="M602" i="1"/>
  <c r="M601" i="1"/>
  <c r="M600" i="1"/>
  <c r="M599" i="1"/>
  <c r="M598" i="1"/>
  <c r="M743" i="1"/>
  <c r="M802" i="1"/>
  <c r="M723" i="1"/>
  <c r="M720" i="1"/>
  <c r="M718" i="1"/>
  <c r="M713" i="1"/>
  <c r="M781" i="1"/>
  <c r="M779" i="1"/>
  <c r="M697" i="1"/>
  <c r="M699" i="1"/>
  <c r="M694" i="1"/>
  <c r="M690" i="1"/>
  <c r="M756" i="1"/>
  <c r="M754" i="1"/>
  <c r="M753" i="1"/>
  <c r="M684" i="1"/>
  <c r="M682" i="1"/>
  <c r="M678" i="1"/>
  <c r="M797" i="1"/>
  <c r="M796" i="1"/>
  <c r="M786" i="1"/>
  <c r="M777" i="1"/>
  <c r="M772" i="1"/>
  <c r="M758" i="1"/>
  <c r="M742" i="1"/>
  <c r="M740" i="1"/>
  <c r="M739" i="1"/>
  <c r="M666" i="1"/>
  <c r="M712" i="1"/>
  <c r="M737" i="1"/>
  <c r="M668" i="1"/>
  <c r="M728" i="1"/>
  <c r="M659" i="1"/>
  <c r="M715" i="1"/>
  <c r="M646" i="1"/>
  <c r="M704" i="1"/>
  <c r="M702" i="1"/>
  <c r="M636" i="1"/>
  <c r="M635" i="1"/>
  <c r="M695" i="1"/>
  <c r="M634" i="1"/>
  <c r="M633" i="1"/>
  <c r="M632" i="1"/>
  <c r="M631" i="1"/>
  <c r="M630" i="1"/>
  <c r="M686" i="1"/>
  <c r="M685" i="1"/>
  <c r="M627" i="1"/>
  <c r="M626" i="1"/>
  <c r="M624" i="1"/>
  <c r="M623" i="1"/>
  <c r="M618" i="1"/>
  <c r="M679" i="1"/>
  <c r="M613" i="1"/>
  <c r="M617" i="1"/>
  <c r="M616" i="1"/>
  <c r="M676" i="1"/>
  <c r="M615" i="1"/>
  <c r="M530" i="1"/>
  <c r="M614" i="1"/>
  <c r="M672" i="1"/>
  <c r="M612" i="1"/>
  <c r="M611" i="1"/>
  <c r="M610" i="1"/>
  <c r="M552" i="1"/>
  <c r="M609" i="1"/>
  <c r="M608" i="1"/>
  <c r="M605" i="1"/>
  <c r="M603" i="1"/>
  <c r="M665" i="1"/>
  <c r="M591" i="1"/>
  <c r="M590" i="1"/>
  <c r="M589" i="1"/>
  <c r="M585" i="1"/>
  <c r="M588" i="1"/>
  <c r="M587" i="1"/>
  <c r="M586" i="1"/>
  <c r="M696" i="1"/>
  <c r="M657" i="1"/>
  <c r="M584" i="1"/>
  <c r="M655" i="1"/>
  <c r="M583" i="1"/>
  <c r="M653" i="1"/>
  <c r="M582" i="1"/>
  <c r="M651" i="1"/>
  <c r="M578" i="1"/>
  <c r="M576" i="1"/>
  <c r="M575" i="1"/>
  <c r="M647" i="1"/>
  <c r="M574" i="1"/>
  <c r="M573" i="1"/>
  <c r="M572" i="1"/>
  <c r="M571" i="1"/>
  <c r="M568" i="1"/>
  <c r="M641" i="1"/>
  <c r="M567" i="1"/>
  <c r="M566" i="1"/>
  <c r="M561" i="1"/>
  <c r="M560" i="1"/>
  <c r="M559" i="1"/>
  <c r="M558" i="1"/>
  <c r="M554" i="1"/>
  <c r="M540" i="1"/>
  <c r="M629" i="1"/>
  <c r="M628" i="1"/>
  <c r="M539" i="1"/>
  <c r="M562" i="1"/>
  <c r="M531" i="1"/>
  <c r="M529" i="1"/>
  <c r="M538" i="1"/>
  <c r="M532" i="1"/>
  <c r="M625" i="1"/>
  <c r="M537" i="1"/>
  <c r="M534" i="1"/>
  <c r="M622" i="1"/>
  <c r="M621" i="1"/>
  <c r="M620" i="1"/>
  <c r="M619" i="1"/>
  <c r="M533" i="1"/>
  <c r="M528" i="1"/>
  <c r="M527" i="1"/>
  <c r="M526" i="1"/>
  <c r="M660" i="1"/>
  <c r="M814" i="1"/>
  <c r="M597" i="1"/>
  <c r="M596" i="1"/>
  <c r="M518" i="1"/>
  <c r="M514" i="1"/>
  <c r="M511" i="1"/>
  <c r="M344" i="1"/>
  <c r="M342" i="1"/>
  <c r="M341" i="1"/>
  <c r="M337" i="1"/>
  <c r="M401" i="1"/>
  <c r="M411" i="1"/>
  <c r="M395" i="1"/>
  <c r="M995" i="1"/>
  <c r="M1002" i="1"/>
  <c r="M997" i="1"/>
  <c r="M1001" i="1"/>
  <c r="M1000" i="1"/>
  <c r="M998" i="1"/>
  <c r="M999" i="1"/>
  <c r="M909" i="1"/>
  <c r="M2236" i="1"/>
  <c r="M2244" i="1"/>
  <c r="M2243" i="1"/>
  <c r="M2240" i="1"/>
  <c r="M2238" i="1"/>
  <c r="M2241" i="1"/>
  <c r="M362" i="1"/>
  <c r="M393" i="1"/>
  <c r="M484" i="1"/>
  <c r="M483" i="1"/>
  <c r="M396" i="1"/>
  <c r="M485" i="1"/>
  <c r="M390" i="1"/>
  <c r="M388" i="1"/>
  <c r="M387" i="1"/>
  <c r="M385" i="1"/>
  <c r="M1719" i="1"/>
  <c r="M2198" i="1"/>
  <c r="M2197" i="1"/>
  <c r="M2196" i="1"/>
  <c r="M2195" i="1"/>
  <c r="M1708" i="1"/>
  <c r="M2194" i="1"/>
  <c r="M2193" i="1"/>
  <c r="M2192" i="1"/>
  <c r="M2191" i="1"/>
  <c r="M2190" i="1"/>
  <c r="M2189" i="1"/>
  <c r="M2188" i="1"/>
  <c r="M2187" i="1"/>
  <c r="M2185" i="1"/>
  <c r="M2183" i="1"/>
  <c r="M2186" i="1"/>
  <c r="M2199" i="1"/>
  <c r="M2184" i="1"/>
  <c r="M2182" i="1"/>
  <c r="M1745" i="1"/>
  <c r="M1703" i="1"/>
  <c r="M1746" i="1"/>
  <c r="M1248" i="1"/>
  <c r="M883" i="1"/>
  <c r="M1153" i="1"/>
  <c r="M1152" i="1"/>
  <c r="M1148" i="1"/>
  <c r="M1150" i="1"/>
  <c r="M1397" i="1"/>
  <c r="M452" i="1"/>
  <c r="M433" i="1"/>
  <c r="M432" i="1"/>
  <c r="M466" i="1"/>
  <c r="M465" i="1"/>
  <c r="M461" i="1"/>
  <c r="M458" i="1"/>
  <c r="M470" i="1"/>
  <c r="M468" i="1"/>
  <c r="M467" i="1"/>
  <c r="M970" i="1"/>
  <c r="M971" i="1"/>
  <c r="M881" i="1"/>
  <c r="M968" i="1"/>
  <c r="M1512" i="1"/>
  <c r="M1479" i="1"/>
  <c r="M1720" i="1"/>
  <c r="M1162" i="1"/>
  <c r="M1161" i="1"/>
  <c r="M1160" i="1"/>
  <c r="M1518" i="1"/>
  <c r="M506" i="1"/>
  <c r="M581" i="1"/>
  <c r="M580" i="1"/>
  <c r="M579" i="1"/>
  <c r="M504" i="1"/>
  <c r="M577" i="1"/>
  <c r="M499" i="1"/>
  <c r="M498" i="1"/>
  <c r="M497" i="1"/>
  <c r="M496" i="1"/>
  <c r="M495" i="1"/>
  <c r="M494" i="1"/>
  <c r="M570" i="1"/>
  <c r="M569" i="1"/>
  <c r="M493" i="1"/>
  <c r="M492" i="1"/>
  <c r="M488" i="1"/>
  <c r="M565" i="1"/>
  <c r="M564" i="1"/>
  <c r="M563" i="1"/>
  <c r="M487" i="1"/>
  <c r="M486" i="1"/>
  <c r="M888" i="1"/>
  <c r="M1339" i="1"/>
  <c r="M1329" i="1"/>
  <c r="M841" i="1"/>
  <c r="M840" i="1"/>
  <c r="M839" i="1"/>
  <c r="M885" i="1"/>
  <c r="M965" i="1"/>
  <c r="M1168" i="1"/>
  <c r="M1209" i="1"/>
  <c r="M1167" i="1"/>
  <c r="M1165" i="1"/>
  <c r="M1164" i="1"/>
  <c r="M1765" i="1"/>
  <c r="M1772" i="1"/>
  <c r="M1771" i="1"/>
  <c r="M1827" i="1"/>
  <c r="M1784" i="1"/>
  <c r="M1789" i="1"/>
  <c r="M993" i="1"/>
  <c r="M992" i="1"/>
  <c r="M991" i="1"/>
  <c r="M990" i="1"/>
  <c r="M908" i="1"/>
  <c r="M78" i="1"/>
  <c r="M128" i="1"/>
  <c r="M79" i="1"/>
  <c r="M77" i="1"/>
  <c r="M76" i="1"/>
  <c r="M75" i="1"/>
  <c r="M127" i="1"/>
  <c r="M126" i="1"/>
  <c r="M125" i="1"/>
  <c r="M74" i="1"/>
  <c r="M73" i="1"/>
  <c r="M124" i="1"/>
  <c r="M81" i="1"/>
  <c r="M80" i="1"/>
  <c r="M72" i="1"/>
  <c r="M1701" i="1"/>
  <c r="M1734" i="1"/>
  <c r="M1731" i="1"/>
  <c r="M1736" i="1"/>
  <c r="M1738" i="1"/>
  <c r="M1729" i="1"/>
  <c r="M1742" i="1"/>
  <c r="M1726" i="1"/>
  <c r="M1967" i="1"/>
  <c r="M2051" i="1"/>
  <c r="M2050" i="1"/>
  <c r="M2049" i="1"/>
  <c r="M2048" i="1"/>
  <c r="M2047" i="1"/>
  <c r="M2046" i="1"/>
  <c r="M2045" i="1"/>
  <c r="M2044" i="1"/>
  <c r="M2040" i="1"/>
  <c r="M2039" i="1"/>
  <c r="M2038" i="1"/>
  <c r="M2036" i="1"/>
  <c r="M2034" i="1"/>
  <c r="M2037" i="1"/>
  <c r="M2033" i="1"/>
  <c r="M2032" i="1"/>
  <c r="M2030" i="1"/>
  <c r="M2029" i="1"/>
  <c r="M2028" i="1"/>
  <c r="M2027" i="1"/>
  <c r="M2024" i="1"/>
  <c r="M2023" i="1"/>
  <c r="M2022" i="1"/>
  <c r="M2026" i="1"/>
  <c r="M2021" i="1"/>
  <c r="M2020" i="1"/>
  <c r="M2018" i="1"/>
  <c r="M2016" i="1"/>
  <c r="M2015" i="1"/>
  <c r="M2014" i="1"/>
  <c r="M2013" i="1"/>
  <c r="M2012" i="1"/>
  <c r="M2009" i="1"/>
  <c r="M2008" i="1"/>
  <c r="M2011" i="1"/>
  <c r="M2007" i="1"/>
  <c r="M2006" i="1"/>
  <c r="M2005" i="1"/>
  <c r="M2002" i="1"/>
  <c r="M2000" i="1"/>
  <c r="M2004" i="1"/>
  <c r="M1999" i="1"/>
  <c r="M1997" i="1"/>
  <c r="M1942" i="1"/>
  <c r="M1966" i="1"/>
  <c r="M1941" i="1"/>
  <c r="M1591" i="1"/>
  <c r="M1624" i="1"/>
  <c r="M1826" i="1"/>
  <c r="M1848" i="1"/>
  <c r="M1888" i="1"/>
  <c r="M1907" i="1"/>
  <c r="M1871" i="1"/>
  <c r="M1835" i="1"/>
  <c r="M1836" i="1"/>
  <c r="M1832" i="1"/>
  <c r="M1842" i="1"/>
  <c r="M869" i="1"/>
  <c r="M852" i="1"/>
  <c r="M850" i="1"/>
  <c r="M851" i="1"/>
  <c r="M855" i="1"/>
  <c r="M856" i="1"/>
  <c r="M860" i="1"/>
  <c r="M925" i="1"/>
  <c r="M924" i="1"/>
  <c r="M898" i="1"/>
  <c r="M868" i="1"/>
  <c r="M867" i="1"/>
  <c r="M865" i="1"/>
  <c r="M922" i="1"/>
  <c r="M914" i="1"/>
  <c r="M854" i="1"/>
  <c r="M1343" i="1"/>
  <c r="M1345" i="1"/>
  <c r="M1277" i="1"/>
  <c r="M1366" i="1"/>
  <c r="M1409" i="1"/>
  <c r="M1481" i="1"/>
  <c r="M1442" i="1"/>
  <c r="M1441" i="1"/>
  <c r="M1440" i="1"/>
  <c r="M1438" i="1"/>
  <c r="M1435" i="1"/>
  <c r="M1434" i="1"/>
  <c r="M1429" i="1"/>
  <c r="M1427" i="1"/>
  <c r="M1425" i="1"/>
  <c r="M1382" i="1"/>
  <c r="M1381" i="1"/>
  <c r="M1428" i="1"/>
  <c r="M1387" i="1"/>
  <c r="M1443" i="1"/>
  <c r="M1453" i="1"/>
  <c r="M1463" i="1"/>
  <c r="M1424" i="1"/>
  <c r="M1423" i="1"/>
  <c r="M1413" i="1"/>
  <c r="M1421" i="1"/>
  <c r="M1419" i="1"/>
  <c r="M1418" i="1"/>
  <c r="M1417" i="1"/>
  <c r="M1451" i="1"/>
  <c r="M1472" i="1"/>
  <c r="M1379" i="1"/>
  <c r="M1378" i="1"/>
  <c r="M1377" i="1"/>
  <c r="M1420" i="1"/>
  <c r="M1373" i="1"/>
  <c r="M1372" i="1"/>
  <c r="M1415" i="1"/>
  <c r="M1371" i="1"/>
  <c r="M1376" i="1"/>
  <c r="M1411" i="1"/>
  <c r="M1450" i="1"/>
  <c r="M1412" i="1"/>
  <c r="M1448" i="1"/>
  <c r="M1406" i="1"/>
  <c r="M1405" i="1"/>
  <c r="M1402" i="1"/>
  <c r="M1401" i="1"/>
  <c r="M1396" i="1"/>
  <c r="M1437" i="1"/>
  <c r="M1390" i="1"/>
  <c r="M1386" i="1"/>
  <c r="M1384" i="1"/>
  <c r="M480" i="1"/>
  <c r="M1039" i="1"/>
  <c r="M1083" i="1"/>
  <c r="M1173" i="1"/>
  <c r="M1171" i="1"/>
  <c r="M1169" i="1"/>
  <c r="M1174" i="1"/>
  <c r="M1042" i="1"/>
  <c r="M1041" i="1"/>
  <c r="M1040" i="1"/>
  <c r="M1577" i="1"/>
  <c r="M58" i="1"/>
  <c r="M63" i="1"/>
  <c r="M62" i="1"/>
  <c r="M57" i="1"/>
  <c r="M56" i="1"/>
  <c r="M55" i="1"/>
  <c r="M54" i="1"/>
  <c r="M1686" i="1"/>
  <c r="M53" i="1"/>
  <c r="M52" i="1"/>
  <c r="M51" i="1"/>
  <c r="M50" i="1"/>
  <c r="M1682" i="1"/>
  <c r="M61" i="1"/>
  <c r="M67" i="1"/>
  <c r="M49" i="1"/>
  <c r="M60" i="1"/>
  <c r="M48" i="1"/>
  <c r="M47" i="1"/>
  <c r="M59" i="1"/>
  <c r="M380" i="1"/>
  <c r="M376" i="1"/>
  <c r="M374" i="1"/>
  <c r="M464" i="1"/>
  <c r="M373" i="1"/>
  <c r="M460" i="1"/>
  <c r="M459" i="1"/>
  <c r="M372" i="1"/>
  <c r="M371" i="1"/>
  <c r="M370" i="1"/>
  <c r="M453" i="1"/>
  <c r="M451" i="1"/>
  <c r="M450" i="1"/>
  <c r="M439" i="1"/>
  <c r="M449" i="1"/>
  <c r="M365" i="1"/>
  <c r="M448" i="1"/>
  <c r="M447" i="1"/>
  <c r="M364" i="1"/>
  <c r="M445" i="1"/>
  <c r="M367" i="1"/>
  <c r="M366" i="1"/>
  <c r="M379" i="1"/>
  <c r="M469" i="1"/>
  <c r="M378" i="1"/>
  <c r="M377" i="1"/>
  <c r="M463" i="1"/>
  <c r="M462" i="1"/>
  <c r="M457" i="1"/>
  <c r="M455" i="1"/>
  <c r="M369" i="1"/>
  <c r="M368" i="1"/>
  <c r="M443" i="1"/>
  <c r="M343" i="1"/>
  <c r="M271" i="1"/>
  <c r="M269" i="1"/>
  <c r="M268" i="1"/>
  <c r="M267" i="1"/>
  <c r="M266" i="1"/>
  <c r="M265" i="1"/>
  <c r="M336" i="1"/>
  <c r="M260" i="1"/>
  <c r="M258" i="1"/>
  <c r="M257" i="1"/>
  <c r="M254" i="1"/>
  <c r="M251" i="1"/>
  <c r="M275" i="1"/>
  <c r="M250" i="1"/>
  <c r="M249" i="1"/>
  <c r="M272" i="1"/>
  <c r="M976" i="1"/>
  <c r="M1031" i="1"/>
  <c r="M972" i="1"/>
  <c r="M1038" i="1"/>
  <c r="M983" i="1"/>
  <c r="M980" i="1"/>
  <c r="M985" i="1"/>
  <c r="M979" i="1"/>
  <c r="M1034" i="1"/>
  <c r="M973" i="1"/>
  <c r="M974" i="1"/>
  <c r="M967" i="1"/>
  <c r="M1027" i="1"/>
  <c r="M969" i="1"/>
  <c r="M1137" i="1"/>
  <c r="M1136" i="1"/>
  <c r="M1135" i="1"/>
  <c r="M1134" i="1"/>
  <c r="M1133" i="1"/>
  <c r="M1132" i="1"/>
  <c r="M1730" i="1"/>
  <c r="M1788" i="1"/>
  <c r="M1766" i="1"/>
  <c r="M1810" i="1"/>
  <c r="M1724" i="1"/>
  <c r="M1808" i="1"/>
  <c r="M1807" i="1"/>
  <c r="M1757" i="1"/>
  <c r="M1805" i="1"/>
  <c r="M1804" i="1"/>
  <c r="M1756" i="1"/>
  <c r="M1754" i="1"/>
  <c r="M1770" i="1"/>
  <c r="M1753" i="1"/>
  <c r="M1752" i="1"/>
  <c r="M1751" i="1"/>
  <c r="M1750" i="1"/>
  <c r="M1749" i="1"/>
  <c r="M1796" i="1"/>
  <c r="M1744" i="1"/>
  <c r="M1795" i="1"/>
  <c r="M1748" i="1"/>
  <c r="M1747" i="1"/>
  <c r="M1791" i="1"/>
  <c r="M1741" i="1"/>
  <c r="M1783" i="1"/>
  <c r="M1740" i="1"/>
  <c r="M1787" i="1"/>
  <c r="M1786" i="1"/>
  <c r="M1785" i="1"/>
  <c r="M1739" i="1"/>
  <c r="M1782" i="1"/>
  <c r="M1733" i="1"/>
  <c r="M1780" i="1"/>
  <c r="M1732" i="1"/>
  <c r="M1759" i="1"/>
  <c r="M1760" i="1"/>
  <c r="M1778" i="1"/>
  <c r="M1776" i="1"/>
  <c r="M1775" i="1"/>
  <c r="M1774" i="1"/>
  <c r="M1773" i="1"/>
  <c r="M1721" i="1"/>
  <c r="M1769" i="1"/>
  <c r="M1768" i="1"/>
  <c r="M1727" i="1"/>
  <c r="M1793" i="1"/>
  <c r="M1792" i="1"/>
  <c r="M1790" i="1"/>
  <c r="M1846" i="1"/>
  <c r="M1803" i="1"/>
  <c r="M1802" i="1"/>
  <c r="M1801" i="1"/>
  <c r="M1799" i="1"/>
  <c r="M1840" i="1"/>
  <c r="M1800" i="1"/>
  <c r="M1798" i="1"/>
  <c r="M1797" i="1"/>
  <c r="M1806" i="1"/>
  <c r="M1837" i="1"/>
  <c r="M1794" i="1"/>
  <c r="M1809" i="1"/>
  <c r="M1938" i="1"/>
  <c r="M1936" i="1"/>
  <c r="M1935" i="1"/>
  <c r="M1878" i="1"/>
  <c r="M1879" i="1"/>
  <c r="M1901" i="1"/>
  <c r="M1880" i="1"/>
  <c r="M1894" i="1"/>
  <c r="M1883" i="1"/>
  <c r="M1882" i="1"/>
  <c r="M1881" i="1"/>
  <c r="M1934" i="1"/>
  <c r="M1933" i="1"/>
  <c r="M1932" i="1"/>
  <c r="M1930" i="1"/>
  <c r="M1964" i="1"/>
  <c r="M1963" i="1"/>
  <c r="M1962" i="1"/>
  <c r="M1929" i="1"/>
  <c r="M1924" i="1"/>
  <c r="M1922" i="1"/>
  <c r="M1917" i="1"/>
  <c r="M1913" i="1"/>
  <c r="M1952" i="1"/>
  <c r="M1951" i="1"/>
  <c r="M1911" i="1"/>
  <c r="M1949" i="1"/>
  <c r="M1947" i="1"/>
  <c r="M1945" i="1"/>
  <c r="M1906" i="1"/>
  <c r="M1905" i="1"/>
  <c r="M1928" i="1"/>
  <c r="M1931" i="1"/>
  <c r="M1900" i="1"/>
  <c r="M1889" i="1"/>
  <c r="M1877" i="1"/>
  <c r="M1876" i="1"/>
  <c r="M1926" i="1"/>
  <c r="M1925" i="1"/>
  <c r="M1872" i="1"/>
  <c r="M1705" i="1"/>
  <c r="M1707" i="1"/>
  <c r="M1706" i="1"/>
  <c r="M1712" i="1"/>
  <c r="M1713" i="1"/>
  <c r="M1758" i="1"/>
  <c r="M1755" i="1"/>
  <c r="M1711" i="1"/>
  <c r="M1714" i="1"/>
  <c r="M350" i="1"/>
  <c r="M361" i="1"/>
  <c r="M360" i="1"/>
  <c r="M359" i="1"/>
  <c r="M357" i="1"/>
  <c r="M355" i="1"/>
  <c r="M356" i="1"/>
  <c r="M354" i="1"/>
  <c r="M352" i="1"/>
  <c r="M427" i="1"/>
  <c r="M975" i="1"/>
  <c r="M884" i="1"/>
  <c r="M889" i="1"/>
  <c r="M895" i="1"/>
  <c r="M897" i="1"/>
  <c r="M981" i="1"/>
  <c r="M891" i="1"/>
  <c r="M1334" i="1"/>
  <c r="M1337" i="1"/>
  <c r="M1781" i="1"/>
  <c r="M1779" i="1"/>
  <c r="M1777" i="1"/>
  <c r="M1822" i="1"/>
  <c r="M1566" i="1"/>
  <c r="M1568" i="1"/>
  <c r="M1565" i="1"/>
  <c r="M1562" i="1"/>
  <c r="M1567" i="1"/>
  <c r="M1594" i="1"/>
  <c r="M1598" i="1"/>
  <c r="M1569" i="1"/>
  <c r="M1572" i="1"/>
  <c r="M1571" i="1"/>
  <c r="M1570" i="1"/>
  <c r="M1602" i="1"/>
  <c r="M490" i="1"/>
  <c r="M1185" i="1"/>
  <c r="M1184" i="1"/>
  <c r="M1193" i="1"/>
  <c r="M1232" i="1"/>
  <c r="M1224" i="1"/>
  <c r="M1183" i="1"/>
  <c r="M1182" i="1"/>
  <c r="M489" i="1"/>
  <c r="M406" i="1"/>
  <c r="M404" i="1"/>
  <c r="M491" i="1"/>
  <c r="M1246" i="1"/>
  <c r="M1292" i="1"/>
  <c r="M1243" i="1"/>
  <c r="M1290" i="1"/>
  <c r="M1289" i="1"/>
  <c r="M1238" i="1"/>
  <c r="M1237" i="1"/>
  <c r="M1234" i="1"/>
  <c r="M1233" i="1"/>
  <c r="M1284" i="1"/>
  <c r="M1231" i="1"/>
  <c r="M1230" i="1"/>
  <c r="M1229" i="1"/>
  <c r="M1228" i="1"/>
  <c r="M1227" i="1"/>
  <c r="M1226" i="1"/>
  <c r="M1225" i="1"/>
  <c r="M1223" i="1"/>
  <c r="M1222" i="1"/>
  <c r="M1221" i="1"/>
  <c r="M1217" i="1"/>
  <c r="M1216" i="1"/>
  <c r="M1215" i="1"/>
  <c r="M1214" i="1"/>
  <c r="M1202" i="1"/>
  <c r="M1212" i="1"/>
  <c r="M1211" i="1"/>
  <c r="M1266" i="1"/>
  <c r="M1265" i="1"/>
  <c r="M1264" i="1"/>
  <c r="M1210" i="1"/>
  <c r="M1262" i="1"/>
  <c r="M1283" i="1"/>
  <c r="M1261" i="1"/>
  <c r="M1260" i="1"/>
  <c r="M1208" i="1"/>
  <c r="M1207" i="1"/>
  <c r="M1205" i="1"/>
  <c r="M1256" i="1"/>
  <c r="M1254" i="1"/>
  <c r="M1203" i="1"/>
  <c r="M1204" i="1"/>
  <c r="M1201" i="1"/>
  <c r="M1200" i="1"/>
  <c r="M1249" i="1"/>
  <c r="M1609" i="1"/>
  <c r="M1608" i="1"/>
  <c r="M1658" i="1"/>
  <c r="M1604" i="1"/>
  <c r="M1652" i="1"/>
  <c r="M1654" i="1"/>
  <c r="M1603" i="1"/>
  <c r="M1651" i="1"/>
  <c r="M1600" i="1"/>
  <c r="M1599" i="1"/>
  <c r="M1647" i="1"/>
  <c r="M1645" i="1"/>
  <c r="M1644" i="1"/>
  <c r="M1595" i="1"/>
  <c r="M1592" i="1"/>
  <c r="M1639" i="1"/>
  <c r="M1638" i="1"/>
  <c r="M2092" i="1"/>
  <c r="M2096" i="1"/>
  <c r="M2095" i="1"/>
  <c r="M2094" i="1"/>
  <c r="M2093" i="1"/>
  <c r="M2060" i="1"/>
  <c r="M2176" i="1"/>
  <c r="M2175" i="1"/>
  <c r="M2174" i="1"/>
  <c r="M2173" i="1"/>
  <c r="M2172" i="1"/>
  <c r="M2171" i="1"/>
  <c r="M2170" i="1"/>
  <c r="M2178" i="1"/>
  <c r="M2168" i="1"/>
  <c r="M2181" i="1"/>
  <c r="M2167" i="1"/>
  <c r="M2180" i="1"/>
  <c r="M2166" i="1"/>
  <c r="M2179" i="1"/>
  <c r="M2169" i="1"/>
  <c r="M2165" i="1"/>
  <c r="M2177" i="1"/>
  <c r="M1542" i="1"/>
  <c r="M1551" i="1"/>
  <c r="M1550" i="1"/>
  <c r="M1548" i="1"/>
  <c r="M1546" i="1"/>
  <c r="M1543" i="1"/>
  <c r="M1544" i="1"/>
  <c r="M1511" i="1"/>
  <c r="M1510" i="1"/>
  <c r="M1553" i="1"/>
  <c r="M1507" i="1"/>
  <c r="M1513" i="1"/>
  <c r="M1519" i="1"/>
  <c r="M1515" i="1"/>
  <c r="M1514" i="1"/>
  <c r="M1520" i="1"/>
  <c r="M1517" i="1"/>
  <c r="M1516" i="1"/>
  <c r="M1483" i="1"/>
  <c r="M1480" i="1"/>
  <c r="M1475" i="1"/>
  <c r="M2202" i="1"/>
  <c r="M2200" i="1"/>
  <c r="M2201" i="1"/>
  <c r="M1367" i="1"/>
  <c r="M1321" i="1"/>
  <c r="M1319" i="1"/>
  <c r="M1352" i="1"/>
  <c r="M1351" i="1"/>
  <c r="M1348" i="1"/>
  <c r="M1347" i="1"/>
  <c r="M1338" i="1"/>
  <c r="M1306" i="1"/>
  <c r="M1354" i="1"/>
  <c r="M1312" i="1"/>
  <c r="M1317" i="1"/>
  <c r="M1364" i="1"/>
  <c r="M1314" i="1"/>
  <c r="M845" i="1"/>
  <c r="M792" i="1"/>
  <c r="M871" i="1"/>
  <c r="M941" i="1"/>
  <c r="M870" i="1"/>
  <c r="M960" i="1"/>
  <c r="M959" i="1"/>
  <c r="M955" i="1"/>
  <c r="M954" i="1"/>
  <c r="M953" i="1"/>
  <c r="M958" i="1"/>
  <c r="M872" i="1"/>
  <c r="M951" i="1"/>
  <c r="M950" i="1"/>
  <c r="M957" i="1"/>
  <c r="M949" i="1"/>
  <c r="M948" i="1"/>
  <c r="M947" i="1"/>
  <c r="M946" i="1"/>
  <c r="M945" i="1"/>
  <c r="M944" i="1"/>
  <c r="M943" i="1"/>
  <c r="M956" i="1"/>
  <c r="M312" i="1"/>
  <c r="M310" i="1"/>
  <c r="M305" i="1"/>
  <c r="M309" i="1"/>
  <c r="M308" i="1"/>
  <c r="M375" i="1"/>
  <c r="M307" i="1"/>
  <c r="M313" i="1"/>
  <c r="M317" i="1"/>
  <c r="M315" i="1"/>
  <c r="M303" i="1"/>
  <c r="M318" i="1"/>
  <c r="M304" i="1"/>
  <c r="M306" i="1"/>
  <c r="M1218" i="1"/>
  <c r="M1220" i="1"/>
  <c r="M1219" i="1"/>
  <c r="M1177" i="1"/>
  <c r="M1176" i="1"/>
  <c r="M1240" i="1"/>
  <c r="M1239" i="1"/>
  <c r="M1196" i="1"/>
  <c r="M1195" i="1"/>
  <c r="M1236" i="1"/>
  <c r="M1235" i="1"/>
  <c r="M1194" i="1"/>
  <c r="M1197" i="1"/>
  <c r="M1242" i="1"/>
  <c r="M1241" i="1"/>
  <c r="M1244" i="1"/>
  <c r="M1189" i="1"/>
  <c r="M1190" i="1"/>
  <c r="M1067" i="1"/>
  <c r="M1066" i="1"/>
  <c r="M1023" i="1"/>
  <c r="M939" i="1"/>
  <c r="M964" i="1"/>
  <c r="M962" i="1"/>
  <c r="M1501" i="1"/>
  <c r="M1500" i="1"/>
  <c r="M1540" i="1"/>
  <c r="M1539" i="1"/>
  <c r="M1499" i="1"/>
  <c r="M1537" i="1"/>
  <c r="M1536" i="1"/>
  <c r="M1498" i="1"/>
  <c r="M1534" i="1"/>
  <c r="M1495" i="1"/>
  <c r="M1494" i="1"/>
  <c r="M1493" i="1"/>
  <c r="M1492" i="1"/>
  <c r="M1549" i="1"/>
  <c r="M1504" i="1"/>
  <c r="M1547" i="1"/>
  <c r="M1545" i="1"/>
  <c r="M1502" i="1"/>
  <c r="M1506" i="1"/>
  <c r="M1491" i="1"/>
  <c r="M880" i="1"/>
  <c r="M966" i="1"/>
  <c r="M875" i="1"/>
  <c r="M874" i="1"/>
  <c r="M873" i="1"/>
  <c r="M877" i="1"/>
  <c r="M738" i="1"/>
  <c r="M736" i="1"/>
  <c r="M733" i="1"/>
  <c r="M732" i="1"/>
  <c r="M730" i="1"/>
  <c r="M722" i="1"/>
  <c r="M719" i="1"/>
  <c r="M714" i="1"/>
  <c r="M700" i="1"/>
  <c r="M785" i="1"/>
  <c r="M783" i="1"/>
  <c r="M711" i="1"/>
  <c r="M710" i="1"/>
  <c r="M707" i="1"/>
  <c r="M706" i="1"/>
  <c r="M701" i="1"/>
  <c r="M765" i="1"/>
  <c r="M768" i="1"/>
  <c r="M698" i="1"/>
  <c r="M692" i="1"/>
  <c r="M760" i="1"/>
  <c r="M689" i="1"/>
  <c r="M687" i="1"/>
  <c r="M688" i="1"/>
  <c r="M752" i="1"/>
  <c r="M683" i="1"/>
  <c r="M681" i="1"/>
  <c r="M677" i="1"/>
  <c r="M675" i="1"/>
  <c r="M729" i="1"/>
  <c r="M708" i="1"/>
  <c r="M705" i="1"/>
  <c r="M741" i="1"/>
  <c r="M670" i="1"/>
  <c r="M734" i="1"/>
  <c r="M650" i="1"/>
  <c r="M709" i="1"/>
  <c r="M674" i="1"/>
  <c r="M671" i="1"/>
  <c r="M667" i="1"/>
  <c r="M663" i="1"/>
  <c r="M662" i="1"/>
  <c r="M658" i="1"/>
  <c r="M717" i="1"/>
  <c r="M716" i="1"/>
  <c r="M656" i="1"/>
  <c r="M654" i="1"/>
  <c r="M652" i="1"/>
  <c r="M649" i="1"/>
  <c r="M645" i="1"/>
  <c r="M703" i="1"/>
  <c r="M644" i="1"/>
  <c r="M482" i="1"/>
  <c r="M693" i="1"/>
  <c r="M595" i="1"/>
  <c r="M592" i="1"/>
  <c r="M517" i="1"/>
  <c r="M515" i="1"/>
  <c r="M509" i="1"/>
  <c r="M750" i="1"/>
  <c r="M1509" i="1"/>
  <c r="M1508" i="1"/>
  <c r="M1478" i="1"/>
  <c r="M557" i="1"/>
  <c r="M555" i="1"/>
  <c r="M553" i="1"/>
  <c r="M478" i="1"/>
  <c r="M551" i="1"/>
  <c r="M549" i="1"/>
  <c r="M548" i="1"/>
  <c r="M546" i="1"/>
  <c r="M545" i="1"/>
  <c r="M543" i="1"/>
  <c r="M542" i="1"/>
  <c r="M541" i="1"/>
  <c r="M479" i="1"/>
  <c r="M476" i="1"/>
  <c r="M474" i="1"/>
  <c r="M473" i="1"/>
  <c r="M556" i="1"/>
  <c r="M550" i="1"/>
  <c r="M477" i="1"/>
  <c r="M544" i="1"/>
  <c r="M475" i="1"/>
  <c r="M1206" i="1"/>
  <c r="M2091" i="1"/>
  <c r="M2089" i="1"/>
  <c r="M2088" i="1"/>
  <c r="M2085" i="1"/>
  <c r="M2084" i="1"/>
  <c r="M2086" i="1"/>
  <c r="M2083" i="1"/>
  <c r="M2082" i="1"/>
  <c r="M2081" i="1"/>
  <c r="M2080" i="1"/>
  <c r="M2219" i="1"/>
  <c r="M2218" i="1"/>
  <c r="M2217" i="1"/>
  <c r="M301" i="1"/>
  <c r="M300" i="1"/>
  <c r="M298" i="1"/>
  <c r="M297" i="1"/>
  <c r="M358" i="1"/>
  <c r="M363" i="1"/>
  <c r="M296" i="1"/>
  <c r="M294" i="1"/>
  <c r="M289" i="1"/>
  <c r="M293" i="1"/>
  <c r="M285" i="1"/>
  <c r="M284" i="1"/>
  <c r="M280" i="1"/>
  <c r="M281" i="1"/>
  <c r="M283" i="1"/>
  <c r="M2213" i="1"/>
  <c r="M2216" i="1"/>
  <c r="M2214" i="1"/>
  <c r="M2215" i="1"/>
  <c r="M2225" i="1"/>
  <c r="M2224" i="1"/>
  <c r="M2223" i="1"/>
  <c r="M2222" i="1"/>
  <c r="M2221" i="1"/>
  <c r="M2220" i="1"/>
  <c r="M1278" i="1"/>
  <c r="M1320" i="1"/>
  <c r="M1280" i="1"/>
  <c r="M1279" i="1"/>
  <c r="M1281" i="1"/>
  <c r="M825" i="1"/>
  <c r="M823" i="1"/>
  <c r="M833" i="1"/>
  <c r="M879" i="1"/>
  <c r="M832" i="1"/>
  <c r="M831" i="1"/>
  <c r="M830" i="1"/>
  <c r="M876" i="1"/>
  <c r="M829" i="1"/>
  <c r="M824" i="1"/>
  <c r="M826" i="1"/>
  <c r="M827" i="1"/>
  <c r="M759" i="1"/>
  <c r="M767" i="1"/>
  <c r="M766" i="1"/>
  <c r="M757" i="1"/>
  <c r="M761" i="1"/>
  <c r="M819" i="1"/>
  <c r="M817" i="1"/>
  <c r="M763" i="1"/>
  <c r="M764" i="1"/>
  <c r="M769" i="1"/>
  <c r="M762" i="1"/>
  <c r="M1670" i="1"/>
  <c r="M1666" i="1"/>
  <c r="M1664" i="1"/>
  <c r="M1665" i="1"/>
  <c r="M1620" i="1"/>
  <c r="M1617" i="1"/>
  <c r="M1626" i="1"/>
  <c r="M1621" i="1"/>
  <c r="M1668" i="1"/>
  <c r="M1627" i="1"/>
  <c r="M1026" i="1"/>
  <c r="M1025" i="1"/>
  <c r="M1028" i="1"/>
  <c r="M1035" i="1"/>
  <c r="M1033" i="1"/>
  <c r="M1069" i="1"/>
  <c r="M1074" i="1"/>
  <c r="M1037" i="1"/>
  <c r="M1036" i="1"/>
  <c r="M1030" i="1"/>
  <c r="M1029" i="1"/>
  <c r="M1032" i="1"/>
  <c r="M1073" i="1"/>
  <c r="M1818" i="1"/>
  <c r="M1762" i="1"/>
  <c r="M1816" i="1"/>
  <c r="M1815" i="1"/>
  <c r="M1814" i="1"/>
  <c r="M821" i="1"/>
  <c r="M820" i="1"/>
  <c r="M866" i="1"/>
  <c r="M818" i="1"/>
  <c r="M864" i="1"/>
  <c r="M816" i="1"/>
  <c r="M812" i="1"/>
  <c r="M862" i="1"/>
  <c r="M813" i="1"/>
  <c r="M811" i="1"/>
  <c r="M857" i="1"/>
  <c r="M807" i="1"/>
  <c r="M806" i="1"/>
  <c r="M805" i="1"/>
  <c r="M804" i="1"/>
  <c r="M803" i="1"/>
  <c r="M801" i="1"/>
  <c r="M800" i="1"/>
  <c r="M799" i="1"/>
  <c r="M798" i="1"/>
  <c r="M795" i="1"/>
  <c r="M793" i="1"/>
  <c r="M847" i="1"/>
  <c r="M1172" i="1"/>
  <c r="M1129" i="1"/>
  <c r="M1170" i="1"/>
  <c r="M1128" i="1"/>
  <c r="M1131" i="1"/>
  <c r="M1113" i="1"/>
  <c r="M1051" i="1"/>
  <c r="M1049" i="1"/>
  <c r="M1054" i="1"/>
  <c r="M1050" i="1"/>
  <c r="M1100" i="1"/>
  <c r="M1099" i="1"/>
  <c r="M1111" i="1"/>
  <c r="M1110" i="1"/>
  <c r="M1109" i="1"/>
  <c r="M1108" i="1"/>
  <c r="M1104" i="1"/>
  <c r="M1053" i="1"/>
  <c r="M1096" i="1"/>
  <c r="M1048" i="1"/>
  <c r="M1106" i="1"/>
  <c r="M1105" i="1"/>
  <c r="M1047" i="1"/>
  <c r="M1052" i="1"/>
  <c r="M1098" i="1"/>
  <c r="M2204" i="1"/>
  <c r="M2203" i="1"/>
  <c r="M2210" i="1"/>
  <c r="M2209" i="1"/>
  <c r="M2208" i="1"/>
  <c r="M2207" i="1"/>
  <c r="M2206" i="1"/>
  <c r="M2205" i="1"/>
  <c r="M2211" i="1"/>
  <c r="M2116" i="1"/>
  <c r="M2115" i="1"/>
  <c r="M2112" i="1"/>
  <c r="M2111" i="1"/>
  <c r="M2110" i="1"/>
  <c r="M2109" i="1"/>
  <c r="M2108" i="1"/>
  <c r="M2107" i="1"/>
  <c r="M2106" i="1"/>
  <c r="M2105" i="1"/>
  <c r="M2103" i="1"/>
  <c r="M2117" i="1"/>
  <c r="M2114" i="1"/>
  <c r="M2113" i="1"/>
  <c r="M157" i="1"/>
  <c r="M2164" i="1"/>
  <c r="M1021" i="1"/>
  <c r="M1061" i="1"/>
  <c r="M1019" i="1"/>
  <c r="M1017" i="1"/>
  <c r="M1016" i="1"/>
  <c r="M1014" i="1"/>
  <c r="M1013" i="1"/>
  <c r="M1022" i="1"/>
  <c r="M1056" i="1"/>
  <c r="M815" i="1"/>
  <c r="M987" i="1"/>
  <c r="M1012" i="1"/>
  <c r="M1011" i="1"/>
  <c r="M1009" i="1"/>
  <c r="M1008" i="1"/>
  <c r="M1007" i="1"/>
  <c r="M1006" i="1"/>
  <c r="M1004" i="1"/>
  <c r="M1003" i="1"/>
  <c r="M996" i="1"/>
  <c r="M994" i="1"/>
  <c r="M989" i="1"/>
  <c r="M988" i="1"/>
  <c r="M1157" i="1"/>
  <c r="M1155" i="1"/>
  <c r="M1156" i="1"/>
  <c r="M1154" i="1"/>
  <c r="M415" i="1"/>
  <c r="M386" i="1"/>
  <c r="M402" i="1"/>
  <c r="M340" i="1"/>
  <c r="M424" i="1"/>
  <c r="M348" i="1"/>
  <c r="M420" i="1"/>
  <c r="M421" i="1"/>
  <c r="M419" i="1"/>
  <c r="M345" i="1"/>
  <c r="M417" i="1"/>
  <c r="M416" i="1"/>
  <c r="M407" i="1"/>
  <c r="M405" i="1"/>
  <c r="M408" i="1"/>
  <c r="M339" i="1"/>
  <c r="M338" i="1"/>
  <c r="M392" i="1"/>
  <c r="M391" i="1"/>
  <c r="M397" i="1"/>
  <c r="M399" i="1"/>
  <c r="M400" i="1"/>
  <c r="M335" i="1"/>
  <c r="M410" i="1"/>
  <c r="M394" i="1"/>
  <c r="M334" i="1"/>
  <c r="M409" i="1"/>
  <c r="M333" i="1"/>
  <c r="M389" i="1"/>
  <c r="M349" i="1"/>
  <c r="M277" i="1"/>
  <c r="M240" i="1"/>
  <c r="M322" i="1"/>
  <c r="M238" i="1"/>
  <c r="M202" i="1"/>
  <c r="M237" i="1"/>
  <c r="M236" i="1"/>
  <c r="M235" i="1"/>
  <c r="M314" i="1"/>
  <c r="M234" i="1"/>
  <c r="M239" i="1"/>
  <c r="M232" i="1"/>
  <c r="M230" i="1"/>
  <c r="M229" i="1"/>
  <c r="M228" i="1"/>
  <c r="M227" i="1"/>
  <c r="M225" i="1"/>
  <c r="M302" i="1"/>
  <c r="M223" i="1"/>
  <c r="M220" i="1"/>
  <c r="M222" i="1"/>
  <c r="M295" i="1"/>
  <c r="M218" i="1"/>
  <c r="M290" i="1"/>
  <c r="M217" i="1"/>
  <c r="M288" i="1"/>
  <c r="M286" i="1"/>
  <c r="M216" i="1"/>
  <c r="M215" i="1"/>
  <c r="M212" i="1"/>
  <c r="M214" i="1"/>
  <c r="M282" i="1"/>
  <c r="M279" i="1"/>
  <c r="M210" i="1"/>
  <c r="M209" i="1"/>
  <c r="M274" i="1"/>
  <c r="M273" i="1"/>
  <c r="M208" i="1"/>
  <c r="M207" i="1"/>
  <c r="M270" i="1"/>
  <c r="M206" i="1"/>
  <c r="M205" i="1"/>
  <c r="M203" i="1"/>
  <c r="M263" i="1"/>
  <c r="M262" i="1"/>
  <c r="M201" i="1"/>
  <c r="M200" i="1"/>
  <c r="M199" i="1"/>
  <c r="M255" i="1"/>
  <c r="M253" i="1"/>
  <c r="M197" i="1"/>
  <c r="M196" i="1"/>
  <c r="M194" i="1"/>
  <c r="M246" i="1"/>
  <c r="M193" i="1"/>
  <c r="M242" i="1"/>
  <c r="M191" i="1"/>
  <c r="M190" i="1"/>
  <c r="M188" i="1"/>
  <c r="M187" i="1"/>
  <c r="M185" i="1"/>
  <c r="M183" i="1"/>
  <c r="M182" i="1"/>
  <c r="M166" i="1"/>
  <c r="M243" i="1"/>
  <c r="M161" i="1"/>
  <c r="M233" i="1"/>
  <c r="M160" i="1"/>
  <c r="M248" i="1"/>
  <c r="M244" i="1"/>
  <c r="M158" i="1"/>
  <c r="M159" i="1"/>
  <c r="M163" i="1"/>
  <c r="M134" i="1"/>
  <c r="M133" i="1"/>
  <c r="M135" i="1"/>
  <c r="M136" i="1"/>
  <c r="M132" i="1"/>
  <c r="M882" i="1"/>
  <c r="M912" i="1"/>
  <c r="M1102" i="1"/>
  <c r="M1095" i="1"/>
  <c r="M1093" i="1"/>
  <c r="M1085" i="1"/>
  <c r="M1141" i="1"/>
  <c r="M1081" i="1"/>
  <c r="M1079" i="1"/>
  <c r="M1071" i="1"/>
  <c r="M1125" i="1"/>
  <c r="M1123" i="1"/>
  <c r="M1057" i="1"/>
  <c r="M1121" i="1"/>
  <c r="M45" i="1"/>
  <c r="F9" i="3"/>
  <c r="F18" i="3"/>
  <c r="J680" i="1" l="1"/>
  <c r="G27" i="1" l="1"/>
  <c r="G26" i="1"/>
  <c r="J1082" i="1" l="1"/>
  <c r="J1041" i="1"/>
  <c r="J1084" i="1"/>
  <c r="J1086" i="1"/>
  <c r="J1049" i="1"/>
  <c r="J1055" i="1"/>
  <c r="J1057" i="1"/>
  <c r="J1089" i="1"/>
  <c r="J1060" i="1"/>
  <c r="J1066" i="1"/>
  <c r="J1068" i="1"/>
  <c r="J1071" i="1"/>
  <c r="J177" i="1"/>
  <c r="J118" i="1"/>
  <c r="J222" i="1"/>
  <c r="J221" i="1"/>
  <c r="J116" i="1"/>
  <c r="J117" i="1"/>
  <c r="J121" i="1"/>
  <c r="J92" i="1"/>
  <c r="J91" i="1"/>
  <c r="J93" i="1"/>
  <c r="J94" i="1"/>
  <c r="J90" i="1"/>
  <c r="J896" i="1"/>
  <c r="J920" i="1"/>
  <c r="J220" i="1"/>
  <c r="J119" i="1"/>
  <c r="J124" i="1"/>
  <c r="J126" i="1"/>
  <c r="J127" i="1"/>
  <c r="J131" i="1"/>
  <c r="J129" i="1"/>
  <c r="J186" i="1"/>
  <c r="J135" i="1"/>
  <c r="J134" i="1"/>
  <c r="J132" i="1"/>
  <c r="J188" i="1"/>
  <c r="J137" i="1"/>
  <c r="J140" i="1"/>
  <c r="J138" i="1"/>
  <c r="J141" i="1"/>
  <c r="J192" i="1"/>
  <c r="J191" i="1"/>
  <c r="J143" i="1"/>
  <c r="J144" i="1"/>
  <c r="J196" i="1"/>
  <c r="J145" i="1"/>
  <c r="J197" i="1"/>
  <c r="J201" i="1"/>
  <c r="J200" i="1"/>
  <c r="J152" i="1"/>
  <c r="J151" i="1"/>
  <c r="J199" i="1"/>
  <c r="J150" i="1"/>
  <c r="J149" i="1"/>
  <c r="J147" i="1"/>
  <c r="J153" i="1"/>
  <c r="J158" i="1"/>
  <c r="J204" i="1"/>
  <c r="J203" i="1"/>
  <c r="J154" i="1"/>
  <c r="J160" i="1"/>
  <c r="J159" i="1"/>
  <c r="J156" i="1"/>
  <c r="J161" i="1"/>
  <c r="J207" i="1"/>
  <c r="J205" i="1"/>
  <c r="J208" i="1"/>
  <c r="J211" i="1"/>
  <c r="J162" i="1"/>
  <c r="J166" i="1"/>
  <c r="J164" i="1"/>
  <c r="J213" i="1"/>
  <c r="J167" i="1"/>
  <c r="J173" i="1"/>
  <c r="J172" i="1"/>
  <c r="J171" i="1"/>
  <c r="J169" i="1"/>
  <c r="J174" i="1"/>
  <c r="J215" i="1"/>
  <c r="J178" i="1"/>
  <c r="J183" i="1"/>
  <c r="J176" i="1"/>
  <c r="J180" i="1"/>
  <c r="J179" i="1"/>
  <c r="J146" i="1"/>
  <c r="J181" i="1"/>
  <c r="J240" i="1"/>
  <c r="J184" i="1"/>
  <c r="J219" i="1"/>
  <c r="J182" i="1"/>
  <c r="J322" i="1"/>
  <c r="J302" i="1"/>
  <c r="J287" i="1"/>
  <c r="J312" i="1"/>
  <c r="J286" i="1"/>
  <c r="J299" i="1"/>
  <c r="J313" i="1"/>
  <c r="J306" i="1"/>
  <c r="J288" i="1"/>
  <c r="J304" i="1"/>
  <c r="J305" i="1"/>
  <c r="J310" i="1"/>
  <c r="J309" i="1"/>
  <c r="J311" i="1"/>
  <c r="J291" i="1"/>
  <c r="J290" i="1"/>
  <c r="J301" i="1"/>
  <c r="J300" i="1"/>
  <c r="J315" i="1"/>
  <c r="J281" i="1"/>
  <c r="J308" i="1"/>
  <c r="J292" i="1"/>
  <c r="J321" i="1"/>
  <c r="J298" i="1"/>
  <c r="J319" i="1"/>
  <c r="J320" i="1"/>
  <c r="J318" i="1"/>
  <c r="J296" i="1"/>
  <c r="J317" i="1"/>
  <c r="J316" i="1"/>
  <c r="J977" i="1"/>
  <c r="J976" i="1"/>
  <c r="J975" i="1"/>
  <c r="J974" i="1"/>
  <c r="J973" i="1"/>
  <c r="J972" i="1"/>
  <c r="J971" i="1"/>
  <c r="J970" i="1"/>
  <c r="J969" i="1"/>
  <c r="J968" i="1"/>
  <c r="J1126" i="1"/>
  <c r="J1124" i="1"/>
  <c r="J1125" i="1"/>
  <c r="J1123" i="1"/>
  <c r="J787" i="1"/>
  <c r="J786" i="1"/>
  <c r="J788" i="1"/>
  <c r="J784" i="1"/>
  <c r="J785" i="1"/>
  <c r="J783" i="1"/>
  <c r="J777" i="1"/>
  <c r="J781" i="1"/>
  <c r="J780" i="1"/>
  <c r="J776" i="1"/>
  <c r="J779" i="1"/>
  <c r="J775" i="1"/>
  <c r="J774" i="1"/>
  <c r="J773" i="1"/>
  <c r="J772" i="1"/>
  <c r="J771" i="1"/>
  <c r="J770" i="1"/>
  <c r="J769" i="1"/>
  <c r="J768" i="1"/>
  <c r="J767" i="1"/>
  <c r="J766" i="1"/>
  <c r="J765" i="1"/>
  <c r="J778" i="1"/>
  <c r="J1099" i="1"/>
  <c r="J1096" i="1"/>
  <c r="J1098" i="1"/>
  <c r="J1095" i="1"/>
  <c r="J1097" i="1"/>
  <c r="J1039" i="1"/>
  <c r="J1026" i="1"/>
  <c r="J1022" i="1"/>
  <c r="J1032" i="1"/>
  <c r="J1025" i="1"/>
  <c r="J1028" i="1"/>
  <c r="J1027" i="1"/>
  <c r="J1038" i="1"/>
  <c r="J1037" i="1"/>
  <c r="J1036" i="1"/>
  <c r="J1035" i="1"/>
  <c r="J1030" i="1"/>
  <c r="J1031" i="1"/>
  <c r="J1023" i="1"/>
  <c r="J1021" i="1"/>
  <c r="J1034" i="1"/>
  <c r="J1033" i="1"/>
  <c r="J1020" i="1"/>
  <c r="J1029" i="1"/>
  <c r="J1024" i="1"/>
  <c r="J2204" i="1"/>
  <c r="J2203" i="1"/>
  <c r="J2210" i="1"/>
  <c r="J2209" i="1"/>
  <c r="J2208" i="1"/>
  <c r="J2207" i="1"/>
  <c r="J2206" i="1"/>
  <c r="J2205" i="1"/>
  <c r="J2211" i="1"/>
  <c r="J2116" i="1"/>
  <c r="J2115" i="1"/>
  <c r="J2112" i="1"/>
  <c r="J2111" i="1"/>
  <c r="J2110" i="1"/>
  <c r="J2109" i="1"/>
  <c r="J2108" i="1"/>
  <c r="J2107" i="1"/>
  <c r="J2106" i="1"/>
  <c r="J2105" i="1"/>
  <c r="J2103" i="1"/>
  <c r="J2117" i="1"/>
  <c r="J2114" i="1"/>
  <c r="J2113" i="1"/>
  <c r="J115" i="1"/>
  <c r="J2164" i="1"/>
  <c r="J986" i="1"/>
  <c r="J989" i="1"/>
  <c r="J985" i="1"/>
  <c r="J984" i="1"/>
  <c r="J983" i="1"/>
  <c r="J982" i="1"/>
  <c r="J981" i="1"/>
  <c r="J987" i="1"/>
  <c r="J988" i="1"/>
  <c r="J734" i="1"/>
  <c r="J967" i="1"/>
  <c r="J980" i="1"/>
  <c r="J979" i="1"/>
  <c r="J996" i="1"/>
  <c r="J1000" i="1"/>
  <c r="J1008" i="1"/>
  <c r="J1007" i="1"/>
  <c r="J1003" i="1"/>
  <c r="J1002" i="1"/>
  <c r="J1004" i="1"/>
  <c r="J999" i="1"/>
  <c r="J1780" i="1"/>
  <c r="J1776" i="1"/>
  <c r="J1779" i="1"/>
  <c r="J1778" i="1"/>
  <c r="J1777" i="1"/>
  <c r="J2083" i="1"/>
  <c r="J2082" i="1"/>
  <c r="J2081" i="1"/>
  <c r="J2080" i="1"/>
  <c r="J2219" i="1"/>
  <c r="J2218" i="1"/>
  <c r="J2217" i="1"/>
  <c r="J255" i="1"/>
  <c r="J254" i="1"/>
  <c r="J253" i="1"/>
  <c r="J252" i="1"/>
  <c r="J256" i="1"/>
  <c r="J257" i="1"/>
  <c r="J251" i="1"/>
  <c r="J250" i="1"/>
  <c r="J248" i="1"/>
  <c r="J249" i="1"/>
  <c r="J247" i="1"/>
  <c r="J246" i="1"/>
  <c r="J243" i="1"/>
  <c r="J244" i="1"/>
  <c r="J245" i="1"/>
  <c r="J2213" i="1"/>
  <c r="J2216" i="1"/>
  <c r="J2214" i="1"/>
  <c r="J2215" i="1"/>
  <c r="J2225" i="1"/>
  <c r="J2224" i="1"/>
  <c r="J2223" i="1"/>
  <c r="J2222" i="1"/>
  <c r="J2221" i="1"/>
  <c r="J2220" i="1"/>
  <c r="J1249" i="1"/>
  <c r="J1253" i="1"/>
  <c r="J1251" i="1"/>
  <c r="J1250" i="1"/>
  <c r="J1252" i="1"/>
  <c r="J792" i="1"/>
  <c r="J790" i="1"/>
  <c r="J799" i="1"/>
  <c r="J800" i="1"/>
  <c r="J798" i="1"/>
  <c r="J796" i="1"/>
  <c r="J795" i="1"/>
  <c r="J797" i="1"/>
  <c r="J794" i="1"/>
  <c r="J791" i="1"/>
  <c r="J793" i="1"/>
  <c r="J746" i="1"/>
  <c r="J736" i="1"/>
  <c r="J744" i="1"/>
  <c r="J743" i="1"/>
  <c r="J735" i="1"/>
  <c r="J737" i="1"/>
  <c r="J739" i="1"/>
  <c r="J738" i="1"/>
  <c r="J741" i="1"/>
  <c r="J742" i="1"/>
  <c r="J745" i="1"/>
  <c r="J740" i="1"/>
  <c r="J1632" i="1"/>
  <c r="J1626" i="1"/>
  <c r="J1623" i="1"/>
  <c r="J1625" i="1"/>
  <c r="J1622" i="1"/>
  <c r="J1621" i="1"/>
  <c r="J1629" i="1"/>
  <c r="J1624" i="1"/>
  <c r="J1631" i="1"/>
  <c r="J1630" i="1"/>
  <c r="J998" i="1"/>
  <c r="J997" i="1"/>
  <c r="J1001" i="1"/>
  <c r="J1006" i="1"/>
  <c r="J1005" i="1"/>
  <c r="J2088" i="1"/>
  <c r="J2085" i="1"/>
  <c r="J2084" i="1"/>
  <c r="J2086" i="1"/>
  <c r="J1132" i="1"/>
  <c r="J2091" i="1"/>
  <c r="J2089" i="1"/>
  <c r="J493" i="1"/>
  <c r="J730" i="1"/>
  <c r="J1451" i="1"/>
  <c r="J1450" i="1"/>
  <c r="J1449" i="1"/>
  <c r="J464" i="1"/>
  <c r="J462" i="1"/>
  <c r="J461" i="1"/>
  <c r="J449" i="1"/>
  <c r="J460" i="1"/>
  <c r="J458" i="1"/>
  <c r="J457" i="1"/>
  <c r="J456" i="1"/>
  <c r="J455" i="1"/>
  <c r="J453" i="1"/>
  <c r="J452" i="1"/>
  <c r="J451" i="1"/>
  <c r="J450" i="1"/>
  <c r="J447" i="1"/>
  <c r="J445" i="1"/>
  <c r="J444" i="1"/>
  <c r="J463" i="1"/>
  <c r="J459" i="1"/>
  <c r="J448" i="1"/>
  <c r="J454" i="1"/>
  <c r="J446" i="1"/>
  <c r="J497" i="1"/>
  <c r="J499" i="1"/>
  <c r="J504" i="1"/>
  <c r="J501" i="1"/>
  <c r="J605" i="1"/>
  <c r="J615" i="1"/>
  <c r="J467" i="1"/>
  <c r="J659" i="1"/>
  <c r="J616" i="1"/>
  <c r="J623" i="1"/>
  <c r="J622" i="1"/>
  <c r="J621" i="1"/>
  <c r="J619" i="1"/>
  <c r="J624" i="1"/>
  <c r="J673" i="1"/>
  <c r="J672" i="1"/>
  <c r="J627" i="1"/>
  <c r="J628" i="1"/>
  <c r="J631" i="1"/>
  <c r="J635" i="1"/>
  <c r="J620" i="1"/>
  <c r="J665" i="1"/>
  <c r="J637" i="1"/>
  <c r="J634" i="1"/>
  <c r="J690" i="1"/>
  <c r="J697" i="1"/>
  <c r="J661" i="1"/>
  <c r="J664" i="1"/>
  <c r="J685" i="1"/>
  <c r="J639" i="1"/>
  <c r="J638" i="1"/>
  <c r="J642" i="1"/>
  <c r="J644" i="1"/>
  <c r="J700" i="1"/>
  <c r="J646" i="1"/>
  <c r="J647" i="1"/>
  <c r="J705" i="1"/>
  <c r="J648" i="1"/>
  <c r="J651" i="1"/>
  <c r="J707" i="1"/>
  <c r="J654" i="1"/>
  <c r="J706" i="1"/>
  <c r="J666" i="1"/>
  <c r="J663" i="1"/>
  <c r="J662" i="1"/>
  <c r="J657" i="1"/>
  <c r="J667" i="1"/>
  <c r="J714" i="1"/>
  <c r="J715" i="1"/>
  <c r="J675" i="1"/>
  <c r="J670" i="1"/>
  <c r="J656" i="1"/>
  <c r="J678" i="1"/>
  <c r="J686" i="1"/>
  <c r="J689" i="1"/>
  <c r="J688" i="1"/>
  <c r="J692" i="1"/>
  <c r="J694" i="1"/>
  <c r="J1492" i="1"/>
  <c r="J1487" i="1"/>
  <c r="J1491" i="1"/>
  <c r="J1470" i="1"/>
  <c r="J889" i="1"/>
  <c r="J890" i="1"/>
  <c r="J886" i="1"/>
  <c r="J885" i="1"/>
  <c r="J884" i="1"/>
  <c r="J887" i="1"/>
  <c r="J1494" i="1"/>
  <c r="J1489" i="1"/>
  <c r="J1493" i="1"/>
  <c r="J947" i="1"/>
  <c r="J1483" i="1"/>
  <c r="J1482" i="1"/>
  <c r="J1485" i="1"/>
  <c r="J1484" i="1"/>
  <c r="J1479" i="1"/>
  <c r="J1478" i="1"/>
  <c r="J1477" i="1"/>
  <c r="J1475" i="1"/>
  <c r="J1476" i="1"/>
  <c r="J1474" i="1"/>
  <c r="J1473" i="1"/>
  <c r="J1472" i="1"/>
  <c r="J1471" i="1"/>
  <c r="J1115" i="1"/>
  <c r="J1116" i="1"/>
  <c r="J994" i="1"/>
  <c r="J993" i="1"/>
  <c r="J992" i="1"/>
  <c r="J862" i="1"/>
  <c r="J949" i="1"/>
  <c r="J266" i="1"/>
  <c r="J265" i="1"/>
  <c r="J260" i="1"/>
  <c r="J264" i="1"/>
  <c r="J263" i="1"/>
  <c r="J271" i="1"/>
  <c r="J262" i="1"/>
  <c r="J267" i="1"/>
  <c r="J269" i="1"/>
  <c r="J268" i="1"/>
  <c r="J258" i="1"/>
  <c r="J270" i="1"/>
  <c r="J259" i="1"/>
  <c r="J261" i="1"/>
  <c r="J1144" i="1"/>
  <c r="J1146" i="1"/>
  <c r="J1145" i="1"/>
  <c r="J1149" i="1"/>
  <c r="J1148" i="1"/>
  <c r="J1170" i="1"/>
  <c r="J1169" i="1"/>
  <c r="J1165" i="1"/>
  <c r="J1164" i="1"/>
  <c r="J1168" i="1"/>
  <c r="J1167" i="1"/>
  <c r="J1163" i="1"/>
  <c r="J1166" i="1"/>
  <c r="J1172" i="1"/>
  <c r="J1171" i="1"/>
  <c r="J1173" i="1"/>
  <c r="J764" i="1"/>
  <c r="J763" i="1"/>
  <c r="J864" i="1"/>
  <c r="J865" i="1"/>
  <c r="J863" i="1"/>
  <c r="J883" i="1"/>
  <c r="J882" i="1"/>
  <c r="J878" i="1"/>
  <c r="J877" i="1"/>
  <c r="J876" i="1"/>
  <c r="J881" i="1"/>
  <c r="J866" i="1"/>
  <c r="J875" i="1"/>
  <c r="J874" i="1"/>
  <c r="J880" i="1"/>
  <c r="J873" i="1"/>
  <c r="J872" i="1"/>
  <c r="J871" i="1"/>
  <c r="J870" i="1"/>
  <c r="J869" i="1"/>
  <c r="J868" i="1"/>
  <c r="J867" i="1"/>
  <c r="J879" i="1"/>
  <c r="J1295" i="1"/>
  <c r="J1300" i="1"/>
  <c r="J1298" i="1"/>
  <c r="J1278" i="1"/>
  <c r="J1290" i="1"/>
  <c r="J1292" i="1"/>
  <c r="J1291" i="1"/>
  <c r="J1286" i="1"/>
  <c r="J1287" i="1"/>
  <c r="J1289" i="1"/>
  <c r="J1288" i="1"/>
  <c r="J1305" i="1"/>
  <c r="J1302" i="1"/>
  <c r="J1446" i="1"/>
  <c r="J2202" i="1"/>
  <c r="J2200" i="1"/>
  <c r="J2201" i="1"/>
  <c r="J1303" i="1"/>
  <c r="J1454" i="1"/>
  <c r="J1502" i="1"/>
  <c r="J1501" i="1"/>
  <c r="J1500" i="1"/>
  <c r="J1503" i="1"/>
  <c r="J1458" i="1"/>
  <c r="J1457" i="1"/>
  <c r="J1456" i="1"/>
  <c r="J1611" i="1"/>
  <c r="J1610" i="1"/>
  <c r="J2092" i="1"/>
  <c r="J2096" i="1"/>
  <c r="J2095" i="1"/>
  <c r="J2094" i="1"/>
  <c r="J2093" i="1"/>
  <c r="J2060" i="1"/>
  <c r="J2176" i="1"/>
  <c r="J2175" i="1"/>
  <c r="J2174" i="1"/>
  <c r="J2173" i="1"/>
  <c r="J2172" i="1"/>
  <c r="J2171" i="1"/>
  <c r="J2170" i="1"/>
  <c r="J2178" i="1"/>
  <c r="J2168" i="1"/>
  <c r="J2181" i="1"/>
  <c r="J2167" i="1"/>
  <c r="J2180" i="1"/>
  <c r="J2166" i="1"/>
  <c r="J2179" i="1"/>
  <c r="J2169" i="1"/>
  <c r="J2165" i="1"/>
  <c r="J2177" i="1"/>
  <c r="J1519" i="1"/>
  <c r="J1525" i="1"/>
  <c r="J1524" i="1"/>
  <c r="J1523" i="1"/>
  <c r="J1522" i="1"/>
  <c r="J1520" i="1"/>
  <c r="J1521" i="1"/>
  <c r="J1497" i="1"/>
  <c r="J1496" i="1"/>
  <c r="J1499" i="1"/>
  <c r="J1495" i="1"/>
  <c r="J1498" i="1"/>
  <c r="J1597" i="1"/>
  <c r="J1614" i="1"/>
  <c r="J1613" i="1"/>
  <c r="J1599" i="1"/>
  <c r="J1615" i="1"/>
  <c r="J1617" i="1"/>
  <c r="J1618" i="1"/>
  <c r="J1605" i="1"/>
  <c r="J1616" i="1"/>
  <c r="J1603" i="1"/>
  <c r="J1602" i="1"/>
  <c r="J1606" i="1"/>
  <c r="J1619" i="1"/>
  <c r="J389" i="1"/>
  <c r="J1208" i="1"/>
  <c r="J1222" i="1"/>
  <c r="J1207" i="1"/>
  <c r="J1221" i="1"/>
  <c r="J1220" i="1"/>
  <c r="J1206" i="1"/>
  <c r="J1205" i="1"/>
  <c r="J1204" i="1"/>
  <c r="J1203" i="1"/>
  <c r="J1219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0" i="1"/>
  <c r="J1188" i="1"/>
  <c r="J1187" i="1"/>
  <c r="J1217" i="1"/>
  <c r="J1216" i="1"/>
  <c r="J1215" i="1"/>
  <c r="J1186" i="1"/>
  <c r="J1214" i="1"/>
  <c r="J1218" i="1"/>
  <c r="J1213" i="1"/>
  <c r="J1212" i="1"/>
  <c r="J1185" i="1"/>
  <c r="J1184" i="1"/>
  <c r="J1183" i="1"/>
  <c r="J1211" i="1"/>
  <c r="J1210" i="1"/>
  <c r="J1181" i="1"/>
  <c r="J1182" i="1"/>
  <c r="J1179" i="1"/>
  <c r="J1178" i="1"/>
  <c r="J1209" i="1"/>
  <c r="J1609" i="1"/>
  <c r="J1608" i="1"/>
  <c r="J1156" i="1"/>
  <c r="J1161" i="1"/>
  <c r="J1162" i="1"/>
  <c r="J1150" i="1"/>
  <c r="J1155" i="1"/>
  <c r="J1154" i="1"/>
  <c r="J387" i="1"/>
  <c r="J390" i="1"/>
  <c r="J386" i="1"/>
  <c r="J1157" i="1"/>
  <c r="J1785" i="1"/>
  <c r="J1551" i="1"/>
  <c r="J1554" i="1"/>
  <c r="J1550" i="1"/>
  <c r="J1549" i="1"/>
  <c r="J1553" i="1"/>
  <c r="J1552" i="1"/>
  <c r="J1555" i="1"/>
  <c r="J1556" i="1"/>
  <c r="J1559" i="1"/>
  <c r="J1558" i="1"/>
  <c r="J1557" i="1"/>
  <c r="J1560" i="1"/>
  <c r="J388" i="1"/>
  <c r="J1793" i="1"/>
  <c r="J1792" i="1"/>
  <c r="J1791" i="1"/>
  <c r="J906" i="1"/>
  <c r="J905" i="1"/>
  <c r="J1313" i="1"/>
  <c r="J1318" i="1"/>
  <c r="J910" i="1"/>
  <c r="J912" i="1"/>
  <c r="J903" i="1"/>
  <c r="J902" i="1"/>
  <c r="J899" i="1"/>
  <c r="J334" i="1"/>
  <c r="J325" i="1"/>
  <c r="J1901" i="1"/>
  <c r="J1893" i="1"/>
  <c r="J1890" i="1"/>
  <c r="J1892" i="1"/>
  <c r="J1891" i="1"/>
  <c r="J1889" i="1"/>
  <c r="J1710" i="1"/>
  <c r="J1712" i="1"/>
  <c r="J1711" i="1"/>
  <c r="J1718" i="1"/>
  <c r="J1719" i="1"/>
  <c r="J1720" i="1"/>
  <c r="J1717" i="1"/>
  <c r="J1716" i="1"/>
  <c r="J1721" i="1"/>
  <c r="J323" i="1"/>
  <c r="J333" i="1"/>
  <c r="J332" i="1"/>
  <c r="J331" i="1"/>
  <c r="J330" i="1"/>
  <c r="J328" i="1"/>
  <c r="J329" i="1"/>
  <c r="J327" i="1"/>
  <c r="J1908" i="1"/>
  <c r="J1907" i="1"/>
  <c r="J1920" i="1"/>
  <c r="J1896" i="1"/>
  <c r="J1904" i="1"/>
  <c r="J1926" i="1"/>
  <c r="J1927" i="1"/>
  <c r="J1913" i="1"/>
  <c r="J1930" i="1"/>
  <c r="J1929" i="1"/>
  <c r="J1912" i="1"/>
  <c r="J1928" i="1"/>
  <c r="J1915" i="1"/>
  <c r="J1918" i="1"/>
  <c r="J1917" i="1"/>
  <c r="J1935" i="1"/>
  <c r="J1934" i="1"/>
  <c r="J1894" i="1"/>
  <c r="J1895" i="1"/>
  <c r="J1905" i="1"/>
  <c r="J1897" i="1"/>
  <c r="J1903" i="1"/>
  <c r="J1900" i="1"/>
  <c r="J1899" i="1"/>
  <c r="J1898" i="1"/>
  <c r="J1925" i="1"/>
  <c r="J1924" i="1"/>
  <c r="J1923" i="1"/>
  <c r="J1922" i="1"/>
  <c r="J1933" i="1"/>
  <c r="J1932" i="1"/>
  <c r="J1931" i="1"/>
  <c r="J1921" i="1"/>
  <c r="J1740" i="1"/>
  <c r="J1739" i="1"/>
  <c r="J1738" i="1"/>
  <c r="J1737" i="1"/>
  <c r="J1736" i="1"/>
  <c r="J1729" i="1"/>
  <c r="J1731" i="1"/>
  <c r="J1730" i="1"/>
  <c r="J1734" i="1"/>
  <c r="J1798" i="1"/>
  <c r="J1797" i="1"/>
  <c r="J1796" i="1"/>
  <c r="J1809" i="1"/>
  <c r="J1806" i="1"/>
  <c r="J1805" i="1"/>
  <c r="J1804" i="1"/>
  <c r="J1802" i="1"/>
  <c r="J1808" i="1"/>
  <c r="J1803" i="1"/>
  <c r="J1801" i="1"/>
  <c r="J1800" i="1"/>
  <c r="J1810" i="1"/>
  <c r="J1807" i="1"/>
  <c r="J1799" i="1"/>
  <c r="J1811" i="1"/>
  <c r="J1937" i="1"/>
  <c r="J957" i="1"/>
  <c r="J959" i="1"/>
  <c r="J954" i="1"/>
  <c r="J966" i="1"/>
  <c r="J964" i="1"/>
  <c r="J963" i="1"/>
  <c r="J965" i="1"/>
  <c r="J961" i="1"/>
  <c r="J962" i="1"/>
  <c r="J955" i="1"/>
  <c r="J956" i="1"/>
  <c r="J951" i="1"/>
  <c r="J953" i="1"/>
  <c r="J952" i="1"/>
  <c r="J1105" i="1"/>
  <c r="J1104" i="1"/>
  <c r="J1103" i="1"/>
  <c r="J1102" i="1"/>
  <c r="J1101" i="1"/>
  <c r="J1100" i="1"/>
  <c r="J1735" i="1"/>
  <c r="J1764" i="1"/>
  <c r="J1728" i="1"/>
  <c r="J1772" i="1"/>
  <c r="J1733" i="1"/>
  <c r="J1771" i="1"/>
  <c r="J1770" i="1"/>
  <c r="J1756" i="1"/>
  <c r="J1769" i="1"/>
  <c r="J1768" i="1"/>
  <c r="J1755" i="1"/>
  <c r="J1754" i="1"/>
  <c r="J1732" i="1"/>
  <c r="J1753" i="1"/>
  <c r="J1752" i="1"/>
  <c r="J1751" i="1"/>
  <c r="J1750" i="1"/>
  <c r="J1749" i="1"/>
  <c r="J1767" i="1"/>
  <c r="J1746" i="1"/>
  <c r="J1766" i="1"/>
  <c r="J1748" i="1"/>
  <c r="J1747" i="1"/>
  <c r="J1765" i="1"/>
  <c r="J1745" i="1"/>
  <c r="J1760" i="1"/>
  <c r="J1744" i="1"/>
  <c r="J1763" i="1"/>
  <c r="J1762" i="1"/>
  <c r="J1761" i="1"/>
  <c r="J1743" i="1"/>
  <c r="J1759" i="1"/>
  <c r="J1742" i="1"/>
  <c r="J1758" i="1"/>
  <c r="J1741" i="1"/>
  <c r="J1757" i="1"/>
  <c r="J1773" i="1"/>
  <c r="J353" i="1"/>
  <c r="J349" i="1"/>
  <c r="J348" i="1"/>
  <c r="J368" i="1"/>
  <c r="J347" i="1"/>
  <c r="J365" i="1"/>
  <c r="J364" i="1"/>
  <c r="J346" i="1"/>
  <c r="J345" i="1"/>
  <c r="J344" i="1"/>
  <c r="J361" i="1"/>
  <c r="J360" i="1"/>
  <c r="J359" i="1"/>
  <c r="J336" i="1"/>
  <c r="J358" i="1"/>
  <c r="J338" i="1"/>
  <c r="J357" i="1"/>
  <c r="J356" i="1"/>
  <c r="J337" i="1"/>
  <c r="J355" i="1"/>
  <c r="J341" i="1"/>
  <c r="J339" i="1"/>
  <c r="J352" i="1"/>
  <c r="J369" i="1"/>
  <c r="J351" i="1"/>
  <c r="J350" i="1"/>
  <c r="J367" i="1"/>
  <c r="J366" i="1"/>
  <c r="J363" i="1"/>
  <c r="J362" i="1"/>
  <c r="J343" i="1"/>
  <c r="J342" i="1"/>
  <c r="J354" i="1"/>
  <c r="J239" i="1"/>
  <c r="J235" i="1"/>
  <c r="J234" i="1"/>
  <c r="J233" i="1"/>
  <c r="J232" i="1"/>
  <c r="J231" i="1"/>
  <c r="J230" i="1"/>
  <c r="J238" i="1"/>
  <c r="J229" i="1"/>
  <c r="J228" i="1"/>
  <c r="J227" i="1"/>
  <c r="J226" i="1"/>
  <c r="J225" i="1"/>
  <c r="J237" i="1"/>
  <c r="J224" i="1"/>
  <c r="J223" i="1"/>
  <c r="J236" i="1"/>
  <c r="J58" i="1"/>
  <c r="J63" i="1"/>
  <c r="J62" i="1"/>
  <c r="J57" i="1"/>
  <c r="J56" i="1"/>
  <c r="J55" i="1"/>
  <c r="J54" i="1"/>
  <c r="J1676" i="1"/>
  <c r="J53" i="1"/>
  <c r="J52" i="1"/>
  <c r="J51" i="1"/>
  <c r="J50" i="1"/>
  <c r="J1672" i="1"/>
  <c r="J61" i="1"/>
  <c r="J67" i="1"/>
  <c r="J49" i="1"/>
  <c r="J60" i="1"/>
  <c r="J48" i="1"/>
  <c r="J47" i="1"/>
  <c r="J59" i="1"/>
  <c r="J1575" i="1"/>
  <c r="J1013" i="1"/>
  <c r="J1012" i="1"/>
  <c r="J1011" i="1"/>
  <c r="J1010" i="1"/>
  <c r="J1009" i="1"/>
  <c r="J1142" i="1"/>
  <c r="J1141" i="1"/>
  <c r="J1140" i="1"/>
  <c r="J1143" i="1"/>
  <c r="J1368" i="1"/>
  <c r="J465" i="1"/>
  <c r="J1385" i="1"/>
  <c r="J1374" i="1"/>
  <c r="J1369" i="1"/>
  <c r="J1378" i="1"/>
  <c r="J1376" i="1"/>
  <c r="J1381" i="1"/>
  <c r="J1379" i="1"/>
  <c r="J1354" i="1"/>
  <c r="J1386" i="1"/>
  <c r="J1389" i="1"/>
  <c r="J1387" i="1"/>
  <c r="J1388" i="1"/>
  <c r="J1382" i="1"/>
  <c r="J1351" i="1"/>
  <c r="J1360" i="1"/>
  <c r="J1350" i="1"/>
  <c r="J1355" i="1"/>
  <c r="J1361" i="1"/>
  <c r="J1352" i="1"/>
  <c r="J1356" i="1"/>
  <c r="J1397" i="1"/>
  <c r="J1396" i="1"/>
  <c r="J1395" i="1"/>
  <c r="J1392" i="1"/>
  <c r="J1412" i="1"/>
  <c r="J1357" i="1"/>
  <c r="J1391" i="1"/>
  <c r="J1398" i="1"/>
  <c r="J1400" i="1"/>
  <c r="J1399" i="1"/>
  <c r="J1364" i="1"/>
  <c r="J1363" i="1"/>
  <c r="J1365" i="1"/>
  <c r="J1372" i="1"/>
  <c r="J1420" i="1"/>
  <c r="J1393" i="1"/>
  <c r="J1403" i="1"/>
  <c r="J1407" i="1"/>
  <c r="J1405" i="1"/>
  <c r="J1408" i="1"/>
  <c r="J1414" i="1"/>
  <c r="J1413" i="1"/>
  <c r="J1421" i="1"/>
  <c r="J1419" i="1"/>
  <c r="J1418" i="1"/>
  <c r="J1417" i="1"/>
  <c r="J1415" i="1"/>
  <c r="J1323" i="1"/>
  <c r="J1324" i="1"/>
  <c r="J1248" i="1"/>
  <c r="J1346" i="1"/>
  <c r="J1347" i="1"/>
  <c r="J833" i="1"/>
  <c r="J836" i="1"/>
  <c r="J846" i="1"/>
  <c r="J823" i="1"/>
  <c r="J853" i="1"/>
  <c r="J852" i="1"/>
  <c r="J851" i="1"/>
  <c r="J839" i="1"/>
  <c r="J840" i="1"/>
  <c r="J845" i="1"/>
  <c r="J848" i="1"/>
  <c r="J847" i="1"/>
  <c r="J819" i="1"/>
  <c r="J818" i="1"/>
  <c r="J820" i="1"/>
  <c r="J856" i="1"/>
  <c r="J1854" i="1"/>
  <c r="J1832" i="1"/>
  <c r="J1836" i="1"/>
  <c r="J1835" i="1"/>
  <c r="J1882" i="1"/>
  <c r="J1852" i="1"/>
  <c r="J1871" i="1"/>
  <c r="J1866" i="1"/>
  <c r="J1827" i="1"/>
  <c r="J1940" i="1"/>
  <c r="J1593" i="1"/>
  <c r="J1580" i="1"/>
  <c r="J1941" i="1"/>
  <c r="J1964" i="1"/>
  <c r="J1997" i="1"/>
  <c r="J2008" i="1"/>
  <c r="J2011" i="1"/>
  <c r="J2007" i="1"/>
  <c r="J2006" i="1"/>
  <c r="J2005" i="1"/>
  <c r="J2002" i="1"/>
  <c r="J2000" i="1"/>
  <c r="J2004" i="1"/>
  <c r="J1999" i="1"/>
  <c r="J2015" i="1"/>
  <c r="J2014" i="1"/>
  <c r="J2013" i="1"/>
  <c r="J2012" i="1"/>
  <c r="J2009" i="1"/>
  <c r="J2016" i="1"/>
  <c r="J2020" i="1"/>
  <c r="J2018" i="1"/>
  <c r="J2029" i="1"/>
  <c r="J2028" i="1"/>
  <c r="J2027" i="1"/>
  <c r="J2024" i="1"/>
  <c r="J2023" i="1"/>
  <c r="J2022" i="1"/>
  <c r="J2026" i="1"/>
  <c r="J2021" i="1"/>
  <c r="J2037" i="1"/>
  <c r="J2033" i="1"/>
  <c r="J2032" i="1"/>
  <c r="J2030" i="1"/>
  <c r="J2051" i="1"/>
  <c r="J2050" i="1"/>
  <c r="J2049" i="1"/>
  <c r="J2048" i="1"/>
  <c r="J2047" i="1"/>
  <c r="J2046" i="1"/>
  <c r="J2045" i="1"/>
  <c r="J2041" i="1"/>
  <c r="J2040" i="1"/>
  <c r="J2039" i="1"/>
  <c r="J2038" i="1"/>
  <c r="J2036" i="1"/>
  <c r="J2034" i="1"/>
  <c r="J1965" i="1"/>
  <c r="J1689" i="1"/>
  <c r="J1704" i="1"/>
  <c r="J1694" i="1"/>
  <c r="J1701" i="1"/>
  <c r="J1699" i="1"/>
  <c r="J1695" i="1"/>
  <c r="J1697" i="1"/>
  <c r="J1702" i="1"/>
  <c r="J808" i="1"/>
  <c r="J806" i="1"/>
  <c r="J805" i="1"/>
  <c r="J807" i="1"/>
  <c r="J950" i="1"/>
  <c r="J1137" i="1"/>
  <c r="J1138" i="1"/>
  <c r="J1136" i="1"/>
  <c r="J1135" i="1"/>
  <c r="J1134" i="1"/>
  <c r="J1786" i="1"/>
  <c r="J1789" i="1"/>
  <c r="J1788" i="1"/>
  <c r="J1790" i="1"/>
  <c r="J1794" i="1"/>
  <c r="J1795" i="1"/>
  <c r="J918" i="1"/>
  <c r="J917" i="1"/>
  <c r="J916" i="1"/>
  <c r="J915" i="1"/>
  <c r="J914" i="1"/>
  <c r="J78" i="1"/>
  <c r="J86" i="1"/>
  <c r="J79" i="1"/>
  <c r="J77" i="1"/>
  <c r="J76" i="1"/>
  <c r="J75" i="1"/>
  <c r="J85" i="1"/>
  <c r="J84" i="1"/>
  <c r="J83" i="1"/>
  <c r="J74" i="1"/>
  <c r="J73" i="1"/>
  <c r="J82" i="1"/>
  <c r="J81" i="1"/>
  <c r="J80" i="1"/>
  <c r="J72" i="1"/>
  <c r="J1308" i="1"/>
  <c r="J482" i="1"/>
  <c r="J491" i="1"/>
  <c r="J490" i="1"/>
  <c r="J489" i="1"/>
  <c r="J481" i="1"/>
  <c r="J488" i="1"/>
  <c r="J480" i="1"/>
  <c r="J479" i="1"/>
  <c r="J478" i="1"/>
  <c r="J477" i="1"/>
  <c r="J476" i="1"/>
  <c r="J475" i="1"/>
  <c r="J487" i="1"/>
  <c r="J486" i="1"/>
  <c r="J474" i="1"/>
  <c r="J473" i="1"/>
  <c r="J472" i="1"/>
  <c r="J485" i="1"/>
  <c r="J484" i="1"/>
  <c r="J483" i="1"/>
  <c r="J471" i="1"/>
  <c r="J470" i="1"/>
  <c r="J809" i="1"/>
  <c r="J1319" i="1"/>
  <c r="J1459" i="1"/>
  <c r="J1131" i="1"/>
  <c r="J1130" i="1"/>
  <c r="J1129" i="1"/>
  <c r="J893" i="1"/>
  <c r="J894" i="1"/>
  <c r="J891" i="1"/>
  <c r="J892" i="1"/>
  <c r="J1453" i="1"/>
  <c r="J1452" i="1"/>
  <c r="J1727" i="1"/>
  <c r="J437" i="1"/>
  <c r="J436" i="1"/>
  <c r="J435" i="1"/>
  <c r="J434" i="1"/>
  <c r="J440" i="1"/>
  <c r="J439" i="1"/>
  <c r="J438" i="1"/>
  <c r="J413" i="1"/>
  <c r="J414" i="1"/>
  <c r="J431" i="1"/>
  <c r="J1341" i="1"/>
  <c r="J898" i="1"/>
  <c r="J1122" i="1"/>
  <c r="J1121" i="1"/>
  <c r="J1119" i="1"/>
  <c r="J1120" i="1"/>
  <c r="J1707" i="1"/>
  <c r="J1706" i="1"/>
  <c r="J1708" i="1"/>
  <c r="J1223" i="1"/>
  <c r="J2198" i="1"/>
  <c r="J2197" i="1"/>
  <c r="J2196" i="1"/>
  <c r="J2195" i="1"/>
  <c r="J1713" i="1"/>
  <c r="J2194" i="1"/>
  <c r="J2193" i="1"/>
  <c r="J2192" i="1"/>
  <c r="J2191" i="1"/>
  <c r="J2190" i="1"/>
  <c r="J2189" i="1"/>
  <c r="J2188" i="1"/>
  <c r="J2187" i="1"/>
  <c r="J2185" i="1"/>
  <c r="J2183" i="1"/>
  <c r="J2186" i="1"/>
  <c r="J2199" i="1"/>
  <c r="J2184" i="1"/>
  <c r="J2182" i="1"/>
  <c r="J1726" i="1"/>
  <c r="J335" i="1"/>
  <c r="J379" i="1"/>
  <c r="J382" i="1"/>
  <c r="J381" i="1"/>
  <c r="J380" i="1"/>
  <c r="J383" i="1"/>
  <c r="J378" i="1"/>
  <c r="J377" i="1"/>
  <c r="J376" i="1"/>
  <c r="J375" i="1"/>
  <c r="J2241" i="1"/>
  <c r="J2243" i="1"/>
  <c r="J2240" i="1"/>
  <c r="J2238" i="1"/>
  <c r="J2244" i="1"/>
  <c r="J2236" i="1"/>
  <c r="J1042" i="1"/>
  <c r="J242" i="1"/>
  <c r="J241" i="1"/>
  <c r="J1225" i="1"/>
  <c r="J1226" i="1"/>
  <c r="J1228" i="1"/>
  <c r="J1229" i="1"/>
  <c r="J1232" i="1"/>
  <c r="J1224" i="1"/>
  <c r="J1230" i="1"/>
  <c r="J995" i="1"/>
  <c r="J495" i="1"/>
  <c r="J503" i="1"/>
  <c r="J533" i="1"/>
  <c r="J618" i="1"/>
  <c r="J626" i="1"/>
  <c r="J629" i="1"/>
  <c r="J633" i="1"/>
  <c r="J636" i="1"/>
  <c r="J641" i="1"/>
  <c r="J650" i="1"/>
  <c r="J713" i="1"/>
  <c r="J677" i="1"/>
  <c r="J683" i="1"/>
  <c r="J717" i="1"/>
  <c r="J687" i="1"/>
  <c r="J691" i="1"/>
  <c r="J1234" i="1"/>
  <c r="J1235" i="1"/>
  <c r="J1294" i="1"/>
  <c r="J1293" i="1"/>
  <c r="J1612" i="1"/>
  <c r="J1598" i="1"/>
  <c r="J1600" i="1"/>
  <c r="J1601" i="1"/>
  <c r="J1604" i="1"/>
  <c r="J1607" i="1"/>
  <c r="J1620" i="1"/>
  <c r="J1781" i="1"/>
  <c r="J1787" i="1"/>
  <c r="J909" i="1"/>
  <c r="J901" i="1"/>
  <c r="J1902" i="1"/>
  <c r="J1909" i="1"/>
  <c r="J1910" i="1"/>
  <c r="J1911" i="1"/>
  <c r="J1914" i="1"/>
  <c r="J1916" i="1"/>
  <c r="J1919" i="1"/>
  <c r="J1936" i="1"/>
  <c r="J1578" i="1"/>
  <c r="J1577" i="1"/>
  <c r="J1573" i="1"/>
  <c r="J1568" i="1"/>
  <c r="J1572" i="1"/>
  <c r="J1571" i="1"/>
  <c r="J1569" i="1"/>
  <c r="J1567" i="1"/>
  <c r="J1562" i="1"/>
  <c r="J1561" i="1"/>
  <c r="J1563" i="1"/>
  <c r="J1564" i="1"/>
  <c r="J1566" i="1"/>
  <c r="J1565" i="1"/>
  <c r="J1574" i="1"/>
  <c r="J1576" i="1"/>
  <c r="J1570" i="1"/>
  <c r="J1018" i="1"/>
  <c r="J1014" i="1"/>
  <c r="J1016" i="1"/>
  <c r="J834" i="1"/>
  <c r="J835" i="1"/>
  <c r="J838" i="1"/>
  <c r="J814" i="1"/>
  <c r="J850" i="1"/>
  <c r="J855" i="1"/>
  <c r="J854" i="1"/>
  <c r="J812" i="1"/>
  <c r="J811" i="1"/>
  <c r="J810" i="1"/>
  <c r="J842" i="1"/>
  <c r="J841" i="1"/>
  <c r="J827" i="1"/>
  <c r="J826" i="1"/>
  <c r="J825" i="1"/>
  <c r="J860" i="1"/>
  <c r="J824" i="1"/>
  <c r="J831" i="1"/>
  <c r="J830" i="1"/>
  <c r="J829" i="1"/>
  <c r="J828" i="1"/>
  <c r="J832" i="1"/>
  <c r="J821" i="1"/>
  <c r="J1870" i="1"/>
  <c r="J857" i="1"/>
  <c r="J858" i="1"/>
  <c r="J1824" i="1"/>
  <c r="J1851" i="1"/>
  <c r="J1850" i="1"/>
  <c r="J1814" i="1"/>
  <c r="J1812" i="1"/>
  <c r="J1833" i="1"/>
  <c r="J1837" i="1"/>
  <c r="J1849" i="1"/>
  <c r="J1848" i="1"/>
  <c r="J1831" i="1"/>
  <c r="J1847" i="1"/>
  <c r="J1845" i="1"/>
  <c r="J1846" i="1"/>
  <c r="J1830" i="1"/>
  <c r="J1829" i="1"/>
  <c r="J1843" i="1"/>
  <c r="J1828" i="1"/>
  <c r="J1842" i="1"/>
  <c r="J1841" i="1"/>
  <c r="J1840" i="1"/>
  <c r="J1839" i="1"/>
  <c r="J1862" i="1"/>
  <c r="J1861" i="1"/>
  <c r="J1860" i="1"/>
  <c r="J1876" i="1"/>
  <c r="J1877" i="1"/>
  <c r="J1887" i="1"/>
  <c r="J1881" i="1"/>
  <c r="J1886" i="1"/>
  <c r="J1823" i="1"/>
  <c r="J1885" i="1"/>
  <c r="J1880" i="1"/>
  <c r="J1874" i="1"/>
  <c r="J1884" i="1"/>
  <c r="J1867" i="1"/>
  <c r="J1879" i="1"/>
  <c r="J1883" i="1"/>
  <c r="J1875" i="1"/>
  <c r="J1822" i="1"/>
  <c r="J1821" i="1"/>
  <c r="J1820" i="1"/>
  <c r="J1819" i="1"/>
  <c r="J1817" i="1"/>
  <c r="J1816" i="1"/>
  <c r="J1818" i="1"/>
  <c r="J1888" i="1"/>
  <c r="J1855" i="1"/>
  <c r="J817" i="1"/>
  <c r="J1844" i="1"/>
  <c r="J1856" i="1"/>
  <c r="J1858" i="1"/>
  <c r="J1857" i="1"/>
  <c r="J1873" i="1"/>
  <c r="J1872" i="1"/>
  <c r="J1865" i="1"/>
  <c r="J1869" i="1"/>
  <c r="J1868" i="1"/>
  <c r="J1864" i="1"/>
  <c r="J1863" i="1"/>
  <c r="J1939" i="1"/>
  <c r="J1547" i="1"/>
  <c r="J1546" i="1"/>
  <c r="J1545" i="1"/>
  <c r="J1548" i="1"/>
  <c r="J1666" i="1"/>
  <c r="J1669" i="1"/>
  <c r="J1674" i="1"/>
  <c r="J1677" i="1"/>
  <c r="J1682" i="1"/>
  <c r="J1634" i="1"/>
  <c r="J1660" i="1"/>
  <c r="J1662" i="1"/>
  <c r="J1636" i="1"/>
  <c r="J1643" i="1"/>
  <c r="J1646" i="1"/>
  <c r="J1650" i="1"/>
  <c r="J1679" i="1"/>
  <c r="J1655" i="1"/>
  <c r="J64" i="1"/>
  <c r="J921" i="1"/>
  <c r="J927" i="1"/>
  <c r="J922" i="1"/>
  <c r="J926" i="1"/>
  <c r="J925" i="1"/>
  <c r="J923" i="1"/>
  <c r="J924" i="1"/>
  <c r="J919" i="1"/>
  <c r="J303" i="1"/>
  <c r="J314" i="1"/>
  <c r="J307" i="1"/>
  <c r="J289" i="1"/>
  <c r="J295" i="1"/>
  <c r="J294" i="1"/>
  <c r="J293" i="1"/>
  <c r="J494" i="1"/>
  <c r="J496" i="1"/>
  <c r="J500" i="1"/>
  <c r="J506" i="1"/>
  <c r="J505" i="1"/>
  <c r="J584" i="1"/>
  <c r="J583" i="1"/>
  <c r="J531" i="1"/>
  <c r="J540" i="1"/>
  <c r="J525" i="1"/>
  <c r="J523" i="1"/>
  <c r="J530" i="1"/>
  <c r="J526" i="1"/>
  <c r="J580" i="1"/>
  <c r="J529" i="1"/>
  <c r="J528" i="1"/>
  <c r="J577" i="1"/>
  <c r="J576" i="1"/>
  <c r="J575" i="1"/>
  <c r="J574" i="1"/>
  <c r="J527" i="1"/>
  <c r="J522" i="1"/>
  <c r="J521" i="1"/>
  <c r="J520" i="1"/>
  <c r="J598" i="1"/>
  <c r="J733" i="1"/>
  <c r="J590" i="1"/>
  <c r="J606" i="1"/>
  <c r="J589" i="1"/>
  <c r="J588" i="1"/>
  <c r="J587" i="1"/>
  <c r="J586" i="1"/>
  <c r="J585" i="1"/>
  <c r="J604" i="1"/>
  <c r="J603" i="1"/>
  <c r="J582" i="1"/>
  <c r="J581" i="1"/>
  <c r="J579" i="1"/>
  <c r="J578" i="1"/>
  <c r="J573" i="1"/>
  <c r="J602" i="1"/>
  <c r="J568" i="1"/>
  <c r="J572" i="1"/>
  <c r="J571" i="1"/>
  <c r="J601" i="1"/>
  <c r="J570" i="1"/>
  <c r="J524" i="1"/>
  <c r="J569" i="1"/>
  <c r="J600" i="1"/>
  <c r="J567" i="1"/>
  <c r="J566" i="1"/>
  <c r="J565" i="1"/>
  <c r="J534" i="1"/>
  <c r="J564" i="1"/>
  <c r="J563" i="1"/>
  <c r="J562" i="1"/>
  <c r="J561" i="1"/>
  <c r="J599" i="1"/>
  <c r="J560" i="1"/>
  <c r="J559" i="1"/>
  <c r="J558" i="1"/>
  <c r="J554" i="1"/>
  <c r="J557" i="1"/>
  <c r="J556" i="1"/>
  <c r="J555" i="1"/>
  <c r="J607" i="1"/>
  <c r="J597" i="1"/>
  <c r="J553" i="1"/>
  <c r="J596" i="1"/>
  <c r="J552" i="1"/>
  <c r="J595" i="1"/>
  <c r="J551" i="1"/>
  <c r="J594" i="1"/>
  <c r="J550" i="1"/>
  <c r="J549" i="1"/>
  <c r="J548" i="1"/>
  <c r="J593" i="1"/>
  <c r="J547" i="1"/>
  <c r="J546" i="1"/>
  <c r="J545" i="1"/>
  <c r="J544" i="1"/>
  <c r="J543" i="1"/>
  <c r="J592" i="1"/>
  <c r="J542" i="1"/>
  <c r="J541" i="1"/>
  <c r="J539" i="1"/>
  <c r="J538" i="1"/>
  <c r="J537" i="1"/>
  <c r="J536" i="1"/>
  <c r="J535" i="1"/>
  <c r="J532" i="1"/>
  <c r="J591" i="1"/>
  <c r="J658" i="1"/>
  <c r="J660" i="1"/>
  <c r="J617" i="1"/>
  <c r="J671" i="1"/>
  <c r="J625" i="1"/>
  <c r="J684" i="1"/>
  <c r="J632" i="1"/>
  <c r="J693" i="1"/>
  <c r="J630" i="1"/>
  <c r="J668" i="1"/>
  <c r="J696" i="1"/>
  <c r="J695" i="1"/>
  <c r="J704" i="1"/>
  <c r="J698" i="1"/>
  <c r="J708" i="1"/>
  <c r="J716" i="1"/>
  <c r="J710" i="1"/>
  <c r="J719" i="1"/>
  <c r="J718" i="1"/>
  <c r="J640" i="1"/>
  <c r="J643" i="1"/>
  <c r="J645" i="1"/>
  <c r="J702" i="1"/>
  <c r="J701" i="1"/>
  <c r="J703" i="1"/>
  <c r="J649" i="1"/>
  <c r="J652" i="1"/>
  <c r="J655" i="1"/>
  <c r="J653" i="1"/>
  <c r="J711" i="1"/>
  <c r="J712" i="1"/>
  <c r="J669" i="1"/>
  <c r="J674" i="1"/>
  <c r="J676" i="1"/>
  <c r="J679" i="1"/>
  <c r="J720" i="1"/>
  <c r="J726" i="1"/>
  <c r="J729" i="1"/>
  <c r="J728" i="1"/>
  <c r="J727" i="1"/>
  <c r="J492" i="1"/>
  <c r="J510" i="1"/>
  <c r="J518" i="1"/>
  <c r="J509" i="1"/>
  <c r="J516" i="1"/>
  <c r="J517" i="1"/>
  <c r="J508" i="1"/>
  <c r="J515" i="1"/>
  <c r="J514" i="1"/>
  <c r="J513" i="1"/>
  <c r="J512" i="1"/>
  <c r="J511" i="1"/>
  <c r="J699" i="1"/>
  <c r="J1447" i="1"/>
  <c r="J1320" i="1"/>
  <c r="J907" i="1"/>
  <c r="J911" i="1"/>
  <c r="J904" i="1"/>
  <c r="J908" i="1"/>
  <c r="J900" i="1"/>
  <c r="J466" i="1"/>
  <c r="J1690" i="1"/>
  <c r="J1688" i="1"/>
  <c r="J1705" i="1"/>
  <c r="J1691" i="1"/>
  <c r="J1696" i="1"/>
  <c r="J1693" i="1"/>
  <c r="J1700" i="1"/>
  <c r="J1692" i="1"/>
  <c r="J1687" i="1"/>
  <c r="J1698" i="1"/>
  <c r="J1685" i="1"/>
  <c r="J1684" i="1"/>
  <c r="J1703" i="1"/>
  <c r="J1307" i="1"/>
  <c r="J1306" i="1"/>
  <c r="J1316" i="1"/>
  <c r="J1315" i="1"/>
  <c r="J1314" i="1"/>
  <c r="J1312" i="1"/>
  <c r="J1311" i="1"/>
  <c r="J1310" i="1"/>
  <c r="J1317" i="1"/>
  <c r="J1309" i="1"/>
  <c r="J1466" i="1"/>
  <c r="J1463" i="1"/>
  <c r="J1465" i="1"/>
  <c r="J1462" i="1"/>
  <c r="J1461" i="1"/>
  <c r="J1460" i="1"/>
  <c r="J1464" i="1"/>
  <c r="J1113" i="1"/>
  <c r="J1112" i="1"/>
  <c r="J804" i="1"/>
  <c r="J803" i="1"/>
  <c r="J371" i="1"/>
  <c r="J370" i="1"/>
  <c r="J280" i="1"/>
  <c r="J279" i="1"/>
  <c r="J278" i="1"/>
  <c r="J277" i="1"/>
  <c r="J276" i="1"/>
  <c r="J114" i="1"/>
  <c r="J113" i="1"/>
  <c r="J111" i="1"/>
  <c r="J112" i="1"/>
  <c r="J97" i="1"/>
  <c r="J106" i="1"/>
  <c r="J105" i="1"/>
  <c r="J104" i="1"/>
  <c r="J103" i="1"/>
  <c r="J102" i="1"/>
  <c r="J101" i="1"/>
  <c r="J100" i="1"/>
  <c r="J99" i="1"/>
  <c r="J98" i="1"/>
  <c r="J110" i="1"/>
  <c r="J109" i="1"/>
  <c r="J108" i="1"/>
  <c r="J107" i="1"/>
  <c r="J96" i="1"/>
  <c r="J95" i="1"/>
  <c r="J69" i="1"/>
  <c r="J71" i="1"/>
  <c r="J68" i="1"/>
  <c r="J70" i="1"/>
  <c r="J89" i="1"/>
  <c r="J88" i="1"/>
  <c r="J87" i="1"/>
  <c r="J1321" i="1"/>
  <c r="J2058" i="1"/>
  <c r="J2059" i="1"/>
  <c r="J2054" i="1"/>
  <c r="J2053" i="1"/>
  <c r="J2052" i="1"/>
  <c r="J2057" i="1"/>
  <c r="J2056" i="1"/>
  <c r="J2055" i="1"/>
  <c r="J1118" i="1"/>
  <c r="J1117" i="1"/>
  <c r="J1177" i="1"/>
  <c r="J1174" i="1"/>
  <c r="J1176" i="1"/>
  <c r="J1175" i="1"/>
  <c r="J2233" i="1"/>
  <c r="J2231" i="1"/>
  <c r="J2230" i="1"/>
  <c r="J2235" i="1"/>
  <c r="J2229" i="1"/>
  <c r="J2228" i="1"/>
  <c r="J2227" i="1"/>
  <c r="J2226" i="1"/>
  <c r="J2234" i="1"/>
  <c r="J2232" i="1"/>
  <c r="J801" i="1"/>
  <c r="J802" i="1"/>
  <c r="J412" i="1"/>
  <c r="J411" i="1"/>
  <c r="J2212" i="1"/>
  <c r="J1254" i="1"/>
  <c r="J758" i="1"/>
  <c r="J761" i="1"/>
  <c r="J760" i="1"/>
  <c r="J759" i="1"/>
  <c r="J756" i="1"/>
  <c r="J755" i="1"/>
  <c r="J757" i="1"/>
  <c r="J754" i="1"/>
  <c r="J753" i="1"/>
  <c r="J752" i="1"/>
  <c r="J762" i="1"/>
  <c r="J750" i="1"/>
  <c r="J749" i="1"/>
  <c r="J748" i="1"/>
  <c r="J747" i="1"/>
  <c r="J751" i="1"/>
  <c r="J408" i="1"/>
  <c r="J410" i="1"/>
  <c r="J409" i="1"/>
  <c r="J407" i="1"/>
  <c r="J1237" i="1"/>
  <c r="J1240" i="1"/>
  <c r="J1239" i="1"/>
  <c r="J1238" i="1"/>
  <c r="J1236" i="1"/>
  <c r="J421" i="1"/>
  <c r="J420" i="1"/>
  <c r="J419" i="1"/>
  <c r="J418" i="1"/>
  <c r="J424" i="1"/>
  <c r="J422" i="1"/>
  <c r="J417" i="1"/>
  <c r="J423" i="1"/>
  <c r="J416" i="1"/>
  <c r="J415" i="1"/>
  <c r="J427" i="1"/>
  <c r="J430" i="1"/>
  <c r="J429" i="1"/>
  <c r="J426" i="1"/>
  <c r="J428" i="1"/>
  <c r="J425" i="1"/>
  <c r="J1330" i="1"/>
  <c r="J1340" i="1"/>
  <c r="J1339" i="1"/>
  <c r="J1329" i="1"/>
  <c r="J1338" i="1"/>
  <c r="J1327" i="1"/>
  <c r="J1326" i="1"/>
  <c r="J1260" i="1"/>
  <c r="J1259" i="1"/>
  <c r="J1258" i="1"/>
  <c r="J1257" i="1"/>
  <c r="J1264" i="1"/>
  <c r="J1255" i="1"/>
  <c r="J1273" i="1"/>
  <c r="J1272" i="1"/>
  <c r="J1271" i="1"/>
  <c r="J1270" i="1"/>
  <c r="J1269" i="1"/>
  <c r="J1256" i="1"/>
  <c r="J1263" i="1"/>
  <c r="J1262" i="1"/>
  <c r="J1261" i="1"/>
  <c r="J1448" i="1"/>
  <c r="J1110" i="1"/>
  <c r="J1109" i="1"/>
  <c r="J1108" i="1"/>
  <c r="J1107" i="1"/>
  <c r="J1106" i="1"/>
  <c r="J1111" i="1"/>
  <c r="J946" i="1"/>
  <c r="J943" i="1"/>
  <c r="J945" i="1"/>
  <c r="J942" i="1"/>
  <c r="J941" i="1"/>
  <c r="J944" i="1"/>
  <c r="J939" i="1"/>
  <c r="J938" i="1"/>
  <c r="J937" i="1"/>
  <c r="J936" i="1"/>
  <c r="J935" i="1"/>
  <c r="J934" i="1"/>
  <c r="J940" i="1"/>
  <c r="J933" i="1"/>
  <c r="J930" i="1"/>
  <c r="J931" i="1"/>
  <c r="J929" i="1"/>
  <c r="J928" i="1"/>
  <c r="J913" i="1"/>
  <c r="J2155" i="1"/>
  <c r="J2156" i="1"/>
  <c r="J2160" i="1"/>
  <c r="J2153" i="1"/>
  <c r="J2152" i="1"/>
  <c r="J2151" i="1"/>
  <c r="J2150" i="1"/>
  <c r="J2148" i="1"/>
  <c r="J2146" i="1"/>
  <c r="J2144" i="1"/>
  <c r="J2145" i="1"/>
  <c r="J2142" i="1"/>
  <c r="J2141" i="1"/>
  <c r="J2139" i="1"/>
  <c r="J2162" i="1"/>
  <c r="J2161" i="1"/>
  <c r="J2136" i="1"/>
  <c r="J2133" i="1"/>
  <c r="J2129" i="1"/>
  <c r="J2130" i="1"/>
  <c r="J2128" i="1"/>
  <c r="J2127" i="1"/>
  <c r="J2126" i="1"/>
  <c r="J2125" i="1"/>
  <c r="J2123" i="1"/>
  <c r="J2121" i="1"/>
  <c r="J2119" i="1"/>
  <c r="J2118" i="1"/>
  <c r="J443" i="1"/>
  <c r="J442" i="1"/>
  <c r="J441" i="1"/>
  <c r="J1445" i="1"/>
  <c r="J1444" i="1"/>
  <c r="J1443" i="1"/>
  <c r="J1437" i="1"/>
  <c r="J1439" i="1"/>
  <c r="J1438" i="1"/>
  <c r="J1436" i="1"/>
  <c r="J1441" i="1"/>
  <c r="J1440" i="1"/>
  <c r="J1442" i="1"/>
  <c r="J1435" i="1"/>
  <c r="J1429" i="1"/>
  <c r="J1428" i="1"/>
  <c r="J1427" i="1"/>
  <c r="J1426" i="1"/>
  <c r="J1425" i="1"/>
  <c r="J1424" i="1"/>
  <c r="J1430" i="1"/>
  <c r="J1345" i="1"/>
  <c r="J1337" i="1"/>
  <c r="J1336" i="1"/>
  <c r="J1335" i="1"/>
  <c r="J1344" i="1"/>
  <c r="J1334" i="1"/>
  <c r="J1333" i="1"/>
  <c r="J1332" i="1"/>
  <c r="J1343" i="1"/>
  <c r="J1342" i="1"/>
  <c r="J1331" i="1"/>
  <c r="J1590" i="1"/>
  <c r="J1588" i="1"/>
  <c r="J1587" i="1"/>
  <c r="J1586" i="1"/>
  <c r="J1585" i="1"/>
  <c r="J1592" i="1"/>
  <c r="J1582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1527" i="1"/>
  <c r="J1526" i="1"/>
  <c r="J1528" i="1"/>
  <c r="J1505" i="1"/>
  <c r="J1504" i="1"/>
  <c r="J1514" i="1"/>
  <c r="J1513" i="1"/>
  <c r="J1512" i="1"/>
  <c r="J1511" i="1"/>
  <c r="J1510" i="1"/>
  <c r="J1509" i="1"/>
  <c r="J1507" i="1"/>
  <c r="J1516" i="1"/>
  <c r="J1515" i="1"/>
  <c r="J1709" i="1"/>
  <c r="J1724" i="1"/>
  <c r="J1469" i="1"/>
  <c r="J1723" i="1"/>
  <c r="J1722" i="1"/>
  <c r="J1468" i="1"/>
  <c r="J1938" i="1"/>
  <c r="J1775" i="1"/>
  <c r="J1128" i="1"/>
  <c r="J1127" i="1"/>
  <c r="J373" i="1"/>
  <c r="J372" i="1"/>
  <c r="J1139" i="1"/>
  <c r="J1725" i="1"/>
  <c r="J374" i="1"/>
  <c r="J274" i="1"/>
  <c r="J2090" i="1"/>
  <c r="J2087" i="1"/>
  <c r="J682" i="1"/>
  <c r="J273" i="1"/>
  <c r="J1667" i="1"/>
  <c r="J1671" i="1"/>
  <c r="J1675" i="1"/>
  <c r="J1673" i="1"/>
  <c r="J1681" i="1"/>
  <c r="J1633" i="1"/>
  <c r="J1661" i="1"/>
  <c r="J1635" i="1"/>
  <c r="J1664" i="1"/>
  <c r="J1638" i="1"/>
  <c r="J1639" i="1"/>
  <c r="J1644" i="1"/>
  <c r="J1642" i="1"/>
  <c r="J1647" i="1"/>
  <c r="J1645" i="1"/>
  <c r="J1665" i="1"/>
  <c r="J46" i="1"/>
  <c r="J1652" i="1"/>
  <c r="J1654" i="1"/>
  <c r="J1653" i="1"/>
  <c r="J66" i="1"/>
  <c r="J1657" i="1"/>
  <c r="J272" i="1"/>
  <c r="J822" i="1"/>
  <c r="J859" i="1"/>
  <c r="J813" i="1"/>
  <c r="J1019" i="1"/>
  <c r="J991" i="1"/>
  <c r="J1094" i="1"/>
  <c r="J1043" i="1"/>
  <c r="J1080" i="1"/>
  <c r="J1083" i="1"/>
  <c r="J1048" i="1"/>
  <c r="J1051" i="1"/>
  <c r="J1053" i="1"/>
  <c r="J1059" i="1"/>
  <c r="J1065" i="1"/>
  <c r="J1079" i="1"/>
  <c r="J1093" i="1"/>
  <c r="J1227" i="1"/>
  <c r="J1233" i="1"/>
  <c r="J1231" i="1"/>
  <c r="J1670" i="1"/>
  <c r="J1659" i="1"/>
  <c r="J1678" i="1"/>
  <c r="J1683" i="1"/>
  <c r="J1663" i="1"/>
  <c r="J1637" i="1"/>
  <c r="J1658" i="1"/>
  <c r="J1641" i="1"/>
  <c r="J1640" i="1"/>
  <c r="J1651" i="1"/>
  <c r="J1649" i="1"/>
  <c r="J1648" i="1"/>
  <c r="J1680" i="1"/>
  <c r="J1656" i="1"/>
  <c r="J65" i="1"/>
  <c r="J1834" i="1"/>
  <c r="J1838" i="1"/>
  <c r="J1040" i="1"/>
  <c r="J1044" i="1"/>
  <c r="J1046" i="1"/>
  <c r="J1045" i="1"/>
  <c r="J1085" i="1"/>
  <c r="J1047" i="1"/>
  <c r="J1050" i="1"/>
  <c r="J1087" i="1"/>
  <c r="J1052" i="1"/>
  <c r="J1054" i="1"/>
  <c r="J1058" i="1"/>
  <c r="J1056" i="1"/>
  <c r="J1088" i="1"/>
  <c r="J1061" i="1"/>
  <c r="J1064" i="1"/>
  <c r="J1063" i="1"/>
  <c r="J1062" i="1"/>
  <c r="J1069" i="1"/>
  <c r="J1091" i="1"/>
  <c r="J1067" i="1"/>
  <c r="J1090" i="1"/>
  <c r="J1072" i="1"/>
  <c r="J1070" i="1"/>
  <c r="J1078" i="1"/>
  <c r="J1076" i="1"/>
  <c r="J1077" i="1"/>
  <c r="J1075" i="1"/>
  <c r="J1074" i="1"/>
  <c r="J1073" i="1"/>
  <c r="J1081" i="1"/>
  <c r="J1092" i="1"/>
  <c r="J120" i="1"/>
  <c r="J125" i="1"/>
  <c r="J123" i="1"/>
  <c r="J128" i="1"/>
  <c r="J130" i="1"/>
  <c r="J133" i="1"/>
  <c r="J187" i="1"/>
  <c r="J136" i="1"/>
  <c r="J139" i="1"/>
  <c r="J189" i="1"/>
  <c r="J190" i="1"/>
  <c r="J142" i="1"/>
  <c r="J193" i="1"/>
  <c r="J194" i="1"/>
  <c r="J195" i="1"/>
  <c r="J198" i="1"/>
  <c r="J148" i="1"/>
  <c r="J202" i="1"/>
  <c r="J155" i="1"/>
  <c r="J157" i="1"/>
  <c r="J206" i="1"/>
  <c r="J209" i="1"/>
  <c r="J163" i="1"/>
  <c r="J210" i="1"/>
  <c r="J212" i="1"/>
  <c r="J165" i="1"/>
  <c r="J168" i="1"/>
  <c r="J170" i="1"/>
  <c r="J175" i="1"/>
  <c r="J214" i="1"/>
  <c r="J216" i="1"/>
  <c r="J217" i="1"/>
  <c r="J218" i="1"/>
  <c r="J297" i="1"/>
  <c r="J1714" i="1"/>
  <c r="J403" i="1"/>
  <c r="J402" i="1"/>
  <c r="J401" i="1"/>
  <c r="J400" i="1"/>
  <c r="J498" i="1"/>
  <c r="J681" i="1"/>
  <c r="J709" i="1"/>
  <c r="J1488" i="1"/>
  <c r="J1490" i="1"/>
  <c r="J948" i="1"/>
  <c r="J1296" i="1"/>
  <c r="J1281" i="1"/>
  <c r="J1280" i="1"/>
  <c r="J1297" i="1"/>
  <c r="J1299" i="1"/>
  <c r="J1279" i="1"/>
  <c r="J1285" i="1"/>
  <c r="J1274" i="1"/>
  <c r="J1275" i="1"/>
  <c r="J1277" i="1"/>
  <c r="J1283" i="1"/>
  <c r="J1282" i="1"/>
  <c r="J1276" i="1"/>
  <c r="J1284" i="1"/>
  <c r="J1304" i="1"/>
  <c r="J1455" i="1"/>
  <c r="J1544" i="1"/>
  <c r="J1543" i="1"/>
  <c r="J1542" i="1"/>
  <c r="J1541" i="1"/>
  <c r="J1540" i="1"/>
  <c r="J1784" i="1"/>
  <c r="J1158" i="1"/>
  <c r="J324" i="1"/>
  <c r="J326" i="1"/>
  <c r="J1774" i="1"/>
  <c r="J960" i="1"/>
  <c r="J990" i="1"/>
  <c r="J1015" i="1"/>
  <c r="J1017" i="1"/>
  <c r="J1371" i="1"/>
  <c r="J1377" i="1"/>
  <c r="J1375" i="1"/>
  <c r="J1380" i="1"/>
  <c r="J1383" i="1"/>
  <c r="J1359" i="1"/>
  <c r="J1353" i="1"/>
  <c r="J1362" i="1"/>
  <c r="J1358" i="1"/>
  <c r="J1401" i="1"/>
  <c r="J1402" i="1"/>
  <c r="J1404" i="1"/>
  <c r="J1406" i="1"/>
  <c r="J1409" i="1"/>
  <c r="J1410" i="1"/>
  <c r="J1416" i="1"/>
  <c r="J1348" i="1"/>
  <c r="J844" i="1"/>
  <c r="J1581" i="1"/>
  <c r="J1963" i="1"/>
  <c r="J1998" i="1"/>
  <c r="J2003" i="1"/>
  <c r="J2010" i="1"/>
  <c r="J2017" i="1"/>
  <c r="J2019" i="1"/>
  <c r="J2025" i="1"/>
  <c r="J2031" i="1"/>
  <c r="J2035" i="1"/>
  <c r="J1968" i="1"/>
  <c r="J2242" i="1"/>
  <c r="J2239" i="1"/>
  <c r="J2237" i="1"/>
  <c r="J2245" i="1"/>
  <c r="J1826" i="1"/>
  <c r="J978" i="1"/>
  <c r="I11" i="1" l="1"/>
  <c r="K1422" i="1" s="1"/>
  <c r="L1422" i="1" s="1"/>
  <c r="G29" i="1"/>
  <c r="K897" i="1" l="1"/>
  <c r="L897" i="1" s="1"/>
  <c r="K404" i="1"/>
  <c r="L404" i="1" s="1"/>
  <c r="K405" i="1"/>
  <c r="L405" i="1" s="1"/>
  <c r="K406" i="1"/>
  <c r="L406" i="1" s="1"/>
  <c r="K275" i="1"/>
  <c r="L275" i="1" s="1"/>
  <c r="K861" i="1"/>
  <c r="L861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392" i="1"/>
  <c r="L392" i="1" s="1"/>
  <c r="K1529" i="1"/>
  <c r="L1529" i="1" s="1"/>
  <c r="K895" i="1"/>
  <c r="L895" i="1" s="1"/>
  <c r="K1390" i="1"/>
  <c r="L1390" i="1" s="1"/>
  <c r="K1878" i="1"/>
  <c r="L1878" i="1" s="1"/>
  <c r="K815" i="1"/>
  <c r="L815" i="1" s="1"/>
  <c r="K1969" i="1"/>
  <c r="L1969" i="1" s="1"/>
  <c r="K1668" i="1"/>
  <c r="L1668" i="1" s="1"/>
  <c r="K1783" i="1"/>
  <c r="L1783" i="1" s="1"/>
  <c r="K507" i="1"/>
  <c r="L507" i="1" s="1"/>
  <c r="K282" i="1"/>
  <c r="L282" i="1" s="1"/>
  <c r="K608" i="1"/>
  <c r="L608" i="1" s="1"/>
  <c r="K1966" i="1"/>
  <c r="L1966" i="1" s="1"/>
  <c r="K468" i="1"/>
  <c r="L468" i="1" s="1"/>
  <c r="K469" i="1"/>
  <c r="L469" i="1" s="1"/>
  <c r="K1265" i="1"/>
  <c r="L1265" i="1" s="1"/>
  <c r="K1266" i="1"/>
  <c r="L1266" i="1" s="1"/>
  <c r="K1267" i="1"/>
  <c r="L1267" i="1" s="1"/>
  <c r="K1268" i="1"/>
  <c r="L1268" i="1" s="1"/>
  <c r="K1506" i="1"/>
  <c r="L1506" i="1" s="1"/>
  <c r="K1579" i="1"/>
  <c r="L1579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42" i="1"/>
  <c r="L1942" i="1" s="1"/>
  <c r="K340" i="1"/>
  <c r="L340" i="1" s="1"/>
  <c r="K1366" i="1"/>
  <c r="L1366" i="1" s="1"/>
  <c r="K1480" i="1"/>
  <c r="L1480" i="1" s="1"/>
  <c r="K1481" i="1"/>
  <c r="L1481" i="1" s="1"/>
  <c r="K1594" i="1"/>
  <c r="L1594" i="1" s="1"/>
  <c r="K1595" i="1"/>
  <c r="L1595" i="1" s="1"/>
  <c r="K1596" i="1"/>
  <c r="L1596" i="1" s="1"/>
  <c r="K782" i="1"/>
  <c r="L782" i="1" s="1"/>
  <c r="K1627" i="1"/>
  <c r="L1627" i="1" s="1"/>
  <c r="K1628" i="1"/>
  <c r="L1628" i="1" s="1"/>
  <c r="K393" i="1"/>
  <c r="L393" i="1" s="1"/>
  <c r="K1243" i="1"/>
  <c r="L1243" i="1" s="1"/>
  <c r="K1241" i="1"/>
  <c r="L1241" i="1" s="1"/>
  <c r="K1815" i="1"/>
  <c r="L1815" i="1" s="1"/>
  <c r="K1242" i="1"/>
  <c r="L1242" i="1" s="1"/>
  <c r="K816" i="1"/>
  <c r="L816" i="1" s="1"/>
  <c r="K2044" i="1"/>
  <c r="L2044" i="1" s="1"/>
  <c r="K2043" i="1"/>
  <c r="L2043" i="1" s="1"/>
  <c r="K2042" i="1"/>
  <c r="L2042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932" i="1"/>
  <c r="L932" i="1" s="1"/>
  <c r="K1328" i="1"/>
  <c r="L1328" i="1" s="1"/>
  <c r="K1959" i="1"/>
  <c r="L1959" i="1" s="1"/>
  <c r="K1960" i="1"/>
  <c r="L1960" i="1" s="1"/>
  <c r="K1943" i="1"/>
  <c r="L1943" i="1" s="1"/>
  <c r="K1944" i="1"/>
  <c r="L1944" i="1" s="1"/>
  <c r="K1945" i="1"/>
  <c r="L1945" i="1" s="1"/>
  <c r="K1946" i="1"/>
  <c r="L1946" i="1" s="1"/>
  <c r="K283" i="1"/>
  <c r="L283" i="1" s="1"/>
  <c r="K394" i="1"/>
  <c r="L394" i="1" s="1"/>
  <c r="K395" i="1"/>
  <c r="L395" i="1" s="1"/>
  <c r="K396" i="1"/>
  <c r="L396" i="1" s="1"/>
  <c r="K391" i="1"/>
  <c r="L391" i="1" s="1"/>
  <c r="K731" i="1"/>
  <c r="L731" i="1" s="1"/>
  <c r="K609" i="1"/>
  <c r="L609" i="1" s="1"/>
  <c r="K610" i="1"/>
  <c r="L610" i="1" s="1"/>
  <c r="K721" i="1"/>
  <c r="L721" i="1" s="1"/>
  <c r="K611" i="1"/>
  <c r="L611" i="1" s="1"/>
  <c r="K722" i="1"/>
  <c r="L722" i="1" s="1"/>
  <c r="K723" i="1"/>
  <c r="L723" i="1" s="1"/>
  <c r="K724" i="1"/>
  <c r="L724" i="1" s="1"/>
  <c r="K1151" i="1"/>
  <c r="L1151" i="1" s="1"/>
  <c r="K1152" i="1"/>
  <c r="L1152" i="1" s="1"/>
  <c r="K1153" i="1"/>
  <c r="L1153" i="1" s="1"/>
  <c r="K1367" i="1"/>
  <c r="L1367" i="1" s="1"/>
  <c r="K1244" i="1"/>
  <c r="L1244" i="1" s="1"/>
  <c r="K1245" i="1"/>
  <c r="L1245" i="1" s="1"/>
  <c r="K1246" i="1"/>
  <c r="L1246" i="1" s="1"/>
  <c r="K1247" i="1"/>
  <c r="L1247" i="1" s="1"/>
  <c r="K849" i="1"/>
  <c r="L849" i="1" s="1"/>
  <c r="K843" i="1"/>
  <c r="L843" i="1" s="1"/>
  <c r="K1988" i="1"/>
  <c r="L1988" i="1" s="1"/>
  <c r="K1989" i="1"/>
  <c r="L1989" i="1" s="1"/>
  <c r="K1990" i="1"/>
  <c r="L1990" i="1" s="1"/>
  <c r="K1991" i="1"/>
  <c r="L1991" i="1" s="1"/>
  <c r="K1992" i="1"/>
  <c r="L1992" i="1" s="1"/>
  <c r="K1993" i="1"/>
  <c r="L1993" i="1" s="1"/>
  <c r="K1994" i="1"/>
  <c r="L1994" i="1" s="1"/>
  <c r="K1995" i="1"/>
  <c r="L1995" i="1" s="1"/>
  <c r="K1996" i="1"/>
  <c r="L1996" i="1" s="1"/>
  <c r="K1686" i="1"/>
  <c r="L1686" i="1" s="1"/>
  <c r="K1301" i="1"/>
  <c r="L1301" i="1" s="1"/>
  <c r="K1987" i="1"/>
  <c r="L1987" i="1" s="1"/>
  <c r="K789" i="1"/>
  <c r="L789" i="1" s="1"/>
  <c r="K432" i="1"/>
  <c r="L432" i="1" s="1"/>
  <c r="K1853" i="1"/>
  <c r="L1853" i="1" s="1"/>
  <c r="K1813" i="1"/>
  <c r="L1813" i="1" s="1"/>
  <c r="K284" i="1"/>
  <c r="L284" i="1" s="1"/>
  <c r="K519" i="1"/>
  <c r="L519" i="1" s="1"/>
  <c r="K1961" i="1"/>
  <c r="L1961" i="1" s="1"/>
  <c r="K1962" i="1"/>
  <c r="L1962" i="1" s="1"/>
  <c r="K1947" i="1"/>
  <c r="L1947" i="1" s="1"/>
  <c r="K1948" i="1"/>
  <c r="L1948" i="1" s="1"/>
  <c r="K1949" i="1"/>
  <c r="L1949" i="1" s="1"/>
  <c r="K1950" i="1"/>
  <c r="L1950" i="1" s="1"/>
  <c r="K384" i="1"/>
  <c r="L384" i="1" s="1"/>
  <c r="K385" i="1"/>
  <c r="L385" i="1" s="1"/>
  <c r="K1906" i="1"/>
  <c r="L1906" i="1" s="1"/>
  <c r="K1373" i="1"/>
  <c r="L1373" i="1" s="1"/>
  <c r="K1349" i="1"/>
  <c r="L1349" i="1" s="1"/>
  <c r="K1394" i="1"/>
  <c r="L1394" i="1" s="1"/>
  <c r="K613" i="1"/>
  <c r="L613" i="1" s="1"/>
  <c r="K614" i="1"/>
  <c r="L614" i="1" s="1"/>
  <c r="K725" i="1"/>
  <c r="L725" i="1" s="1"/>
  <c r="K732" i="1"/>
  <c r="L732" i="1" s="1"/>
  <c r="K612" i="1"/>
  <c r="L612" i="1" s="1"/>
  <c r="K397" i="1"/>
  <c r="L397" i="1" s="1"/>
  <c r="K398" i="1"/>
  <c r="L398" i="1" s="1"/>
  <c r="K399" i="1"/>
  <c r="L399" i="1" s="1"/>
  <c r="K185" i="1"/>
  <c r="L185" i="1" s="1"/>
  <c r="K285" i="1"/>
  <c r="L285" i="1" s="1"/>
  <c r="K1859" i="1"/>
  <c r="L1859" i="1" s="1"/>
  <c r="K2001" i="1"/>
  <c r="L2001" i="1" s="1"/>
  <c r="K122" i="1"/>
  <c r="L122" i="1" s="1"/>
  <c r="K2097" i="1"/>
  <c r="L2097" i="1" s="1"/>
  <c r="K1433" i="1"/>
  <c r="L1433" i="1" s="1"/>
  <c r="K2157" i="1"/>
  <c r="L2157" i="1" s="1"/>
  <c r="K502" i="1"/>
  <c r="L502" i="1" s="1"/>
  <c r="K2099" i="1"/>
  <c r="L2099" i="1" s="1"/>
  <c r="K1434" i="1"/>
  <c r="L1434" i="1" s="1"/>
  <c r="K2158" i="1"/>
  <c r="L2158" i="1" s="1"/>
  <c r="K1589" i="1"/>
  <c r="L1589" i="1" s="1"/>
  <c r="K1147" i="1"/>
  <c r="L1147" i="1" s="1"/>
  <c r="K2159" i="1"/>
  <c r="L2159" i="1" s="1"/>
  <c r="K2122" i="1"/>
  <c r="L2122" i="1" s="1"/>
  <c r="K2147" i="1"/>
  <c r="L2147" i="1" s="1"/>
  <c r="K1467" i="1"/>
  <c r="L1467" i="1" s="1"/>
  <c r="K2100" i="1"/>
  <c r="L2100" i="1" s="1"/>
  <c r="K1423" i="1"/>
  <c r="L1423" i="1" s="1"/>
  <c r="K2143" i="1"/>
  <c r="L2143" i="1" s="1"/>
  <c r="K958" i="1"/>
  <c r="L958" i="1" s="1"/>
  <c r="K1114" i="1"/>
  <c r="L1114" i="1" s="1"/>
  <c r="K1584" i="1"/>
  <c r="L1584" i="1" s="1"/>
  <c r="K1591" i="1"/>
  <c r="L1591" i="1" s="1"/>
  <c r="K2149" i="1"/>
  <c r="L2149" i="1" s="1"/>
  <c r="K2101" i="1"/>
  <c r="L2101" i="1" s="1"/>
  <c r="K1583" i="1"/>
  <c r="L1583" i="1" s="1"/>
  <c r="K837" i="1"/>
  <c r="L837" i="1" s="1"/>
  <c r="K1431" i="1"/>
  <c r="L1431" i="1" s="1"/>
  <c r="K2154" i="1"/>
  <c r="L2154" i="1" s="1"/>
  <c r="K2163" i="1"/>
  <c r="L2163" i="1" s="1"/>
  <c r="K1432" i="1"/>
  <c r="L1432" i="1" s="1"/>
  <c r="K1715" i="1"/>
  <c r="L1715" i="1" s="1"/>
  <c r="K2104" i="1"/>
  <c r="L2104" i="1" s="1"/>
  <c r="K433" i="1"/>
  <c r="L433" i="1" s="1"/>
  <c r="K888" i="1"/>
  <c r="L888" i="1" s="1"/>
  <c r="K1486" i="1"/>
  <c r="L1486" i="1" s="1"/>
  <c r="K1159" i="1"/>
  <c r="L1159" i="1" s="1"/>
  <c r="K1782" i="1"/>
  <c r="L1782" i="1" s="1"/>
  <c r="K1160" i="1"/>
  <c r="L1160" i="1" s="1"/>
  <c r="K1325" i="1"/>
  <c r="L1325" i="1" s="1"/>
  <c r="K1370" i="1"/>
  <c r="L1370" i="1" s="1"/>
  <c r="K1384" i="1"/>
  <c r="L1384" i="1" s="1"/>
  <c r="K1411" i="1"/>
  <c r="L1411" i="1" s="1"/>
  <c r="K1951" i="1"/>
  <c r="L1951" i="1" s="1"/>
  <c r="K1952" i="1"/>
  <c r="L1952" i="1" s="1"/>
  <c r="K1967" i="1"/>
  <c r="L1967" i="1" s="1"/>
  <c r="K1133" i="1"/>
  <c r="L1133" i="1" s="1"/>
  <c r="K1322" i="1"/>
  <c r="L1322" i="1" s="1"/>
  <c r="K2102" i="1"/>
  <c r="L2102" i="1" s="1"/>
  <c r="K2098" i="1"/>
  <c r="L2098" i="1" s="1"/>
  <c r="K2120" i="1"/>
  <c r="L2120" i="1" s="1"/>
  <c r="K2124" i="1"/>
  <c r="L2124" i="1" s="1"/>
  <c r="K2131" i="1"/>
  <c r="L2131" i="1" s="1"/>
  <c r="K2132" i="1"/>
  <c r="L2132" i="1" s="1"/>
  <c r="K2134" i="1"/>
  <c r="L2134" i="1" s="1"/>
  <c r="K2135" i="1"/>
  <c r="L2135" i="1" s="1"/>
  <c r="K2137" i="1"/>
  <c r="L2137" i="1" s="1"/>
  <c r="K2138" i="1"/>
  <c r="L2138" i="1" s="1"/>
  <c r="K2140" i="1"/>
  <c r="L2140" i="1" s="1"/>
  <c r="K1517" i="1"/>
  <c r="L1517" i="1" s="1"/>
  <c r="K1518" i="1"/>
  <c r="L1518" i="1" s="1"/>
  <c r="K1508" i="1"/>
  <c r="L1508" i="1" s="1"/>
  <c r="K1825" i="1"/>
  <c r="L1825" i="1" s="1"/>
  <c r="K45" i="1"/>
  <c r="K680" i="1"/>
  <c r="L680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K2236" i="1" l="1"/>
  <c r="L2236" i="1" s="1"/>
  <c r="K1082" i="1"/>
  <c r="L1082" i="1" s="1"/>
  <c r="K1041" i="1"/>
  <c r="L1041" i="1" s="1"/>
  <c r="K1084" i="1"/>
  <c r="L1084" i="1" s="1"/>
  <c r="K1086" i="1"/>
  <c r="L1086" i="1" s="1"/>
  <c r="K1049" i="1"/>
  <c r="L1049" i="1" s="1"/>
  <c r="K1055" i="1"/>
  <c r="L1055" i="1" s="1"/>
  <c r="K1057" i="1"/>
  <c r="L1057" i="1" s="1"/>
  <c r="K1089" i="1"/>
  <c r="L1089" i="1" s="1"/>
  <c r="K1060" i="1"/>
  <c r="L1060" i="1" s="1"/>
  <c r="K1066" i="1"/>
  <c r="L1066" i="1" s="1"/>
  <c r="K1068" i="1"/>
  <c r="L1068" i="1" s="1"/>
  <c r="K1071" i="1"/>
  <c r="L1071" i="1" s="1"/>
  <c r="K177" i="1"/>
  <c r="L177" i="1" s="1"/>
  <c r="K118" i="1"/>
  <c r="L118" i="1" s="1"/>
  <c r="K222" i="1"/>
  <c r="L222" i="1" s="1"/>
  <c r="K221" i="1"/>
  <c r="L221" i="1" s="1"/>
  <c r="K116" i="1"/>
  <c r="L116" i="1" s="1"/>
  <c r="K117" i="1"/>
  <c r="L117" i="1" s="1"/>
  <c r="K121" i="1"/>
  <c r="L121" i="1" s="1"/>
  <c r="K92" i="1"/>
  <c r="L92" i="1" s="1"/>
  <c r="K91" i="1"/>
  <c r="L91" i="1" s="1"/>
  <c r="K93" i="1"/>
  <c r="L93" i="1" s="1"/>
  <c r="K94" i="1"/>
  <c r="L94" i="1" s="1"/>
  <c r="K90" i="1"/>
  <c r="L90" i="1" s="1"/>
  <c r="K896" i="1"/>
  <c r="L896" i="1" s="1"/>
  <c r="K920" i="1"/>
  <c r="L920" i="1" s="1"/>
  <c r="K220" i="1"/>
  <c r="L220" i="1" s="1"/>
  <c r="K119" i="1"/>
  <c r="L119" i="1" s="1"/>
  <c r="K124" i="1"/>
  <c r="L124" i="1" s="1"/>
  <c r="K126" i="1"/>
  <c r="L126" i="1" s="1"/>
  <c r="K127" i="1"/>
  <c r="L127" i="1" s="1"/>
  <c r="K131" i="1"/>
  <c r="L131" i="1" s="1"/>
  <c r="K129" i="1"/>
  <c r="L129" i="1" s="1"/>
  <c r="K186" i="1"/>
  <c r="L186" i="1" s="1"/>
  <c r="K135" i="1"/>
  <c r="L135" i="1" s="1"/>
  <c r="K134" i="1"/>
  <c r="L134" i="1" s="1"/>
  <c r="K132" i="1"/>
  <c r="L132" i="1" s="1"/>
  <c r="K188" i="1"/>
  <c r="L188" i="1" s="1"/>
  <c r="K137" i="1"/>
  <c r="L137" i="1" s="1"/>
  <c r="K140" i="1"/>
  <c r="L140" i="1" s="1"/>
  <c r="K138" i="1"/>
  <c r="L138" i="1" s="1"/>
  <c r="K141" i="1"/>
  <c r="L141" i="1" s="1"/>
  <c r="K192" i="1"/>
  <c r="L192" i="1" s="1"/>
  <c r="K191" i="1"/>
  <c r="L191" i="1" s="1"/>
  <c r="K143" i="1"/>
  <c r="L143" i="1" s="1"/>
  <c r="K144" i="1"/>
  <c r="L144" i="1" s="1"/>
  <c r="K196" i="1"/>
  <c r="L196" i="1" s="1"/>
  <c r="K145" i="1"/>
  <c r="L145" i="1" s="1"/>
  <c r="K197" i="1"/>
  <c r="L197" i="1" s="1"/>
  <c r="K201" i="1"/>
  <c r="L201" i="1" s="1"/>
  <c r="K200" i="1"/>
  <c r="L200" i="1" s="1"/>
  <c r="K152" i="1"/>
  <c r="L152" i="1" s="1"/>
  <c r="K151" i="1"/>
  <c r="L151" i="1" s="1"/>
  <c r="K199" i="1"/>
  <c r="L199" i="1" s="1"/>
  <c r="K150" i="1"/>
  <c r="L150" i="1" s="1"/>
  <c r="K149" i="1"/>
  <c r="L149" i="1" s="1"/>
  <c r="K147" i="1"/>
  <c r="L147" i="1" s="1"/>
  <c r="K153" i="1"/>
  <c r="L153" i="1" s="1"/>
  <c r="K158" i="1"/>
  <c r="L158" i="1" s="1"/>
  <c r="K204" i="1"/>
  <c r="L204" i="1" s="1"/>
  <c r="K203" i="1"/>
  <c r="L203" i="1" s="1"/>
  <c r="K154" i="1"/>
  <c r="L154" i="1" s="1"/>
  <c r="K160" i="1"/>
  <c r="L160" i="1" s="1"/>
  <c r="K159" i="1"/>
  <c r="L159" i="1" s="1"/>
  <c r="K156" i="1"/>
  <c r="L156" i="1" s="1"/>
  <c r="K161" i="1"/>
  <c r="L161" i="1" s="1"/>
  <c r="K207" i="1"/>
  <c r="L207" i="1" s="1"/>
  <c r="K205" i="1"/>
  <c r="L205" i="1" s="1"/>
  <c r="K208" i="1"/>
  <c r="L208" i="1" s="1"/>
  <c r="K211" i="1"/>
  <c r="L211" i="1" s="1"/>
  <c r="K162" i="1"/>
  <c r="L162" i="1" s="1"/>
  <c r="K166" i="1"/>
  <c r="L166" i="1" s="1"/>
  <c r="K164" i="1"/>
  <c r="L164" i="1" s="1"/>
  <c r="K213" i="1"/>
  <c r="L213" i="1" s="1"/>
  <c r="K167" i="1"/>
  <c r="L167" i="1" s="1"/>
  <c r="K173" i="1"/>
  <c r="L173" i="1" s="1"/>
  <c r="K172" i="1"/>
  <c r="L172" i="1" s="1"/>
  <c r="K171" i="1"/>
  <c r="L171" i="1" s="1"/>
  <c r="K169" i="1"/>
  <c r="L169" i="1" s="1"/>
  <c r="K174" i="1"/>
  <c r="L174" i="1" s="1"/>
  <c r="K215" i="1"/>
  <c r="L215" i="1" s="1"/>
  <c r="K178" i="1"/>
  <c r="L178" i="1" s="1"/>
  <c r="K183" i="1"/>
  <c r="L183" i="1" s="1"/>
  <c r="K176" i="1"/>
  <c r="L176" i="1" s="1"/>
  <c r="K180" i="1"/>
  <c r="L180" i="1" s="1"/>
  <c r="K179" i="1"/>
  <c r="L179" i="1" s="1"/>
  <c r="K146" i="1"/>
  <c r="L146" i="1" s="1"/>
  <c r="K181" i="1"/>
  <c r="L181" i="1" s="1"/>
  <c r="K240" i="1"/>
  <c r="L240" i="1" s="1"/>
  <c r="K184" i="1"/>
  <c r="L184" i="1" s="1"/>
  <c r="K219" i="1"/>
  <c r="L219" i="1" s="1"/>
  <c r="K182" i="1"/>
  <c r="L182" i="1" s="1"/>
  <c r="K322" i="1"/>
  <c r="L322" i="1" s="1"/>
  <c r="K302" i="1"/>
  <c r="L302" i="1" s="1"/>
  <c r="K287" i="1"/>
  <c r="L287" i="1" s="1"/>
  <c r="K312" i="1"/>
  <c r="L312" i="1" s="1"/>
  <c r="K286" i="1"/>
  <c r="L286" i="1" s="1"/>
  <c r="K299" i="1"/>
  <c r="L299" i="1" s="1"/>
  <c r="K313" i="1"/>
  <c r="L313" i="1" s="1"/>
  <c r="K306" i="1"/>
  <c r="L306" i="1" s="1"/>
  <c r="K288" i="1"/>
  <c r="L288" i="1" s="1"/>
  <c r="K304" i="1"/>
  <c r="L304" i="1" s="1"/>
  <c r="K305" i="1"/>
  <c r="L305" i="1" s="1"/>
  <c r="K310" i="1"/>
  <c r="L310" i="1" s="1"/>
  <c r="K309" i="1"/>
  <c r="L309" i="1" s="1"/>
  <c r="K311" i="1"/>
  <c r="L311" i="1" s="1"/>
  <c r="K291" i="1"/>
  <c r="L291" i="1" s="1"/>
  <c r="K290" i="1"/>
  <c r="L290" i="1" s="1"/>
  <c r="K301" i="1"/>
  <c r="L301" i="1" s="1"/>
  <c r="K300" i="1"/>
  <c r="L300" i="1" s="1"/>
  <c r="K315" i="1"/>
  <c r="L315" i="1" s="1"/>
  <c r="K281" i="1"/>
  <c r="L281" i="1" s="1"/>
  <c r="K308" i="1"/>
  <c r="L308" i="1" s="1"/>
  <c r="K292" i="1"/>
  <c r="L292" i="1" s="1"/>
  <c r="K321" i="1"/>
  <c r="L321" i="1" s="1"/>
  <c r="K298" i="1"/>
  <c r="L298" i="1" s="1"/>
  <c r="K319" i="1"/>
  <c r="L319" i="1" s="1"/>
  <c r="K320" i="1"/>
  <c r="L320" i="1" s="1"/>
  <c r="K318" i="1"/>
  <c r="L318" i="1" s="1"/>
  <c r="K296" i="1"/>
  <c r="L296" i="1" s="1"/>
  <c r="K317" i="1"/>
  <c r="L317" i="1" s="1"/>
  <c r="K316" i="1"/>
  <c r="L316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1123" i="1"/>
  <c r="L1123" i="1" s="1"/>
  <c r="K784" i="1"/>
  <c r="L784" i="1" s="1"/>
  <c r="K781" i="1"/>
  <c r="L781" i="1" s="1"/>
  <c r="K775" i="1"/>
  <c r="L775" i="1" s="1"/>
  <c r="K771" i="1"/>
  <c r="L771" i="1" s="1"/>
  <c r="K767" i="1"/>
  <c r="L767" i="1" s="1"/>
  <c r="K1099" i="1"/>
  <c r="L1099" i="1" s="1"/>
  <c r="K1097" i="1"/>
  <c r="L1097" i="1" s="1"/>
  <c r="K1032" i="1"/>
  <c r="L1032" i="1" s="1"/>
  <c r="K1038" i="1"/>
  <c r="L1038" i="1" s="1"/>
  <c r="K1030" i="1"/>
  <c r="L1030" i="1" s="1"/>
  <c r="K1034" i="1"/>
  <c r="L1034" i="1" s="1"/>
  <c r="K1024" i="1"/>
  <c r="L1024" i="1" s="1"/>
  <c r="K2209" i="1"/>
  <c r="L2209" i="1" s="1"/>
  <c r="K2205" i="1"/>
  <c r="L2205" i="1" s="1"/>
  <c r="K2112" i="1"/>
  <c r="L2112" i="1" s="1"/>
  <c r="K2108" i="1"/>
  <c r="L2108" i="1" s="1"/>
  <c r="K2103" i="1"/>
  <c r="L2103" i="1" s="1"/>
  <c r="K115" i="1"/>
  <c r="L115" i="1" s="1"/>
  <c r="K985" i="1"/>
  <c r="L985" i="1" s="1"/>
  <c r="K981" i="1"/>
  <c r="L981" i="1" s="1"/>
  <c r="K967" i="1"/>
  <c r="L967" i="1" s="1"/>
  <c r="K1000" i="1"/>
  <c r="L1000" i="1" s="1"/>
  <c r="K1002" i="1"/>
  <c r="L1002" i="1" s="1"/>
  <c r="K1776" i="1"/>
  <c r="L1776" i="1" s="1"/>
  <c r="K2083" i="1"/>
  <c r="L2083" i="1" s="1"/>
  <c r="K2219" i="1"/>
  <c r="L2219" i="1" s="1"/>
  <c r="K254" i="1"/>
  <c r="L254" i="1" s="1"/>
  <c r="K257" i="1"/>
  <c r="L257" i="1" s="1"/>
  <c r="K249" i="1"/>
  <c r="L249" i="1" s="1"/>
  <c r="K244" i="1"/>
  <c r="L244" i="1" s="1"/>
  <c r="K2214" i="1"/>
  <c r="L2214" i="1" s="1"/>
  <c r="K2223" i="1"/>
  <c r="L2223" i="1" s="1"/>
  <c r="K1249" i="1"/>
  <c r="L1249" i="1" s="1"/>
  <c r="K1252" i="1"/>
  <c r="L1252" i="1" s="1"/>
  <c r="K800" i="1"/>
  <c r="L800" i="1" s="1"/>
  <c r="K797" i="1"/>
  <c r="L797" i="1" s="1"/>
  <c r="K746" i="1"/>
  <c r="L746" i="1" s="1"/>
  <c r="K735" i="1"/>
  <c r="L735" i="1" s="1"/>
  <c r="K741" i="1"/>
  <c r="L741" i="1" s="1"/>
  <c r="K1632" i="1"/>
  <c r="L1632" i="1" s="1"/>
  <c r="K1626" i="1"/>
  <c r="L1626" i="1" s="1"/>
  <c r="K1623" i="1"/>
  <c r="L1623" i="1" s="1"/>
  <c r="K1625" i="1"/>
  <c r="L1625" i="1" s="1"/>
  <c r="K1622" i="1"/>
  <c r="L1622" i="1" s="1"/>
  <c r="K1621" i="1"/>
  <c r="L1621" i="1" s="1"/>
  <c r="K1629" i="1"/>
  <c r="L1629" i="1" s="1"/>
  <c r="K1624" i="1"/>
  <c r="L1624" i="1" s="1"/>
  <c r="K1125" i="1"/>
  <c r="L1125" i="1" s="1"/>
  <c r="K788" i="1"/>
  <c r="L788" i="1" s="1"/>
  <c r="K777" i="1"/>
  <c r="L777" i="1" s="1"/>
  <c r="K779" i="1"/>
  <c r="L779" i="1" s="1"/>
  <c r="K772" i="1"/>
  <c r="L772" i="1" s="1"/>
  <c r="K768" i="1"/>
  <c r="L768" i="1" s="1"/>
  <c r="K778" i="1"/>
  <c r="L778" i="1" s="1"/>
  <c r="K1095" i="1"/>
  <c r="L1095" i="1" s="1"/>
  <c r="K1022" i="1"/>
  <c r="L1022" i="1" s="1"/>
  <c r="K1027" i="1"/>
  <c r="L1027" i="1" s="1"/>
  <c r="K1035" i="1"/>
  <c r="L1035" i="1" s="1"/>
  <c r="K1021" i="1"/>
  <c r="L1021" i="1" s="1"/>
  <c r="K1029" i="1"/>
  <c r="L1029" i="1" s="1"/>
  <c r="K2210" i="1"/>
  <c r="L2210" i="1" s="1"/>
  <c r="K2206" i="1"/>
  <c r="L2206" i="1" s="1"/>
  <c r="K2115" i="1"/>
  <c r="L2115" i="1" s="1"/>
  <c r="K2109" i="1"/>
  <c r="L2109" i="1" s="1"/>
  <c r="K2105" i="1"/>
  <c r="L2105" i="1" s="1"/>
  <c r="K2113" i="1"/>
  <c r="L2113" i="1" s="1"/>
  <c r="K989" i="1"/>
  <c r="L989" i="1" s="1"/>
  <c r="K982" i="1"/>
  <c r="L982" i="1" s="1"/>
  <c r="K734" i="1"/>
  <c r="L734" i="1" s="1"/>
  <c r="K996" i="1"/>
  <c r="L996" i="1" s="1"/>
  <c r="K1003" i="1"/>
  <c r="L1003" i="1" s="1"/>
  <c r="K1780" i="1"/>
  <c r="L1780" i="1" s="1"/>
  <c r="K1777" i="1"/>
  <c r="L1777" i="1" s="1"/>
  <c r="K2080" i="1"/>
  <c r="L2080" i="1" s="1"/>
  <c r="K255" i="1"/>
  <c r="L255" i="1" s="1"/>
  <c r="K256" i="1"/>
  <c r="L256" i="1" s="1"/>
  <c r="K248" i="1"/>
  <c r="L248" i="1" s="1"/>
  <c r="K243" i="1"/>
  <c r="L243" i="1" s="1"/>
  <c r="K2216" i="1"/>
  <c r="L2216" i="1" s="1"/>
  <c r="K2224" i="1"/>
  <c r="L2224" i="1" s="1"/>
  <c r="K2220" i="1"/>
  <c r="L2220" i="1" s="1"/>
  <c r="K1250" i="1"/>
  <c r="L1250" i="1" s="1"/>
  <c r="K799" i="1"/>
  <c r="L799" i="1" s="1"/>
  <c r="K795" i="1"/>
  <c r="L795" i="1" s="1"/>
  <c r="K793" i="1"/>
  <c r="L793" i="1" s="1"/>
  <c r="K743" i="1"/>
  <c r="L743" i="1" s="1"/>
  <c r="K738" i="1"/>
  <c r="L738" i="1" s="1"/>
  <c r="K740" i="1"/>
  <c r="L740" i="1" s="1"/>
  <c r="K1124" i="1"/>
  <c r="L1124" i="1" s="1"/>
  <c r="K786" i="1"/>
  <c r="L786" i="1" s="1"/>
  <c r="K783" i="1"/>
  <c r="L783" i="1" s="1"/>
  <c r="K776" i="1"/>
  <c r="L776" i="1" s="1"/>
  <c r="K773" i="1"/>
  <c r="L773" i="1" s="1"/>
  <c r="K769" i="1"/>
  <c r="L769" i="1" s="1"/>
  <c r="K765" i="1"/>
  <c r="L765" i="1" s="1"/>
  <c r="K1098" i="1"/>
  <c r="L1098" i="1" s="1"/>
  <c r="K1026" i="1"/>
  <c r="L1026" i="1" s="1"/>
  <c r="K1028" i="1"/>
  <c r="L1028" i="1" s="1"/>
  <c r="K1036" i="1"/>
  <c r="L1036" i="1" s="1"/>
  <c r="K1023" i="1"/>
  <c r="L1023" i="1" s="1"/>
  <c r="K1020" i="1"/>
  <c r="L1020" i="1" s="1"/>
  <c r="K2203" i="1"/>
  <c r="L2203" i="1" s="1"/>
  <c r="K2207" i="1"/>
  <c r="L2207" i="1" s="1"/>
  <c r="K2116" i="1"/>
  <c r="L2116" i="1" s="1"/>
  <c r="K2110" i="1"/>
  <c r="L2110" i="1" s="1"/>
  <c r="K2106" i="1"/>
  <c r="L2106" i="1" s="1"/>
  <c r="K2114" i="1"/>
  <c r="L2114" i="1" s="1"/>
  <c r="K986" i="1"/>
  <c r="L986" i="1" s="1"/>
  <c r="K983" i="1"/>
  <c r="L983" i="1" s="1"/>
  <c r="K988" i="1"/>
  <c r="L988" i="1" s="1"/>
  <c r="K979" i="1"/>
  <c r="L979" i="1" s="1"/>
  <c r="K1007" i="1"/>
  <c r="L1007" i="1" s="1"/>
  <c r="K999" i="1"/>
  <c r="L999" i="1" s="1"/>
  <c r="K1778" i="1"/>
  <c r="L1778" i="1" s="1"/>
  <c r="K2081" i="1"/>
  <c r="L2081" i="1" s="1"/>
  <c r="K2217" i="1"/>
  <c r="L2217" i="1" s="1"/>
  <c r="K252" i="1"/>
  <c r="L252" i="1" s="1"/>
  <c r="K250" i="1"/>
  <c r="L250" i="1" s="1"/>
  <c r="K246" i="1"/>
  <c r="L246" i="1" s="1"/>
  <c r="K2213" i="1"/>
  <c r="L2213" i="1" s="1"/>
  <c r="K2225" i="1"/>
  <c r="L2225" i="1" s="1"/>
  <c r="K2221" i="1"/>
  <c r="L2221" i="1" s="1"/>
  <c r="K1251" i="1"/>
  <c r="L1251" i="1" s="1"/>
  <c r="K790" i="1"/>
  <c r="L790" i="1" s="1"/>
  <c r="K796" i="1"/>
  <c r="L796" i="1" s="1"/>
  <c r="K791" i="1"/>
  <c r="L791" i="1" s="1"/>
  <c r="K744" i="1"/>
  <c r="L744" i="1" s="1"/>
  <c r="K739" i="1"/>
  <c r="L739" i="1" s="1"/>
  <c r="K745" i="1"/>
  <c r="L745" i="1" s="1"/>
  <c r="K1126" i="1"/>
  <c r="L1126" i="1" s="1"/>
  <c r="K774" i="1"/>
  <c r="L774" i="1" s="1"/>
  <c r="K1039" i="1"/>
  <c r="L1039" i="1" s="1"/>
  <c r="K1033" i="1"/>
  <c r="L1033" i="1" s="1"/>
  <c r="K2111" i="1"/>
  <c r="L2111" i="1" s="1"/>
  <c r="K984" i="1"/>
  <c r="L984" i="1" s="1"/>
  <c r="K1004" i="1"/>
  <c r="L1004" i="1" s="1"/>
  <c r="K253" i="1"/>
  <c r="L253" i="1" s="1"/>
  <c r="K2215" i="1"/>
  <c r="L2215" i="1" s="1"/>
  <c r="K798" i="1"/>
  <c r="L798" i="1" s="1"/>
  <c r="K742" i="1"/>
  <c r="L742" i="1" s="1"/>
  <c r="K787" i="1"/>
  <c r="L787" i="1" s="1"/>
  <c r="K770" i="1"/>
  <c r="L770" i="1" s="1"/>
  <c r="K1025" i="1"/>
  <c r="L1025" i="1" s="1"/>
  <c r="K2204" i="1"/>
  <c r="L2204" i="1" s="1"/>
  <c r="K2107" i="1"/>
  <c r="L2107" i="1" s="1"/>
  <c r="K987" i="1"/>
  <c r="L987" i="1" s="1"/>
  <c r="K1779" i="1"/>
  <c r="L1779" i="1" s="1"/>
  <c r="K251" i="1"/>
  <c r="L251" i="1" s="1"/>
  <c r="K2222" i="1"/>
  <c r="L2222" i="1" s="1"/>
  <c r="K794" i="1"/>
  <c r="L794" i="1" s="1"/>
  <c r="K785" i="1"/>
  <c r="L785" i="1" s="1"/>
  <c r="K766" i="1"/>
  <c r="L766" i="1" s="1"/>
  <c r="K1037" i="1"/>
  <c r="L1037" i="1" s="1"/>
  <c r="K2208" i="1"/>
  <c r="L2208" i="1" s="1"/>
  <c r="K2117" i="1"/>
  <c r="L2117" i="1" s="1"/>
  <c r="K980" i="1"/>
  <c r="L980" i="1" s="1"/>
  <c r="K2082" i="1"/>
  <c r="L2082" i="1" s="1"/>
  <c r="K247" i="1"/>
  <c r="L247" i="1" s="1"/>
  <c r="K1253" i="1"/>
  <c r="L1253" i="1" s="1"/>
  <c r="K736" i="1"/>
  <c r="L736" i="1" s="1"/>
  <c r="K1096" i="1"/>
  <c r="L1096" i="1" s="1"/>
  <c r="K1008" i="1"/>
  <c r="L1008" i="1" s="1"/>
  <c r="K737" i="1"/>
  <c r="L737" i="1" s="1"/>
  <c r="K1630" i="1"/>
  <c r="L1630" i="1" s="1"/>
  <c r="K1006" i="1"/>
  <c r="L1006" i="1" s="1"/>
  <c r="K2084" i="1"/>
  <c r="L2084" i="1" s="1"/>
  <c r="K2089" i="1"/>
  <c r="L2089" i="1" s="1"/>
  <c r="K1450" i="1"/>
  <c r="L1450" i="1" s="1"/>
  <c r="K461" i="1"/>
  <c r="L461" i="1" s="1"/>
  <c r="K457" i="1"/>
  <c r="L457" i="1" s="1"/>
  <c r="K452" i="1"/>
  <c r="L452" i="1" s="1"/>
  <c r="K445" i="1"/>
  <c r="L445" i="1" s="1"/>
  <c r="K448" i="1"/>
  <c r="L448" i="1" s="1"/>
  <c r="K499" i="1"/>
  <c r="L499" i="1" s="1"/>
  <c r="K615" i="1"/>
  <c r="L615" i="1" s="1"/>
  <c r="K623" i="1"/>
  <c r="L623" i="1" s="1"/>
  <c r="K624" i="1"/>
  <c r="L624" i="1" s="1"/>
  <c r="K628" i="1"/>
  <c r="L628" i="1" s="1"/>
  <c r="K665" i="1"/>
  <c r="L665" i="1" s="1"/>
  <c r="K697" i="1"/>
  <c r="L697" i="1" s="1"/>
  <c r="K639" i="1"/>
  <c r="L639" i="1" s="1"/>
  <c r="K700" i="1"/>
  <c r="L700" i="1" s="1"/>
  <c r="K648" i="1"/>
  <c r="L648" i="1" s="1"/>
  <c r="K706" i="1"/>
  <c r="L706" i="1" s="1"/>
  <c r="K657" i="1"/>
  <c r="L657" i="1" s="1"/>
  <c r="K675" i="1"/>
  <c r="L675" i="1" s="1"/>
  <c r="K686" i="1"/>
  <c r="L686" i="1" s="1"/>
  <c r="K694" i="1"/>
  <c r="L694" i="1" s="1"/>
  <c r="K1470" i="1"/>
  <c r="L1470" i="1" s="1"/>
  <c r="K885" i="1"/>
  <c r="L885" i="1" s="1"/>
  <c r="K1489" i="1"/>
  <c r="L1489" i="1" s="1"/>
  <c r="K1482" i="1"/>
  <c r="L1482" i="1" s="1"/>
  <c r="K1478" i="1"/>
  <c r="L1478" i="1" s="1"/>
  <c r="K1474" i="1"/>
  <c r="L1474" i="1" s="1"/>
  <c r="K1115" i="1"/>
  <c r="L1115" i="1" s="1"/>
  <c r="K992" i="1"/>
  <c r="L992" i="1" s="1"/>
  <c r="K265" i="1"/>
  <c r="L265" i="1" s="1"/>
  <c r="K271" i="1"/>
  <c r="L271" i="1" s="1"/>
  <c r="K268" i="1"/>
  <c r="L268" i="1" s="1"/>
  <c r="K261" i="1"/>
  <c r="L261" i="1" s="1"/>
  <c r="K1149" i="1"/>
  <c r="L1149" i="1" s="1"/>
  <c r="K1165" i="1"/>
  <c r="L1165" i="1" s="1"/>
  <c r="K1163" i="1"/>
  <c r="L1163" i="1" s="1"/>
  <c r="K1173" i="1"/>
  <c r="L1173" i="1" s="1"/>
  <c r="K865" i="1"/>
  <c r="L865" i="1" s="1"/>
  <c r="K878" i="1"/>
  <c r="L878" i="1" s="1"/>
  <c r="K866" i="1"/>
  <c r="L866" i="1" s="1"/>
  <c r="K873" i="1"/>
  <c r="L873" i="1" s="1"/>
  <c r="K869" i="1"/>
  <c r="L869" i="1" s="1"/>
  <c r="K1295" i="1"/>
  <c r="L1295" i="1" s="1"/>
  <c r="K1290" i="1"/>
  <c r="L1290" i="1" s="1"/>
  <c r="K1287" i="1"/>
  <c r="L1287" i="1" s="1"/>
  <c r="K1302" i="1"/>
  <c r="L1302" i="1" s="1"/>
  <c r="K2201" i="1"/>
  <c r="L2201" i="1" s="1"/>
  <c r="K1501" i="1"/>
  <c r="L1501" i="1" s="1"/>
  <c r="K1457" i="1"/>
  <c r="L1457" i="1" s="1"/>
  <c r="K2092" i="1"/>
  <c r="L2092" i="1" s="1"/>
  <c r="K2093" i="1"/>
  <c r="L2093" i="1" s="1"/>
  <c r="K2174" i="1"/>
  <c r="L2174" i="1" s="1"/>
  <c r="K2170" i="1"/>
  <c r="L2170" i="1" s="1"/>
  <c r="K2167" i="1"/>
  <c r="L2167" i="1" s="1"/>
  <c r="K2169" i="1"/>
  <c r="L2169" i="1" s="1"/>
  <c r="K1525" i="1"/>
  <c r="L1525" i="1" s="1"/>
  <c r="K1520" i="1"/>
  <c r="L1520" i="1" s="1"/>
  <c r="K1499" i="1"/>
  <c r="L1499" i="1" s="1"/>
  <c r="K1614" i="1"/>
  <c r="L1614" i="1" s="1"/>
  <c r="K1617" i="1"/>
  <c r="L1617" i="1" s="1"/>
  <c r="K1603" i="1"/>
  <c r="L1603" i="1" s="1"/>
  <c r="K389" i="1"/>
  <c r="L389" i="1" s="1"/>
  <c r="K1221" i="1"/>
  <c r="L1221" i="1" s="1"/>
  <c r="K1204" i="1"/>
  <c r="L1204" i="1" s="1"/>
  <c r="K1201" i="1"/>
  <c r="L1201" i="1" s="1"/>
  <c r="K1197" i="1"/>
  <c r="L1197" i="1" s="1"/>
  <c r="K1193" i="1"/>
  <c r="L1193" i="1" s="1"/>
  <c r="K1189" i="1"/>
  <c r="L1189" i="1" s="1"/>
  <c r="K1217" i="1"/>
  <c r="L1217" i="1" s="1"/>
  <c r="K1214" i="1"/>
  <c r="L1214" i="1" s="1"/>
  <c r="K1185" i="1"/>
  <c r="L1185" i="1" s="1"/>
  <c r="K1210" i="1"/>
  <c r="L1210" i="1" s="1"/>
  <c r="K1178" i="1"/>
  <c r="L1178" i="1" s="1"/>
  <c r="K1156" i="1"/>
  <c r="L1156" i="1" s="1"/>
  <c r="K1155" i="1"/>
  <c r="L1155" i="1" s="1"/>
  <c r="K386" i="1"/>
  <c r="L386" i="1" s="1"/>
  <c r="K1554" i="1"/>
  <c r="L1554" i="1" s="1"/>
  <c r="K1550" i="1"/>
  <c r="L1550" i="1" s="1"/>
  <c r="K1549" i="1"/>
  <c r="L1549" i="1" s="1"/>
  <c r="K1553" i="1"/>
  <c r="L1553" i="1" s="1"/>
  <c r="K1552" i="1"/>
  <c r="L1552" i="1" s="1"/>
  <c r="K1555" i="1"/>
  <c r="L1555" i="1" s="1"/>
  <c r="K1556" i="1"/>
  <c r="L1556" i="1" s="1"/>
  <c r="K1559" i="1"/>
  <c r="L1559" i="1" s="1"/>
  <c r="K1558" i="1"/>
  <c r="L1558" i="1" s="1"/>
  <c r="K1557" i="1"/>
  <c r="L1557" i="1" s="1"/>
  <c r="K1031" i="1"/>
  <c r="L1031" i="1" s="1"/>
  <c r="K2218" i="1"/>
  <c r="L2218" i="1" s="1"/>
  <c r="K1631" i="1"/>
  <c r="L1631" i="1" s="1"/>
  <c r="K1001" i="1"/>
  <c r="L1001" i="1" s="1"/>
  <c r="K2085" i="1"/>
  <c r="L2085" i="1" s="1"/>
  <c r="K2091" i="1"/>
  <c r="L2091" i="1" s="1"/>
  <c r="K1451" i="1"/>
  <c r="L1451" i="1" s="1"/>
  <c r="K462" i="1"/>
  <c r="L462" i="1" s="1"/>
  <c r="K458" i="1"/>
  <c r="L458" i="1" s="1"/>
  <c r="K453" i="1"/>
  <c r="L453" i="1" s="1"/>
  <c r="K447" i="1"/>
  <c r="L447" i="1" s="1"/>
  <c r="K459" i="1"/>
  <c r="L459" i="1" s="1"/>
  <c r="K497" i="1"/>
  <c r="L497" i="1" s="1"/>
  <c r="K605" i="1"/>
  <c r="L605" i="1" s="1"/>
  <c r="K616" i="1"/>
  <c r="L616" i="1" s="1"/>
  <c r="K619" i="1"/>
  <c r="L619" i="1" s="1"/>
  <c r="K627" i="1"/>
  <c r="L627" i="1" s="1"/>
  <c r="K620" i="1"/>
  <c r="L620" i="1" s="1"/>
  <c r="K690" i="1"/>
  <c r="L690" i="1" s="1"/>
  <c r="K685" i="1"/>
  <c r="L685" i="1" s="1"/>
  <c r="K644" i="1"/>
  <c r="L644" i="1" s="1"/>
  <c r="K705" i="1"/>
  <c r="L705" i="1" s="1"/>
  <c r="K654" i="1"/>
  <c r="L654" i="1" s="1"/>
  <c r="K662" i="1"/>
  <c r="L662" i="1" s="1"/>
  <c r="K715" i="1"/>
  <c r="L715" i="1" s="1"/>
  <c r="K678" i="1"/>
  <c r="L678" i="1" s="1"/>
  <c r="K692" i="1"/>
  <c r="L692" i="1" s="1"/>
  <c r="K1491" i="1"/>
  <c r="L1491" i="1" s="1"/>
  <c r="K886" i="1"/>
  <c r="L886" i="1" s="1"/>
  <c r="K1494" i="1"/>
  <c r="L1494" i="1" s="1"/>
  <c r="K1483" i="1"/>
  <c r="L1483" i="1" s="1"/>
  <c r="K1479" i="1"/>
  <c r="L1479" i="1" s="1"/>
  <c r="K1476" i="1"/>
  <c r="L1476" i="1" s="1"/>
  <c r="K1471" i="1"/>
  <c r="L1471" i="1" s="1"/>
  <c r="K993" i="1"/>
  <c r="L993" i="1" s="1"/>
  <c r="K266" i="1"/>
  <c r="L266" i="1" s="1"/>
  <c r="K263" i="1"/>
  <c r="L263" i="1" s="1"/>
  <c r="K269" i="1"/>
  <c r="L269" i="1" s="1"/>
  <c r="K259" i="1"/>
  <c r="L259" i="1" s="1"/>
  <c r="K1145" i="1"/>
  <c r="L1145" i="1" s="1"/>
  <c r="K1169" i="1"/>
  <c r="L1169" i="1" s="1"/>
  <c r="K1167" i="1"/>
  <c r="L1167" i="1" s="1"/>
  <c r="K1171" i="1"/>
  <c r="L1171" i="1" s="1"/>
  <c r="K864" i="1"/>
  <c r="L864" i="1" s="1"/>
  <c r="K882" i="1"/>
  <c r="L882" i="1" s="1"/>
  <c r="K881" i="1"/>
  <c r="L881" i="1" s="1"/>
  <c r="K880" i="1"/>
  <c r="L880" i="1" s="1"/>
  <c r="K870" i="1"/>
  <c r="L870" i="1" s="1"/>
  <c r="K879" i="1"/>
  <c r="L879" i="1" s="1"/>
  <c r="K1278" i="1"/>
  <c r="L1278" i="1" s="1"/>
  <c r="K1286" i="1"/>
  <c r="L1286" i="1" s="1"/>
  <c r="K1305" i="1"/>
  <c r="L1305" i="1" s="1"/>
  <c r="K2200" i="1"/>
  <c r="L2200" i="1" s="1"/>
  <c r="K1502" i="1"/>
  <c r="L1502" i="1" s="1"/>
  <c r="K1458" i="1"/>
  <c r="L1458" i="1" s="1"/>
  <c r="K1610" i="1"/>
  <c r="L1610" i="1" s="1"/>
  <c r="K2094" i="1"/>
  <c r="L2094" i="1" s="1"/>
  <c r="K2175" i="1"/>
  <c r="L2175" i="1" s="1"/>
  <c r="K2171" i="1"/>
  <c r="L2171" i="1" s="1"/>
  <c r="K2181" i="1"/>
  <c r="L2181" i="1" s="1"/>
  <c r="K2179" i="1"/>
  <c r="L2179" i="1" s="1"/>
  <c r="K1519" i="1"/>
  <c r="L1519" i="1" s="1"/>
  <c r="K1522" i="1"/>
  <c r="L1522" i="1" s="1"/>
  <c r="K1496" i="1"/>
  <c r="L1496" i="1" s="1"/>
  <c r="K1597" i="1"/>
  <c r="L1597" i="1" s="1"/>
  <c r="K1615" i="1"/>
  <c r="L1615" i="1" s="1"/>
  <c r="K1616" i="1"/>
  <c r="L1616" i="1" s="1"/>
  <c r="K1619" i="1"/>
  <c r="L1619" i="1" s="1"/>
  <c r="K1207" i="1"/>
  <c r="L1207" i="1" s="1"/>
  <c r="K1205" i="1"/>
  <c r="L1205" i="1" s="1"/>
  <c r="K1202" i="1"/>
  <c r="L1202" i="1" s="1"/>
  <c r="K1198" i="1"/>
  <c r="L1198" i="1" s="1"/>
  <c r="K1194" i="1"/>
  <c r="L1194" i="1" s="1"/>
  <c r="K1190" i="1"/>
  <c r="L1190" i="1" s="1"/>
  <c r="K1187" i="1"/>
  <c r="L1187" i="1" s="1"/>
  <c r="K1186" i="1"/>
  <c r="L1186" i="1" s="1"/>
  <c r="K1212" i="1"/>
  <c r="L1212" i="1" s="1"/>
  <c r="K1211" i="1"/>
  <c r="L1211" i="1" s="1"/>
  <c r="K1179" i="1"/>
  <c r="L1179" i="1" s="1"/>
  <c r="K1608" i="1"/>
  <c r="L1608" i="1" s="1"/>
  <c r="K1150" i="1"/>
  <c r="L1150" i="1" s="1"/>
  <c r="K2211" i="1"/>
  <c r="L2211" i="1" s="1"/>
  <c r="K245" i="1"/>
  <c r="L245" i="1" s="1"/>
  <c r="K997" i="1"/>
  <c r="L997" i="1" s="1"/>
  <c r="K2088" i="1"/>
  <c r="L2088" i="1" s="1"/>
  <c r="K1132" i="1"/>
  <c r="L1132" i="1" s="1"/>
  <c r="K730" i="1"/>
  <c r="L730" i="1" s="1"/>
  <c r="K464" i="1"/>
  <c r="L464" i="1" s="1"/>
  <c r="K460" i="1"/>
  <c r="L460" i="1" s="1"/>
  <c r="K455" i="1"/>
  <c r="L455" i="1" s="1"/>
  <c r="K450" i="1"/>
  <c r="L450" i="1" s="1"/>
  <c r="K463" i="1"/>
  <c r="L463" i="1" s="1"/>
  <c r="K446" i="1"/>
  <c r="L446" i="1" s="1"/>
  <c r="K501" i="1"/>
  <c r="L501" i="1" s="1"/>
  <c r="K659" i="1"/>
  <c r="L659" i="1" s="1"/>
  <c r="K621" i="1"/>
  <c r="L621" i="1" s="1"/>
  <c r="K672" i="1"/>
  <c r="L672" i="1" s="1"/>
  <c r="K635" i="1"/>
  <c r="L635" i="1" s="1"/>
  <c r="K634" i="1"/>
  <c r="L634" i="1" s="1"/>
  <c r="K664" i="1"/>
  <c r="L664" i="1" s="1"/>
  <c r="K642" i="1"/>
  <c r="L642" i="1" s="1"/>
  <c r="K647" i="1"/>
  <c r="L647" i="1" s="1"/>
  <c r="K707" i="1"/>
  <c r="L707" i="1" s="1"/>
  <c r="K663" i="1"/>
  <c r="L663" i="1" s="1"/>
  <c r="K714" i="1"/>
  <c r="L714" i="1" s="1"/>
  <c r="K656" i="1"/>
  <c r="L656" i="1" s="1"/>
  <c r="K688" i="1"/>
  <c r="L688" i="1" s="1"/>
  <c r="K1487" i="1"/>
  <c r="L1487" i="1" s="1"/>
  <c r="K890" i="1"/>
  <c r="L890" i="1" s="1"/>
  <c r="K887" i="1"/>
  <c r="L887" i="1" s="1"/>
  <c r="K947" i="1"/>
  <c r="L947" i="1" s="1"/>
  <c r="K1484" i="1"/>
  <c r="L1484" i="1" s="1"/>
  <c r="K1475" i="1"/>
  <c r="L1475" i="1" s="1"/>
  <c r="K1472" i="1"/>
  <c r="L1472" i="1" s="1"/>
  <c r="K994" i="1"/>
  <c r="L994" i="1" s="1"/>
  <c r="K949" i="1"/>
  <c r="L949" i="1" s="1"/>
  <c r="K264" i="1"/>
  <c r="L264" i="1" s="1"/>
  <c r="K267" i="1"/>
  <c r="L267" i="1" s="1"/>
  <c r="K270" i="1"/>
  <c r="L270" i="1" s="1"/>
  <c r="K1146" i="1"/>
  <c r="L1146" i="1" s="1"/>
  <c r="K1170" i="1"/>
  <c r="L1170" i="1" s="1"/>
  <c r="K1168" i="1"/>
  <c r="L1168" i="1" s="1"/>
  <c r="K1172" i="1"/>
  <c r="L1172" i="1" s="1"/>
  <c r="K763" i="1"/>
  <c r="L763" i="1" s="1"/>
  <c r="K883" i="1"/>
  <c r="L883" i="1" s="1"/>
  <c r="K876" i="1"/>
  <c r="L876" i="1" s="1"/>
  <c r="K874" i="1"/>
  <c r="L874" i="1" s="1"/>
  <c r="K871" i="1"/>
  <c r="L871" i="1" s="1"/>
  <c r="K867" i="1"/>
  <c r="L867" i="1" s="1"/>
  <c r="K1298" i="1"/>
  <c r="L1298" i="1" s="1"/>
  <c r="K1291" i="1"/>
  <c r="L1291" i="1" s="1"/>
  <c r="K1288" i="1"/>
  <c r="L1288" i="1" s="1"/>
  <c r="K2202" i="1"/>
  <c r="L2202" i="1" s="1"/>
  <c r="K1454" i="1"/>
  <c r="L1454" i="1" s="1"/>
  <c r="K1503" i="1"/>
  <c r="L1503" i="1" s="1"/>
  <c r="K1611" i="1"/>
  <c r="L1611" i="1" s="1"/>
  <c r="K2095" i="1"/>
  <c r="L2095" i="1" s="1"/>
  <c r="K2176" i="1"/>
  <c r="L2176" i="1" s="1"/>
  <c r="K2172" i="1"/>
  <c r="L2172" i="1" s="1"/>
  <c r="K2168" i="1"/>
  <c r="L2168" i="1" s="1"/>
  <c r="K2166" i="1"/>
  <c r="L2166" i="1" s="1"/>
  <c r="K2177" i="1"/>
  <c r="L2177" i="1" s="1"/>
  <c r="K1523" i="1"/>
  <c r="L1523" i="1" s="1"/>
  <c r="K1497" i="1"/>
  <c r="L1497" i="1" s="1"/>
  <c r="K1498" i="1"/>
  <c r="L1498" i="1" s="1"/>
  <c r="K1599" i="1"/>
  <c r="L1599" i="1" s="1"/>
  <c r="K1605" i="1"/>
  <c r="L1605" i="1" s="1"/>
  <c r="K1606" i="1"/>
  <c r="L1606" i="1" s="1"/>
  <c r="K1222" i="1"/>
  <c r="L1222" i="1" s="1"/>
  <c r="K1206" i="1"/>
  <c r="L1206" i="1" s="1"/>
  <c r="K1219" i="1"/>
  <c r="L1219" i="1" s="1"/>
  <c r="K1199" i="1"/>
  <c r="L1199" i="1" s="1"/>
  <c r="K1195" i="1"/>
  <c r="L1195" i="1" s="1"/>
  <c r="K1191" i="1"/>
  <c r="L1191" i="1" s="1"/>
  <c r="K1188" i="1"/>
  <c r="L1188" i="1" s="1"/>
  <c r="K1215" i="1"/>
  <c r="L1215" i="1" s="1"/>
  <c r="K1213" i="1"/>
  <c r="L1213" i="1" s="1"/>
  <c r="K1183" i="1"/>
  <c r="L1183" i="1" s="1"/>
  <c r="K1182" i="1"/>
  <c r="L1182" i="1" s="1"/>
  <c r="K1609" i="1"/>
  <c r="L1609" i="1" s="1"/>
  <c r="K1162" i="1"/>
  <c r="L1162" i="1" s="1"/>
  <c r="K387" i="1"/>
  <c r="L387" i="1" s="1"/>
  <c r="K2164" i="1"/>
  <c r="L2164" i="1" s="1"/>
  <c r="K998" i="1"/>
  <c r="L998" i="1" s="1"/>
  <c r="K1449" i="1"/>
  <c r="L1449" i="1" s="1"/>
  <c r="K444" i="1"/>
  <c r="L444" i="1" s="1"/>
  <c r="K622" i="1"/>
  <c r="L622" i="1" s="1"/>
  <c r="K661" i="1"/>
  <c r="L661" i="1" s="1"/>
  <c r="K666" i="1"/>
  <c r="L666" i="1" s="1"/>
  <c r="K1492" i="1"/>
  <c r="L1492" i="1" s="1"/>
  <c r="K1485" i="1"/>
  <c r="L1485" i="1" s="1"/>
  <c r="K862" i="1"/>
  <c r="L862" i="1" s="1"/>
  <c r="K1144" i="1"/>
  <c r="L1144" i="1" s="1"/>
  <c r="K764" i="1"/>
  <c r="L764" i="1" s="1"/>
  <c r="K872" i="1"/>
  <c r="L872" i="1" s="1"/>
  <c r="K1289" i="1"/>
  <c r="L1289" i="1" s="1"/>
  <c r="K1456" i="1"/>
  <c r="L1456" i="1" s="1"/>
  <c r="K2178" i="1"/>
  <c r="L2178" i="1" s="1"/>
  <c r="K1521" i="1"/>
  <c r="L1521" i="1" s="1"/>
  <c r="K1602" i="1"/>
  <c r="L1602" i="1" s="1"/>
  <c r="K1200" i="1"/>
  <c r="L1200" i="1" s="1"/>
  <c r="K1216" i="1"/>
  <c r="L1216" i="1" s="1"/>
  <c r="K1209" i="1"/>
  <c r="L1209" i="1" s="1"/>
  <c r="K1157" i="1"/>
  <c r="L1157" i="1" s="1"/>
  <c r="K906" i="1"/>
  <c r="L906" i="1" s="1"/>
  <c r="K1318" i="1"/>
  <c r="L1318" i="1" s="1"/>
  <c r="K912" i="1"/>
  <c r="L912" i="1" s="1"/>
  <c r="K902" i="1"/>
  <c r="L902" i="1" s="1"/>
  <c r="K334" i="1"/>
  <c r="L334" i="1" s="1"/>
  <c r="K1901" i="1"/>
  <c r="L1901" i="1" s="1"/>
  <c r="K1892" i="1"/>
  <c r="L1892" i="1" s="1"/>
  <c r="K1889" i="1"/>
  <c r="L1889" i="1" s="1"/>
  <c r="K1712" i="1"/>
  <c r="L1712" i="1" s="1"/>
  <c r="K1718" i="1"/>
  <c r="L1718" i="1" s="1"/>
  <c r="K1720" i="1"/>
  <c r="L1720" i="1" s="1"/>
  <c r="K1716" i="1"/>
  <c r="L1716" i="1" s="1"/>
  <c r="K323" i="1"/>
  <c r="L323" i="1" s="1"/>
  <c r="K332" i="1"/>
  <c r="L332" i="1" s="1"/>
  <c r="K330" i="1"/>
  <c r="L330" i="1" s="1"/>
  <c r="K329" i="1"/>
  <c r="L329" i="1" s="1"/>
  <c r="K1908" i="1"/>
  <c r="L1908" i="1" s="1"/>
  <c r="K1896" i="1"/>
  <c r="L1896" i="1" s="1"/>
  <c r="K1926" i="1"/>
  <c r="L1926" i="1" s="1"/>
  <c r="K1913" i="1"/>
  <c r="L1913" i="1" s="1"/>
  <c r="K1929" i="1"/>
  <c r="L1929" i="1" s="1"/>
  <c r="K1928" i="1"/>
  <c r="L1928" i="1" s="1"/>
  <c r="K1918" i="1"/>
  <c r="L1918" i="1" s="1"/>
  <c r="K1935" i="1"/>
  <c r="L1935" i="1" s="1"/>
  <c r="K1894" i="1"/>
  <c r="L1894" i="1" s="1"/>
  <c r="K1897" i="1"/>
  <c r="L1897" i="1" s="1"/>
  <c r="K1900" i="1"/>
  <c r="L1900" i="1" s="1"/>
  <c r="K1898" i="1"/>
  <c r="L1898" i="1" s="1"/>
  <c r="K1924" i="1"/>
  <c r="L1924" i="1" s="1"/>
  <c r="K1922" i="1"/>
  <c r="L1922" i="1" s="1"/>
  <c r="K1932" i="1"/>
  <c r="L1932" i="1" s="1"/>
  <c r="K1921" i="1"/>
  <c r="L1921" i="1" s="1"/>
  <c r="K1739" i="1"/>
  <c r="L1739" i="1" s="1"/>
  <c r="K1737" i="1"/>
  <c r="L1737" i="1" s="1"/>
  <c r="K1729" i="1"/>
  <c r="L1729" i="1" s="1"/>
  <c r="K1730" i="1"/>
  <c r="L1730" i="1" s="1"/>
  <c r="K1798" i="1"/>
  <c r="L1798" i="1" s="1"/>
  <c r="K1796" i="1"/>
  <c r="L1796" i="1" s="1"/>
  <c r="K1806" i="1"/>
  <c r="L1806" i="1" s="1"/>
  <c r="K1804" i="1"/>
  <c r="L1804" i="1" s="1"/>
  <c r="K1808" i="1"/>
  <c r="L1808" i="1" s="1"/>
  <c r="K1803" i="1"/>
  <c r="L1803" i="1" s="1"/>
  <c r="K1801" i="1"/>
  <c r="L1801" i="1" s="1"/>
  <c r="K1800" i="1"/>
  <c r="L1800" i="1" s="1"/>
  <c r="K1810" i="1"/>
  <c r="L1810" i="1" s="1"/>
  <c r="K1807" i="1"/>
  <c r="L1807" i="1" s="1"/>
  <c r="K1799" i="1"/>
  <c r="L1799" i="1" s="1"/>
  <c r="K1811" i="1"/>
  <c r="L1811" i="1" s="1"/>
  <c r="K1937" i="1"/>
  <c r="L1937" i="1" s="1"/>
  <c r="K957" i="1"/>
  <c r="L957" i="1" s="1"/>
  <c r="K954" i="1"/>
  <c r="L954" i="1" s="1"/>
  <c r="K963" i="1"/>
  <c r="L963" i="1" s="1"/>
  <c r="K961" i="1"/>
  <c r="L961" i="1" s="1"/>
  <c r="K955" i="1"/>
  <c r="L955" i="1" s="1"/>
  <c r="K951" i="1"/>
  <c r="L951" i="1" s="1"/>
  <c r="K952" i="1"/>
  <c r="L952" i="1" s="1"/>
  <c r="K1104" i="1"/>
  <c r="L1104" i="1" s="1"/>
  <c r="K1102" i="1"/>
  <c r="L1102" i="1" s="1"/>
  <c r="K1100" i="1"/>
  <c r="L1100" i="1" s="1"/>
  <c r="K1764" i="1"/>
  <c r="L1764" i="1" s="1"/>
  <c r="K1772" i="1"/>
  <c r="L1772" i="1" s="1"/>
  <c r="K1771" i="1"/>
  <c r="L1771" i="1" s="1"/>
  <c r="K792" i="1"/>
  <c r="L792" i="1" s="1"/>
  <c r="K1005" i="1"/>
  <c r="L1005" i="1" s="1"/>
  <c r="K449" i="1"/>
  <c r="L449" i="1" s="1"/>
  <c r="K454" i="1"/>
  <c r="L454" i="1" s="1"/>
  <c r="K673" i="1"/>
  <c r="L673" i="1" s="1"/>
  <c r="K638" i="1"/>
  <c r="L638" i="1" s="1"/>
  <c r="K667" i="1"/>
  <c r="L667" i="1" s="1"/>
  <c r="K889" i="1"/>
  <c r="L889" i="1" s="1"/>
  <c r="K1477" i="1"/>
  <c r="L1477" i="1" s="1"/>
  <c r="K260" i="1"/>
  <c r="L260" i="1" s="1"/>
  <c r="K1148" i="1"/>
  <c r="L1148" i="1" s="1"/>
  <c r="K863" i="1"/>
  <c r="L863" i="1" s="1"/>
  <c r="K868" i="1"/>
  <c r="L868" i="1" s="1"/>
  <c r="K1446" i="1"/>
  <c r="L1446" i="1" s="1"/>
  <c r="K2096" i="1"/>
  <c r="L2096" i="1" s="1"/>
  <c r="K2180" i="1"/>
  <c r="L2180" i="1" s="1"/>
  <c r="K1495" i="1"/>
  <c r="L1495" i="1" s="1"/>
  <c r="K1208" i="1"/>
  <c r="L1208" i="1" s="1"/>
  <c r="K1196" i="1"/>
  <c r="L1196" i="1" s="1"/>
  <c r="K1218" i="1"/>
  <c r="L1218" i="1" s="1"/>
  <c r="K1161" i="1"/>
  <c r="L1161" i="1" s="1"/>
  <c r="K2086" i="1"/>
  <c r="L2086" i="1" s="1"/>
  <c r="K456" i="1"/>
  <c r="L456" i="1" s="1"/>
  <c r="K504" i="1"/>
  <c r="L504" i="1" s="1"/>
  <c r="K631" i="1"/>
  <c r="L631" i="1" s="1"/>
  <c r="K646" i="1"/>
  <c r="L646" i="1" s="1"/>
  <c r="K670" i="1"/>
  <c r="L670" i="1" s="1"/>
  <c r="K884" i="1"/>
  <c r="L884" i="1" s="1"/>
  <c r="K1473" i="1"/>
  <c r="L1473" i="1" s="1"/>
  <c r="K262" i="1"/>
  <c r="L262" i="1" s="1"/>
  <c r="K1164" i="1"/>
  <c r="L1164" i="1" s="1"/>
  <c r="K877" i="1"/>
  <c r="L877" i="1" s="1"/>
  <c r="K1300" i="1"/>
  <c r="L1300" i="1" s="1"/>
  <c r="K1303" i="1"/>
  <c r="L1303" i="1" s="1"/>
  <c r="K2060" i="1"/>
  <c r="L2060" i="1" s="1"/>
  <c r="K2165" i="1"/>
  <c r="L2165" i="1" s="1"/>
  <c r="K1613" i="1"/>
  <c r="L1613" i="1" s="1"/>
  <c r="K1220" i="1"/>
  <c r="L1220" i="1" s="1"/>
  <c r="K1192" i="1"/>
  <c r="L1192" i="1" s="1"/>
  <c r="K1184" i="1"/>
  <c r="L1184" i="1" s="1"/>
  <c r="K1154" i="1"/>
  <c r="L1154" i="1" s="1"/>
  <c r="K1551" i="1"/>
  <c r="L1551" i="1" s="1"/>
  <c r="K780" i="1"/>
  <c r="L780" i="1" s="1"/>
  <c r="K493" i="1"/>
  <c r="L493" i="1" s="1"/>
  <c r="K451" i="1"/>
  <c r="L451" i="1" s="1"/>
  <c r="K467" i="1"/>
  <c r="L467" i="1" s="1"/>
  <c r="K637" i="1"/>
  <c r="L637" i="1" s="1"/>
  <c r="K651" i="1"/>
  <c r="L651" i="1" s="1"/>
  <c r="K689" i="1"/>
  <c r="L689" i="1" s="1"/>
  <c r="K1493" i="1"/>
  <c r="L1493" i="1" s="1"/>
  <c r="K1116" i="1"/>
  <c r="L1116" i="1" s="1"/>
  <c r="K258" i="1"/>
  <c r="L258" i="1" s="1"/>
  <c r="K1166" i="1"/>
  <c r="L1166" i="1" s="1"/>
  <c r="K875" i="1"/>
  <c r="L875" i="1" s="1"/>
  <c r="K1292" i="1"/>
  <c r="L1292" i="1" s="1"/>
  <c r="K1500" i="1"/>
  <c r="L1500" i="1" s="1"/>
  <c r="K2173" i="1"/>
  <c r="L2173" i="1" s="1"/>
  <c r="K1524" i="1"/>
  <c r="L1524" i="1" s="1"/>
  <c r="K1618" i="1"/>
  <c r="L1618" i="1" s="1"/>
  <c r="K1203" i="1"/>
  <c r="L1203" i="1" s="1"/>
  <c r="K1180" i="1"/>
  <c r="L1180" i="1" s="1"/>
  <c r="K1181" i="1"/>
  <c r="L1181" i="1" s="1"/>
  <c r="K390" i="1"/>
  <c r="L390" i="1" s="1"/>
  <c r="K1785" i="1"/>
  <c r="L1785" i="1" s="1"/>
  <c r="K1560" i="1"/>
  <c r="L1560" i="1" s="1"/>
  <c r="K388" i="1"/>
  <c r="L388" i="1" s="1"/>
  <c r="K1793" i="1"/>
  <c r="L1793" i="1" s="1"/>
  <c r="K1792" i="1"/>
  <c r="L1792" i="1" s="1"/>
  <c r="K1791" i="1"/>
  <c r="L1791" i="1" s="1"/>
  <c r="K905" i="1"/>
  <c r="L905" i="1" s="1"/>
  <c r="K1313" i="1"/>
  <c r="L1313" i="1" s="1"/>
  <c r="K910" i="1"/>
  <c r="L910" i="1" s="1"/>
  <c r="K903" i="1"/>
  <c r="L903" i="1" s="1"/>
  <c r="K899" i="1"/>
  <c r="L899" i="1" s="1"/>
  <c r="K325" i="1"/>
  <c r="L325" i="1" s="1"/>
  <c r="K1893" i="1"/>
  <c r="L1893" i="1" s="1"/>
  <c r="K1890" i="1"/>
  <c r="L1890" i="1" s="1"/>
  <c r="K1891" i="1"/>
  <c r="L1891" i="1" s="1"/>
  <c r="K1710" i="1"/>
  <c r="L1710" i="1" s="1"/>
  <c r="K1711" i="1"/>
  <c r="L1711" i="1" s="1"/>
  <c r="K1719" i="1"/>
  <c r="L1719" i="1" s="1"/>
  <c r="K1717" i="1"/>
  <c r="L1717" i="1" s="1"/>
  <c r="K1721" i="1"/>
  <c r="L1721" i="1" s="1"/>
  <c r="K333" i="1"/>
  <c r="L333" i="1" s="1"/>
  <c r="K331" i="1"/>
  <c r="L331" i="1" s="1"/>
  <c r="K328" i="1"/>
  <c r="L328" i="1" s="1"/>
  <c r="K327" i="1"/>
  <c r="L327" i="1" s="1"/>
  <c r="K1907" i="1"/>
  <c r="L1907" i="1" s="1"/>
  <c r="K1920" i="1"/>
  <c r="L1920" i="1" s="1"/>
  <c r="K1904" i="1"/>
  <c r="L1904" i="1" s="1"/>
  <c r="K1927" i="1"/>
  <c r="L1927" i="1" s="1"/>
  <c r="K1930" i="1"/>
  <c r="L1930" i="1" s="1"/>
  <c r="K1912" i="1"/>
  <c r="L1912" i="1" s="1"/>
  <c r="K1915" i="1"/>
  <c r="L1915" i="1" s="1"/>
  <c r="K1917" i="1"/>
  <c r="L1917" i="1" s="1"/>
  <c r="K1934" i="1"/>
  <c r="L1934" i="1" s="1"/>
  <c r="K1895" i="1"/>
  <c r="L1895" i="1" s="1"/>
  <c r="K1905" i="1"/>
  <c r="L1905" i="1" s="1"/>
  <c r="K1903" i="1"/>
  <c r="L1903" i="1" s="1"/>
  <c r="K1899" i="1"/>
  <c r="L1899" i="1" s="1"/>
  <c r="K1925" i="1"/>
  <c r="L1925" i="1" s="1"/>
  <c r="K1923" i="1"/>
  <c r="L1923" i="1" s="1"/>
  <c r="K1933" i="1"/>
  <c r="L1933" i="1" s="1"/>
  <c r="K1931" i="1"/>
  <c r="L1931" i="1" s="1"/>
  <c r="K1740" i="1"/>
  <c r="L1740" i="1" s="1"/>
  <c r="K1738" i="1"/>
  <c r="L1738" i="1" s="1"/>
  <c r="K1736" i="1"/>
  <c r="L1736" i="1" s="1"/>
  <c r="K1731" i="1"/>
  <c r="L1731" i="1" s="1"/>
  <c r="K1734" i="1"/>
  <c r="L1734" i="1" s="1"/>
  <c r="K1797" i="1"/>
  <c r="L1797" i="1" s="1"/>
  <c r="K1809" i="1"/>
  <c r="L1809" i="1" s="1"/>
  <c r="K1805" i="1"/>
  <c r="L1805" i="1" s="1"/>
  <c r="K1802" i="1"/>
  <c r="L1802" i="1" s="1"/>
  <c r="K959" i="1"/>
  <c r="L959" i="1" s="1"/>
  <c r="K966" i="1"/>
  <c r="L966" i="1" s="1"/>
  <c r="K964" i="1"/>
  <c r="L964" i="1" s="1"/>
  <c r="K965" i="1"/>
  <c r="L965" i="1" s="1"/>
  <c r="K962" i="1"/>
  <c r="L962" i="1" s="1"/>
  <c r="K956" i="1"/>
  <c r="L956" i="1" s="1"/>
  <c r="K953" i="1"/>
  <c r="L953" i="1" s="1"/>
  <c r="K1105" i="1"/>
  <c r="L1105" i="1" s="1"/>
  <c r="K1103" i="1"/>
  <c r="L1103" i="1" s="1"/>
  <c r="K1101" i="1"/>
  <c r="L1101" i="1" s="1"/>
  <c r="K1735" i="1"/>
  <c r="L1735" i="1" s="1"/>
  <c r="K1728" i="1"/>
  <c r="L1728" i="1" s="1"/>
  <c r="K1733" i="1"/>
  <c r="L1733" i="1" s="1"/>
  <c r="K1768" i="1"/>
  <c r="L1768" i="1" s="1"/>
  <c r="K1753" i="1"/>
  <c r="L1753" i="1" s="1"/>
  <c r="K1749" i="1"/>
  <c r="L1749" i="1" s="1"/>
  <c r="K1748" i="1"/>
  <c r="L1748" i="1" s="1"/>
  <c r="K1760" i="1"/>
  <c r="L1760" i="1" s="1"/>
  <c r="K1761" i="1"/>
  <c r="L1761" i="1" s="1"/>
  <c r="K1758" i="1"/>
  <c r="L1758" i="1" s="1"/>
  <c r="K353" i="1"/>
  <c r="L353" i="1" s="1"/>
  <c r="K347" i="1"/>
  <c r="L347" i="1" s="1"/>
  <c r="K345" i="1"/>
  <c r="L345" i="1" s="1"/>
  <c r="K359" i="1"/>
  <c r="L359" i="1" s="1"/>
  <c r="K357" i="1"/>
  <c r="L357" i="1" s="1"/>
  <c r="K341" i="1"/>
  <c r="L341" i="1" s="1"/>
  <c r="K351" i="1"/>
  <c r="L351" i="1" s="1"/>
  <c r="K363" i="1"/>
  <c r="L363" i="1" s="1"/>
  <c r="K354" i="1"/>
  <c r="L354" i="1" s="1"/>
  <c r="K233" i="1"/>
  <c r="L233" i="1" s="1"/>
  <c r="K238" i="1"/>
  <c r="L238" i="1" s="1"/>
  <c r="K226" i="1"/>
  <c r="L226" i="1" s="1"/>
  <c r="K223" i="1"/>
  <c r="L223" i="1" s="1"/>
  <c r="K62" i="1"/>
  <c r="L62" i="1" s="1"/>
  <c r="K54" i="1"/>
  <c r="L54" i="1" s="1"/>
  <c r="K51" i="1"/>
  <c r="L51" i="1" s="1"/>
  <c r="K67" i="1"/>
  <c r="L67" i="1" s="1"/>
  <c r="K47" i="1"/>
  <c r="L47" i="1" s="1"/>
  <c r="K1012" i="1"/>
  <c r="L1012" i="1" s="1"/>
  <c r="K1142" i="1"/>
  <c r="L1142" i="1" s="1"/>
  <c r="K1368" i="1"/>
  <c r="L1368" i="1" s="1"/>
  <c r="K1369" i="1"/>
  <c r="L1369" i="1" s="1"/>
  <c r="K1379" i="1"/>
  <c r="L1379" i="1" s="1"/>
  <c r="K1387" i="1"/>
  <c r="L1387" i="1" s="1"/>
  <c r="K1360" i="1"/>
  <c r="L1360" i="1" s="1"/>
  <c r="K1352" i="1"/>
  <c r="L1352" i="1" s="1"/>
  <c r="K1395" i="1"/>
  <c r="L1395" i="1" s="1"/>
  <c r="K1391" i="1"/>
  <c r="L1391" i="1" s="1"/>
  <c r="K1364" i="1"/>
  <c r="L1364" i="1" s="1"/>
  <c r="K1420" i="1"/>
  <c r="L1420" i="1" s="1"/>
  <c r="K1405" i="1"/>
  <c r="L1405" i="1" s="1"/>
  <c r="K1421" i="1"/>
  <c r="L1421" i="1" s="1"/>
  <c r="K1415" i="1"/>
  <c r="L1415" i="1" s="1"/>
  <c r="K1346" i="1"/>
  <c r="L1346" i="1" s="1"/>
  <c r="K846" i="1"/>
  <c r="L846" i="1" s="1"/>
  <c r="K851" i="1"/>
  <c r="L851" i="1" s="1"/>
  <c r="K848" i="1"/>
  <c r="L848" i="1" s="1"/>
  <c r="K820" i="1"/>
  <c r="L820" i="1" s="1"/>
  <c r="K1836" i="1"/>
  <c r="L1836" i="1" s="1"/>
  <c r="K1871" i="1"/>
  <c r="L1871" i="1" s="1"/>
  <c r="K1593" i="1"/>
  <c r="L1593" i="1" s="1"/>
  <c r="K1997" i="1"/>
  <c r="L1997" i="1" s="1"/>
  <c r="K2006" i="1"/>
  <c r="L2006" i="1" s="1"/>
  <c r="K2004" i="1"/>
  <c r="L2004" i="1" s="1"/>
  <c r="K2013" i="1"/>
  <c r="L2013" i="1" s="1"/>
  <c r="K2020" i="1"/>
  <c r="L2020" i="1" s="1"/>
  <c r="K2027" i="1"/>
  <c r="L2027" i="1" s="1"/>
  <c r="K2026" i="1"/>
  <c r="L2026" i="1" s="1"/>
  <c r="K2032" i="1"/>
  <c r="L2032" i="1" s="1"/>
  <c r="K2049" i="1"/>
  <c r="L2049" i="1" s="1"/>
  <c r="K2045" i="1"/>
  <c r="L2045" i="1" s="1"/>
  <c r="K2038" i="1"/>
  <c r="L2038" i="1" s="1"/>
  <c r="K1689" i="1"/>
  <c r="L1689" i="1" s="1"/>
  <c r="K1699" i="1"/>
  <c r="L1699" i="1" s="1"/>
  <c r="K808" i="1"/>
  <c r="L808" i="1" s="1"/>
  <c r="K950" i="1"/>
  <c r="L950" i="1" s="1"/>
  <c r="K1135" i="1"/>
  <c r="L1135" i="1" s="1"/>
  <c r="K1788" i="1"/>
  <c r="L1788" i="1" s="1"/>
  <c r="K918" i="1"/>
  <c r="L918" i="1" s="1"/>
  <c r="K914" i="1"/>
  <c r="L914" i="1" s="1"/>
  <c r="K77" i="1"/>
  <c r="L77" i="1" s="1"/>
  <c r="K84" i="1"/>
  <c r="L84" i="1" s="1"/>
  <c r="K82" i="1"/>
  <c r="L82" i="1" s="1"/>
  <c r="K1308" i="1"/>
  <c r="L1308" i="1" s="1"/>
  <c r="K489" i="1"/>
  <c r="L489" i="1" s="1"/>
  <c r="K479" i="1"/>
  <c r="L479" i="1" s="1"/>
  <c r="K475" i="1"/>
  <c r="L475" i="1" s="1"/>
  <c r="K473" i="1"/>
  <c r="L473" i="1" s="1"/>
  <c r="K483" i="1"/>
  <c r="L483" i="1" s="1"/>
  <c r="K1319" i="1"/>
  <c r="L1319" i="1" s="1"/>
  <c r="K1129" i="1"/>
  <c r="L1129" i="1" s="1"/>
  <c r="K892" i="1"/>
  <c r="L892" i="1" s="1"/>
  <c r="K437" i="1"/>
  <c r="L437" i="1" s="1"/>
  <c r="K440" i="1"/>
  <c r="L440" i="1" s="1"/>
  <c r="K414" i="1"/>
  <c r="L414" i="1" s="1"/>
  <c r="K1122" i="1"/>
  <c r="L1122" i="1" s="1"/>
  <c r="K1707" i="1"/>
  <c r="L1707" i="1" s="1"/>
  <c r="K2198" i="1"/>
  <c r="L2198" i="1" s="1"/>
  <c r="K1713" i="1"/>
  <c r="L1713" i="1" s="1"/>
  <c r="K2191" i="1"/>
  <c r="L2191" i="1" s="1"/>
  <c r="K2187" i="1"/>
  <c r="L2187" i="1" s="1"/>
  <c r="K2199" i="1"/>
  <c r="L2199" i="1" s="1"/>
  <c r="K335" i="1"/>
  <c r="L335" i="1" s="1"/>
  <c r="K380" i="1"/>
  <c r="L380" i="1" s="1"/>
  <c r="K376" i="1"/>
  <c r="L376" i="1" s="1"/>
  <c r="K2240" i="1"/>
  <c r="L2240" i="1" s="1"/>
  <c r="K1769" i="1"/>
  <c r="L1769" i="1" s="1"/>
  <c r="K1732" i="1"/>
  <c r="L1732" i="1" s="1"/>
  <c r="K1750" i="1"/>
  <c r="L1750" i="1" s="1"/>
  <c r="K1766" i="1"/>
  <c r="L1766" i="1" s="1"/>
  <c r="K1745" i="1"/>
  <c r="L1745" i="1" s="1"/>
  <c r="K1762" i="1"/>
  <c r="L1762" i="1" s="1"/>
  <c r="K1742" i="1"/>
  <c r="L1742" i="1" s="1"/>
  <c r="K1773" i="1"/>
  <c r="L1773" i="1" s="1"/>
  <c r="K368" i="1"/>
  <c r="L368" i="1" s="1"/>
  <c r="K346" i="1"/>
  <c r="L346" i="1" s="1"/>
  <c r="K360" i="1"/>
  <c r="L360" i="1" s="1"/>
  <c r="K338" i="1"/>
  <c r="L338" i="1" s="1"/>
  <c r="K355" i="1"/>
  <c r="L355" i="1" s="1"/>
  <c r="K369" i="1"/>
  <c r="L369" i="1" s="1"/>
  <c r="K366" i="1"/>
  <c r="L366" i="1" s="1"/>
  <c r="K342" i="1"/>
  <c r="L342" i="1" s="1"/>
  <c r="K234" i="1"/>
  <c r="L234" i="1" s="1"/>
  <c r="K230" i="1"/>
  <c r="L230" i="1" s="1"/>
  <c r="K227" i="1"/>
  <c r="L227" i="1" s="1"/>
  <c r="K224" i="1"/>
  <c r="L224" i="1" s="1"/>
  <c r="K63" i="1"/>
  <c r="L63" i="1" s="1"/>
  <c r="K55" i="1"/>
  <c r="L55" i="1" s="1"/>
  <c r="K52" i="1"/>
  <c r="L52" i="1" s="1"/>
  <c r="K61" i="1"/>
  <c r="L61" i="1" s="1"/>
  <c r="K48" i="1"/>
  <c r="L48" i="1" s="1"/>
  <c r="K1013" i="1"/>
  <c r="L1013" i="1" s="1"/>
  <c r="K1009" i="1"/>
  <c r="L1009" i="1" s="1"/>
  <c r="K1143" i="1"/>
  <c r="L1143" i="1" s="1"/>
  <c r="K1374" i="1"/>
  <c r="L1374" i="1" s="1"/>
  <c r="K1381" i="1"/>
  <c r="L1381" i="1" s="1"/>
  <c r="K1389" i="1"/>
  <c r="L1389" i="1" s="1"/>
  <c r="K1351" i="1"/>
  <c r="L1351" i="1" s="1"/>
  <c r="K1361" i="1"/>
  <c r="L1361" i="1" s="1"/>
  <c r="K1396" i="1"/>
  <c r="L1396" i="1" s="1"/>
  <c r="K1357" i="1"/>
  <c r="L1357" i="1" s="1"/>
  <c r="K1399" i="1"/>
  <c r="L1399" i="1" s="1"/>
  <c r="K1372" i="1"/>
  <c r="L1372" i="1" s="1"/>
  <c r="K1407" i="1"/>
  <c r="L1407" i="1" s="1"/>
  <c r="K1413" i="1"/>
  <c r="L1413" i="1" s="1"/>
  <c r="K1417" i="1"/>
  <c r="L1417" i="1" s="1"/>
  <c r="K1248" i="1"/>
  <c r="L1248" i="1" s="1"/>
  <c r="K836" i="1"/>
  <c r="L836" i="1" s="1"/>
  <c r="K852" i="1"/>
  <c r="L852" i="1" s="1"/>
  <c r="K845" i="1"/>
  <c r="L845" i="1" s="1"/>
  <c r="K818" i="1"/>
  <c r="L818" i="1" s="1"/>
  <c r="K1832" i="1"/>
  <c r="L1832" i="1" s="1"/>
  <c r="K1852" i="1"/>
  <c r="L1852" i="1" s="1"/>
  <c r="K1940" i="1"/>
  <c r="L1940" i="1" s="1"/>
  <c r="K1964" i="1"/>
  <c r="L1964" i="1" s="1"/>
  <c r="K2007" i="1"/>
  <c r="L2007" i="1" s="1"/>
  <c r="K2000" i="1"/>
  <c r="L2000" i="1" s="1"/>
  <c r="K2014" i="1"/>
  <c r="L2014" i="1" s="1"/>
  <c r="K2016" i="1"/>
  <c r="L2016" i="1" s="1"/>
  <c r="K2028" i="1"/>
  <c r="L2028" i="1" s="1"/>
  <c r="K2022" i="1"/>
  <c r="L2022" i="1" s="1"/>
  <c r="K2033" i="1"/>
  <c r="L2033" i="1" s="1"/>
  <c r="K2050" i="1"/>
  <c r="L2050" i="1" s="1"/>
  <c r="K2046" i="1"/>
  <c r="L2046" i="1" s="1"/>
  <c r="K2039" i="1"/>
  <c r="L2039" i="1" s="1"/>
  <c r="K1965" i="1"/>
  <c r="L1965" i="1" s="1"/>
  <c r="K1701" i="1"/>
  <c r="L1701" i="1" s="1"/>
  <c r="K1702" i="1"/>
  <c r="L1702" i="1" s="1"/>
  <c r="K807" i="1"/>
  <c r="L807" i="1" s="1"/>
  <c r="K1789" i="1"/>
  <c r="L1789" i="1" s="1"/>
  <c r="K1795" i="1"/>
  <c r="L1795" i="1" s="1"/>
  <c r="K915" i="1"/>
  <c r="L915" i="1" s="1"/>
  <c r="K79" i="1"/>
  <c r="L79" i="1" s="1"/>
  <c r="K85" i="1"/>
  <c r="L85" i="1" s="1"/>
  <c r="K1756" i="1"/>
  <c r="L1756" i="1" s="1"/>
  <c r="K1754" i="1"/>
  <c r="L1754" i="1" s="1"/>
  <c r="K1751" i="1"/>
  <c r="L1751" i="1" s="1"/>
  <c r="K1746" i="1"/>
  <c r="L1746" i="1" s="1"/>
  <c r="K1765" i="1"/>
  <c r="L1765" i="1" s="1"/>
  <c r="K1763" i="1"/>
  <c r="L1763" i="1" s="1"/>
  <c r="K1759" i="1"/>
  <c r="L1759" i="1" s="1"/>
  <c r="K1757" i="1"/>
  <c r="L1757" i="1" s="1"/>
  <c r="K348" i="1"/>
  <c r="L348" i="1" s="1"/>
  <c r="K364" i="1"/>
  <c r="L364" i="1" s="1"/>
  <c r="K361" i="1"/>
  <c r="L361" i="1" s="1"/>
  <c r="K358" i="1"/>
  <c r="L358" i="1" s="1"/>
  <c r="K337" i="1"/>
  <c r="L337" i="1" s="1"/>
  <c r="K352" i="1"/>
  <c r="L352" i="1" s="1"/>
  <c r="K367" i="1"/>
  <c r="L367" i="1" s="1"/>
  <c r="K343" i="1"/>
  <c r="L343" i="1" s="1"/>
  <c r="K235" i="1"/>
  <c r="L235" i="1" s="1"/>
  <c r="K231" i="1"/>
  <c r="L231" i="1" s="1"/>
  <c r="K228" i="1"/>
  <c r="L228" i="1" s="1"/>
  <c r="K237" i="1"/>
  <c r="L237" i="1" s="1"/>
  <c r="K58" i="1"/>
  <c r="L58" i="1" s="1"/>
  <c r="K56" i="1"/>
  <c r="L56" i="1" s="1"/>
  <c r="K53" i="1"/>
  <c r="L53" i="1" s="1"/>
  <c r="K1672" i="1"/>
  <c r="L1672" i="1" s="1"/>
  <c r="K60" i="1"/>
  <c r="L60" i="1" s="1"/>
  <c r="K1575" i="1"/>
  <c r="L1575" i="1" s="1"/>
  <c r="K1010" i="1"/>
  <c r="L1010" i="1" s="1"/>
  <c r="K1140" i="1"/>
  <c r="L1140" i="1" s="1"/>
  <c r="K1385" i="1"/>
  <c r="L1385" i="1" s="1"/>
  <c r="K1376" i="1"/>
  <c r="L1376" i="1" s="1"/>
  <c r="K1386" i="1"/>
  <c r="L1386" i="1" s="1"/>
  <c r="K1382" i="1"/>
  <c r="L1382" i="1" s="1"/>
  <c r="K1355" i="1"/>
  <c r="L1355" i="1" s="1"/>
  <c r="K1397" i="1"/>
  <c r="L1397" i="1" s="1"/>
  <c r="K1412" i="1"/>
  <c r="L1412" i="1" s="1"/>
  <c r="K1400" i="1"/>
  <c r="L1400" i="1" s="1"/>
  <c r="K1365" i="1"/>
  <c r="L1365" i="1" s="1"/>
  <c r="K1403" i="1"/>
  <c r="L1403" i="1" s="1"/>
  <c r="K1414" i="1"/>
  <c r="L1414" i="1" s="1"/>
  <c r="K1418" i="1"/>
  <c r="L1418" i="1" s="1"/>
  <c r="K1324" i="1"/>
  <c r="L1324" i="1" s="1"/>
  <c r="K833" i="1"/>
  <c r="L833" i="1" s="1"/>
  <c r="K853" i="1"/>
  <c r="L853" i="1" s="1"/>
  <c r="K840" i="1"/>
  <c r="L840" i="1" s="1"/>
  <c r="K819" i="1"/>
  <c r="L819" i="1" s="1"/>
  <c r="K1854" i="1"/>
  <c r="L1854" i="1" s="1"/>
  <c r="K1882" i="1"/>
  <c r="L1882" i="1" s="1"/>
  <c r="K1827" i="1"/>
  <c r="L1827" i="1" s="1"/>
  <c r="K1941" i="1"/>
  <c r="L1941" i="1" s="1"/>
  <c r="K2011" i="1"/>
  <c r="L2011" i="1" s="1"/>
  <c r="K2002" i="1"/>
  <c r="L2002" i="1" s="1"/>
  <c r="K2015" i="1"/>
  <c r="L2015" i="1" s="1"/>
  <c r="K2009" i="1"/>
  <c r="L2009" i="1" s="1"/>
  <c r="K2029" i="1"/>
  <c r="L2029" i="1" s="1"/>
  <c r="K2023" i="1"/>
  <c r="L2023" i="1" s="1"/>
  <c r="K2037" i="1"/>
  <c r="L2037" i="1" s="1"/>
  <c r="K2051" i="1"/>
  <c r="L2051" i="1" s="1"/>
  <c r="K2047" i="1"/>
  <c r="L2047" i="1" s="1"/>
  <c r="K2040" i="1"/>
  <c r="L2040" i="1" s="1"/>
  <c r="K2034" i="1"/>
  <c r="L2034" i="1" s="1"/>
  <c r="K1694" i="1"/>
  <c r="L1694" i="1" s="1"/>
  <c r="K1697" i="1"/>
  <c r="L1697" i="1" s="1"/>
  <c r="K805" i="1"/>
  <c r="L805" i="1" s="1"/>
  <c r="K1138" i="1"/>
  <c r="L1138" i="1" s="1"/>
  <c r="K1786" i="1"/>
  <c r="L1786" i="1" s="1"/>
  <c r="K1794" i="1"/>
  <c r="L1794" i="1" s="1"/>
  <c r="K916" i="1"/>
  <c r="L916" i="1" s="1"/>
  <c r="K86" i="1"/>
  <c r="L86" i="1" s="1"/>
  <c r="K75" i="1"/>
  <c r="L75" i="1" s="1"/>
  <c r="K74" i="1"/>
  <c r="L74" i="1" s="1"/>
  <c r="K80" i="1"/>
  <c r="L80" i="1" s="1"/>
  <c r="K491" i="1"/>
  <c r="L491" i="1" s="1"/>
  <c r="K488" i="1"/>
  <c r="L488" i="1" s="1"/>
  <c r="K477" i="1"/>
  <c r="L477" i="1" s="1"/>
  <c r="K486" i="1"/>
  <c r="L486" i="1" s="1"/>
  <c r="K485" i="1"/>
  <c r="L485" i="1" s="1"/>
  <c r="K470" i="1"/>
  <c r="L470" i="1" s="1"/>
  <c r="K1131" i="1"/>
  <c r="L1131" i="1" s="1"/>
  <c r="K894" i="1"/>
  <c r="L894" i="1" s="1"/>
  <c r="K1452" i="1"/>
  <c r="L1452" i="1" s="1"/>
  <c r="K435" i="1"/>
  <c r="L435" i="1" s="1"/>
  <c r="K438" i="1"/>
  <c r="L438" i="1" s="1"/>
  <c r="K1341" i="1"/>
  <c r="L1341" i="1" s="1"/>
  <c r="K1119" i="1"/>
  <c r="L1119" i="1" s="1"/>
  <c r="K1708" i="1"/>
  <c r="L1708" i="1" s="1"/>
  <c r="K2196" i="1"/>
  <c r="L2196" i="1" s="1"/>
  <c r="K2193" i="1"/>
  <c r="L2193" i="1" s="1"/>
  <c r="K2189" i="1"/>
  <c r="L2189" i="1" s="1"/>
  <c r="K2183" i="1"/>
  <c r="L2183" i="1" s="1"/>
  <c r="K2182" i="1"/>
  <c r="L2182" i="1" s="1"/>
  <c r="K382" i="1"/>
  <c r="L382" i="1" s="1"/>
  <c r="K378" i="1"/>
  <c r="L378" i="1" s="1"/>
  <c r="K2241" i="1"/>
  <c r="L2241" i="1" s="1"/>
  <c r="K2244" i="1"/>
  <c r="L2244" i="1" s="1"/>
  <c r="K1755" i="1"/>
  <c r="L1755" i="1" s="1"/>
  <c r="K1744" i="1"/>
  <c r="L1744" i="1" s="1"/>
  <c r="K365" i="1"/>
  <c r="L365" i="1" s="1"/>
  <c r="K339" i="1"/>
  <c r="L339" i="1" s="1"/>
  <c r="K232" i="1"/>
  <c r="L232" i="1" s="1"/>
  <c r="K57" i="1"/>
  <c r="L57" i="1" s="1"/>
  <c r="K59" i="1"/>
  <c r="L59" i="1" s="1"/>
  <c r="K1378" i="1"/>
  <c r="L1378" i="1" s="1"/>
  <c r="K1356" i="1"/>
  <c r="L1356" i="1" s="1"/>
  <c r="K1393" i="1"/>
  <c r="L1393" i="1" s="1"/>
  <c r="K1347" i="1"/>
  <c r="L1347" i="1" s="1"/>
  <c r="K856" i="1"/>
  <c r="L856" i="1" s="1"/>
  <c r="K2008" i="1"/>
  <c r="L2008" i="1" s="1"/>
  <c r="K2018" i="1"/>
  <c r="L2018" i="1" s="1"/>
  <c r="K2048" i="1"/>
  <c r="L2048" i="1" s="1"/>
  <c r="K1695" i="1"/>
  <c r="L1695" i="1" s="1"/>
  <c r="K1134" i="1"/>
  <c r="L1134" i="1" s="1"/>
  <c r="K76" i="1"/>
  <c r="L76" i="1" s="1"/>
  <c r="K72" i="1"/>
  <c r="L72" i="1" s="1"/>
  <c r="K480" i="1"/>
  <c r="L480" i="1" s="1"/>
  <c r="K474" i="1"/>
  <c r="L474" i="1" s="1"/>
  <c r="K809" i="1"/>
  <c r="L809" i="1" s="1"/>
  <c r="K891" i="1"/>
  <c r="L891" i="1" s="1"/>
  <c r="K434" i="1"/>
  <c r="L434" i="1" s="1"/>
  <c r="K898" i="1"/>
  <c r="L898" i="1" s="1"/>
  <c r="K2195" i="1"/>
  <c r="L2195" i="1" s="1"/>
  <c r="K2188" i="1"/>
  <c r="L2188" i="1" s="1"/>
  <c r="K1726" i="1"/>
  <c r="L1726" i="1" s="1"/>
  <c r="K377" i="1"/>
  <c r="L377" i="1" s="1"/>
  <c r="K1747" i="1"/>
  <c r="L1747" i="1" s="1"/>
  <c r="K349" i="1"/>
  <c r="L349" i="1" s="1"/>
  <c r="K239" i="1"/>
  <c r="L239" i="1" s="1"/>
  <c r="K236" i="1"/>
  <c r="L236" i="1" s="1"/>
  <c r="K2030" i="1"/>
  <c r="L2030" i="1" s="1"/>
  <c r="K1704" i="1"/>
  <c r="L1704" i="1" s="1"/>
  <c r="K481" i="1"/>
  <c r="L481" i="1" s="1"/>
  <c r="K471" i="1"/>
  <c r="L471" i="1" s="1"/>
  <c r="K431" i="1"/>
  <c r="L431" i="1" s="1"/>
  <c r="K2197" i="1"/>
  <c r="L2197" i="1" s="1"/>
  <c r="K2184" i="1"/>
  <c r="L2184" i="1" s="1"/>
  <c r="K383" i="1"/>
  <c r="L383" i="1" s="1"/>
  <c r="K1752" i="1"/>
  <c r="L1752" i="1" s="1"/>
  <c r="K1743" i="1"/>
  <c r="L1743" i="1" s="1"/>
  <c r="K344" i="1"/>
  <c r="L344" i="1" s="1"/>
  <c r="K350" i="1"/>
  <c r="L350" i="1" s="1"/>
  <c r="K229" i="1"/>
  <c r="L229" i="1" s="1"/>
  <c r="K1676" i="1"/>
  <c r="L1676" i="1" s="1"/>
  <c r="K1011" i="1"/>
  <c r="L1011" i="1" s="1"/>
  <c r="K1354" i="1"/>
  <c r="L1354" i="1" s="1"/>
  <c r="K1392" i="1"/>
  <c r="L1392" i="1" s="1"/>
  <c r="K1408" i="1"/>
  <c r="L1408" i="1" s="1"/>
  <c r="K823" i="1"/>
  <c r="L823" i="1" s="1"/>
  <c r="K1835" i="1"/>
  <c r="L1835" i="1" s="1"/>
  <c r="K2005" i="1"/>
  <c r="L2005" i="1" s="1"/>
  <c r="K2024" i="1"/>
  <c r="L2024" i="1" s="1"/>
  <c r="K2041" i="1"/>
  <c r="L2041" i="1" s="1"/>
  <c r="K806" i="1"/>
  <c r="L806" i="1" s="1"/>
  <c r="K1790" i="1"/>
  <c r="L1790" i="1" s="1"/>
  <c r="K83" i="1"/>
  <c r="L83" i="1" s="1"/>
  <c r="K482" i="1"/>
  <c r="L482" i="1" s="1"/>
  <c r="K478" i="1"/>
  <c r="L478" i="1" s="1"/>
  <c r="K472" i="1"/>
  <c r="L472" i="1" s="1"/>
  <c r="K1459" i="1"/>
  <c r="L1459" i="1" s="1"/>
  <c r="K1453" i="1"/>
  <c r="L1453" i="1" s="1"/>
  <c r="K439" i="1"/>
  <c r="L439" i="1" s="1"/>
  <c r="K1121" i="1"/>
  <c r="L1121" i="1" s="1"/>
  <c r="K1706" i="1"/>
  <c r="L1706" i="1" s="1"/>
  <c r="K2194" i="1"/>
  <c r="L2194" i="1" s="1"/>
  <c r="K2185" i="1"/>
  <c r="L2185" i="1" s="1"/>
  <c r="K379" i="1"/>
  <c r="L379" i="1" s="1"/>
  <c r="K375" i="1"/>
  <c r="L375" i="1" s="1"/>
  <c r="K356" i="1"/>
  <c r="L356" i="1" s="1"/>
  <c r="K49" i="1"/>
  <c r="L49" i="1" s="1"/>
  <c r="K1350" i="1"/>
  <c r="L1350" i="1" s="1"/>
  <c r="K1363" i="1"/>
  <c r="L1363" i="1" s="1"/>
  <c r="K1580" i="1"/>
  <c r="L1580" i="1" s="1"/>
  <c r="K1136" i="1"/>
  <c r="L1136" i="1" s="1"/>
  <c r="K78" i="1"/>
  <c r="L78" i="1" s="1"/>
  <c r="K81" i="1"/>
  <c r="L81" i="1" s="1"/>
  <c r="K487" i="1"/>
  <c r="L487" i="1" s="1"/>
  <c r="K893" i="1"/>
  <c r="L893" i="1" s="1"/>
  <c r="K436" i="1"/>
  <c r="L436" i="1" s="1"/>
  <c r="K2190" i="1"/>
  <c r="L2190" i="1" s="1"/>
  <c r="K1767" i="1"/>
  <c r="L1767" i="1" s="1"/>
  <c r="K1741" i="1"/>
  <c r="L1741" i="1" s="1"/>
  <c r="K336" i="1"/>
  <c r="L336" i="1" s="1"/>
  <c r="K362" i="1"/>
  <c r="L362" i="1" s="1"/>
  <c r="K225" i="1"/>
  <c r="L225" i="1" s="1"/>
  <c r="K50" i="1"/>
  <c r="L50" i="1" s="1"/>
  <c r="K1141" i="1"/>
  <c r="L1141" i="1" s="1"/>
  <c r="K1388" i="1"/>
  <c r="L1388" i="1" s="1"/>
  <c r="K1398" i="1"/>
  <c r="L1398" i="1" s="1"/>
  <c r="K1419" i="1"/>
  <c r="L1419" i="1" s="1"/>
  <c r="K839" i="1"/>
  <c r="L839" i="1" s="1"/>
  <c r="K1866" i="1"/>
  <c r="L1866" i="1" s="1"/>
  <c r="K1999" i="1"/>
  <c r="L1999" i="1" s="1"/>
  <c r="K2021" i="1"/>
  <c r="L2021" i="1" s="1"/>
  <c r="K2036" i="1"/>
  <c r="L2036" i="1" s="1"/>
  <c r="K1137" i="1"/>
  <c r="L1137" i="1" s="1"/>
  <c r="K917" i="1"/>
  <c r="L917" i="1" s="1"/>
  <c r="K73" i="1"/>
  <c r="L73" i="1" s="1"/>
  <c r="K490" i="1"/>
  <c r="L490" i="1" s="1"/>
  <c r="K476" i="1"/>
  <c r="L476" i="1" s="1"/>
  <c r="K484" i="1"/>
  <c r="L484" i="1" s="1"/>
  <c r="K1130" i="1"/>
  <c r="L1130" i="1" s="1"/>
  <c r="K1727" i="1"/>
  <c r="L1727" i="1" s="1"/>
  <c r="K413" i="1"/>
  <c r="L413" i="1" s="1"/>
  <c r="K1120" i="1"/>
  <c r="L1120" i="1" s="1"/>
  <c r="K1223" i="1"/>
  <c r="L1223" i="1" s="1"/>
  <c r="K2192" i="1"/>
  <c r="L2192" i="1" s="1"/>
  <c r="K2186" i="1"/>
  <c r="L2186" i="1" s="1"/>
  <c r="K381" i="1"/>
  <c r="L381" i="1" s="1"/>
  <c r="K2243" i="1"/>
  <c r="L2243" i="1" s="1"/>
  <c r="K1770" i="1"/>
  <c r="L1770" i="1" s="1"/>
  <c r="K465" i="1"/>
  <c r="L465" i="1" s="1"/>
  <c r="K1323" i="1"/>
  <c r="L1323" i="1" s="1"/>
  <c r="K847" i="1"/>
  <c r="L847" i="1" s="1"/>
  <c r="K2012" i="1"/>
  <c r="L2012" i="1" s="1"/>
  <c r="K2238" i="1"/>
  <c r="L2238" i="1" s="1"/>
  <c r="K1548" i="1"/>
  <c r="L1548" i="1" s="1"/>
  <c r="K242" i="1"/>
  <c r="L242" i="1" s="1"/>
  <c r="K1228" i="1"/>
  <c r="L1228" i="1" s="1"/>
  <c r="K1230" i="1"/>
  <c r="L1230" i="1" s="1"/>
  <c r="K533" i="1"/>
  <c r="L533" i="1" s="1"/>
  <c r="K633" i="1"/>
  <c r="L633" i="1" s="1"/>
  <c r="K713" i="1"/>
  <c r="L713" i="1" s="1"/>
  <c r="K687" i="1"/>
  <c r="L687" i="1" s="1"/>
  <c r="K1294" i="1"/>
  <c r="L1294" i="1" s="1"/>
  <c r="K1600" i="1"/>
  <c r="L1600" i="1" s="1"/>
  <c r="K1620" i="1"/>
  <c r="L1620" i="1" s="1"/>
  <c r="K901" i="1"/>
  <c r="L901" i="1" s="1"/>
  <c r="K1911" i="1"/>
  <c r="L1911" i="1" s="1"/>
  <c r="K1936" i="1"/>
  <c r="L1936" i="1" s="1"/>
  <c r="K1568" i="1"/>
  <c r="L1568" i="1" s="1"/>
  <c r="K1567" i="1"/>
  <c r="L1567" i="1" s="1"/>
  <c r="K1564" i="1"/>
  <c r="L1564" i="1" s="1"/>
  <c r="K1576" i="1"/>
  <c r="L1576" i="1" s="1"/>
  <c r="K1016" i="1"/>
  <c r="L1016" i="1" s="1"/>
  <c r="K854" i="1"/>
  <c r="L854" i="1" s="1"/>
  <c r="K842" i="1"/>
  <c r="L842" i="1" s="1"/>
  <c r="K1042" i="1"/>
  <c r="L1042" i="1" s="1"/>
  <c r="K1226" i="1"/>
  <c r="L1226" i="1" s="1"/>
  <c r="K1224" i="1"/>
  <c r="L1224" i="1" s="1"/>
  <c r="K503" i="1"/>
  <c r="L503" i="1" s="1"/>
  <c r="K629" i="1"/>
  <c r="L629" i="1" s="1"/>
  <c r="K650" i="1"/>
  <c r="L650" i="1" s="1"/>
  <c r="K717" i="1"/>
  <c r="L717" i="1" s="1"/>
  <c r="K1235" i="1"/>
  <c r="L1235" i="1" s="1"/>
  <c r="K1598" i="1"/>
  <c r="L1598" i="1" s="1"/>
  <c r="K1607" i="1"/>
  <c r="L1607" i="1" s="1"/>
  <c r="K909" i="1"/>
  <c r="L909" i="1" s="1"/>
  <c r="K1910" i="1"/>
  <c r="L1910" i="1" s="1"/>
  <c r="K1919" i="1"/>
  <c r="L1919" i="1" s="1"/>
  <c r="K1573" i="1"/>
  <c r="L1573" i="1" s="1"/>
  <c r="K1569" i="1"/>
  <c r="L1569" i="1" s="1"/>
  <c r="K1563" i="1"/>
  <c r="L1563" i="1" s="1"/>
  <c r="K1574" i="1"/>
  <c r="L1574" i="1" s="1"/>
  <c r="K1014" i="1"/>
  <c r="L1014" i="1" s="1"/>
  <c r="K838" i="1"/>
  <c r="L838" i="1" s="1"/>
  <c r="K855" i="1"/>
  <c r="L855" i="1" s="1"/>
  <c r="K810" i="1"/>
  <c r="L810" i="1" s="1"/>
  <c r="K826" i="1"/>
  <c r="L826" i="1" s="1"/>
  <c r="K825" i="1"/>
  <c r="L825" i="1" s="1"/>
  <c r="K860" i="1"/>
  <c r="L860" i="1" s="1"/>
  <c r="K824" i="1"/>
  <c r="L824" i="1" s="1"/>
  <c r="K831" i="1"/>
  <c r="L831" i="1" s="1"/>
  <c r="K830" i="1"/>
  <c r="L830" i="1" s="1"/>
  <c r="K829" i="1"/>
  <c r="L829" i="1" s="1"/>
  <c r="K828" i="1"/>
  <c r="L828" i="1" s="1"/>
  <c r="K832" i="1"/>
  <c r="L832" i="1" s="1"/>
  <c r="K821" i="1"/>
  <c r="L821" i="1" s="1"/>
  <c r="K1870" i="1"/>
  <c r="L1870" i="1" s="1"/>
  <c r="K857" i="1"/>
  <c r="L857" i="1" s="1"/>
  <c r="K858" i="1"/>
  <c r="L858" i="1" s="1"/>
  <c r="K1824" i="1"/>
  <c r="L1824" i="1" s="1"/>
  <c r="K1851" i="1"/>
  <c r="L1851" i="1" s="1"/>
  <c r="K1850" i="1"/>
  <c r="L1850" i="1" s="1"/>
  <c r="K1814" i="1"/>
  <c r="L1814" i="1" s="1"/>
  <c r="K1812" i="1"/>
  <c r="L1812" i="1" s="1"/>
  <c r="K1833" i="1"/>
  <c r="L1833" i="1" s="1"/>
  <c r="K1837" i="1"/>
  <c r="L1837" i="1" s="1"/>
  <c r="K1849" i="1"/>
  <c r="L1849" i="1" s="1"/>
  <c r="K1848" i="1"/>
  <c r="L1848" i="1" s="1"/>
  <c r="K1831" i="1"/>
  <c r="L1831" i="1" s="1"/>
  <c r="K1847" i="1"/>
  <c r="L1847" i="1" s="1"/>
  <c r="K1845" i="1"/>
  <c r="L1845" i="1" s="1"/>
  <c r="K1846" i="1"/>
  <c r="L1846" i="1" s="1"/>
  <c r="K1830" i="1"/>
  <c r="L1830" i="1" s="1"/>
  <c r="K1829" i="1"/>
  <c r="L1829" i="1" s="1"/>
  <c r="K1843" i="1"/>
  <c r="L1843" i="1" s="1"/>
  <c r="K1828" i="1"/>
  <c r="L1828" i="1" s="1"/>
  <c r="K1842" i="1"/>
  <c r="L1842" i="1" s="1"/>
  <c r="K1841" i="1"/>
  <c r="L1841" i="1" s="1"/>
  <c r="K1840" i="1"/>
  <c r="L1840" i="1" s="1"/>
  <c r="K1839" i="1"/>
  <c r="L1839" i="1" s="1"/>
  <c r="K1862" i="1"/>
  <c r="L1862" i="1" s="1"/>
  <c r="K1861" i="1"/>
  <c r="L1861" i="1" s="1"/>
  <c r="K1860" i="1"/>
  <c r="L1860" i="1" s="1"/>
  <c r="K1876" i="1"/>
  <c r="L1876" i="1" s="1"/>
  <c r="K1877" i="1"/>
  <c r="L1877" i="1" s="1"/>
  <c r="K1887" i="1"/>
  <c r="L1887" i="1" s="1"/>
  <c r="K1881" i="1"/>
  <c r="L1881" i="1" s="1"/>
  <c r="K1886" i="1"/>
  <c r="L1886" i="1" s="1"/>
  <c r="K1823" i="1"/>
  <c r="L1823" i="1" s="1"/>
  <c r="K1885" i="1"/>
  <c r="L1885" i="1" s="1"/>
  <c r="K1880" i="1"/>
  <c r="L1880" i="1" s="1"/>
  <c r="K1874" i="1"/>
  <c r="L1874" i="1" s="1"/>
  <c r="K1884" i="1"/>
  <c r="L1884" i="1" s="1"/>
  <c r="K1867" i="1"/>
  <c r="L1867" i="1" s="1"/>
  <c r="K1879" i="1"/>
  <c r="L1879" i="1" s="1"/>
  <c r="K1883" i="1"/>
  <c r="L1883" i="1" s="1"/>
  <c r="K1875" i="1"/>
  <c r="L1875" i="1" s="1"/>
  <c r="K1822" i="1"/>
  <c r="L1822" i="1" s="1"/>
  <c r="K1821" i="1"/>
  <c r="L1821" i="1" s="1"/>
  <c r="K1820" i="1"/>
  <c r="L1820" i="1" s="1"/>
  <c r="K1819" i="1"/>
  <c r="L1819" i="1" s="1"/>
  <c r="K1817" i="1"/>
  <c r="L1817" i="1" s="1"/>
  <c r="K1816" i="1"/>
  <c r="L1816" i="1" s="1"/>
  <c r="K1818" i="1"/>
  <c r="L1818" i="1" s="1"/>
  <c r="K1888" i="1"/>
  <c r="L1888" i="1" s="1"/>
  <c r="K1855" i="1"/>
  <c r="L1855" i="1" s="1"/>
  <c r="K817" i="1"/>
  <c r="L817" i="1" s="1"/>
  <c r="K1844" i="1"/>
  <c r="L1844" i="1" s="1"/>
  <c r="K1856" i="1"/>
  <c r="L1856" i="1" s="1"/>
  <c r="K1858" i="1"/>
  <c r="L1858" i="1" s="1"/>
  <c r="K1857" i="1"/>
  <c r="L1857" i="1" s="1"/>
  <c r="K1873" i="1"/>
  <c r="L1873" i="1" s="1"/>
  <c r="K1872" i="1"/>
  <c r="L1872" i="1" s="1"/>
  <c r="K1865" i="1"/>
  <c r="L1865" i="1" s="1"/>
  <c r="K1869" i="1"/>
  <c r="L1869" i="1" s="1"/>
  <c r="K1868" i="1"/>
  <c r="L1868" i="1" s="1"/>
  <c r="K1864" i="1"/>
  <c r="L1864" i="1" s="1"/>
  <c r="K1863" i="1"/>
  <c r="L1863" i="1" s="1"/>
  <c r="K1939" i="1"/>
  <c r="L1939" i="1" s="1"/>
  <c r="K1547" i="1"/>
  <c r="L1547" i="1" s="1"/>
  <c r="K1546" i="1"/>
  <c r="L1546" i="1" s="1"/>
  <c r="K1545" i="1"/>
  <c r="L1545" i="1" s="1"/>
  <c r="K1225" i="1"/>
  <c r="L1225" i="1" s="1"/>
  <c r="K495" i="1"/>
  <c r="L495" i="1" s="1"/>
  <c r="K641" i="1"/>
  <c r="L641" i="1" s="1"/>
  <c r="K1234" i="1"/>
  <c r="L1234" i="1" s="1"/>
  <c r="K1604" i="1"/>
  <c r="L1604" i="1" s="1"/>
  <c r="K1909" i="1"/>
  <c r="L1909" i="1" s="1"/>
  <c r="K1577" i="1"/>
  <c r="L1577" i="1" s="1"/>
  <c r="K1561" i="1"/>
  <c r="L1561" i="1" s="1"/>
  <c r="K1018" i="1"/>
  <c r="L1018" i="1" s="1"/>
  <c r="K850" i="1"/>
  <c r="L850" i="1" s="1"/>
  <c r="K827" i="1"/>
  <c r="L827" i="1" s="1"/>
  <c r="K1232" i="1"/>
  <c r="L1232" i="1" s="1"/>
  <c r="K626" i="1"/>
  <c r="L626" i="1" s="1"/>
  <c r="K683" i="1"/>
  <c r="L683" i="1" s="1"/>
  <c r="K1612" i="1"/>
  <c r="L1612" i="1" s="1"/>
  <c r="K1916" i="1"/>
  <c r="L1916" i="1" s="1"/>
  <c r="K1571" i="1"/>
  <c r="L1571" i="1" s="1"/>
  <c r="K1565" i="1"/>
  <c r="L1565" i="1" s="1"/>
  <c r="K835" i="1"/>
  <c r="L835" i="1" s="1"/>
  <c r="K811" i="1"/>
  <c r="L811" i="1" s="1"/>
  <c r="K241" i="1"/>
  <c r="L241" i="1" s="1"/>
  <c r="K995" i="1"/>
  <c r="L995" i="1" s="1"/>
  <c r="K636" i="1"/>
  <c r="L636" i="1" s="1"/>
  <c r="K691" i="1"/>
  <c r="L691" i="1" s="1"/>
  <c r="K1601" i="1"/>
  <c r="L1601" i="1" s="1"/>
  <c r="K1902" i="1"/>
  <c r="L1902" i="1" s="1"/>
  <c r="K1578" i="1"/>
  <c r="L1578" i="1" s="1"/>
  <c r="K1562" i="1"/>
  <c r="L1562" i="1" s="1"/>
  <c r="K1570" i="1"/>
  <c r="L1570" i="1" s="1"/>
  <c r="K814" i="1"/>
  <c r="L814" i="1" s="1"/>
  <c r="K841" i="1"/>
  <c r="L841" i="1" s="1"/>
  <c r="K1293" i="1"/>
  <c r="L1293" i="1" s="1"/>
  <c r="K1781" i="1"/>
  <c r="L1781" i="1" s="1"/>
  <c r="K1566" i="1"/>
  <c r="L1566" i="1" s="1"/>
  <c r="K834" i="1"/>
  <c r="L834" i="1" s="1"/>
  <c r="K812" i="1"/>
  <c r="L812" i="1" s="1"/>
  <c r="K1787" i="1"/>
  <c r="L1787" i="1" s="1"/>
  <c r="K1229" i="1"/>
  <c r="L1229" i="1" s="1"/>
  <c r="K618" i="1"/>
  <c r="L618" i="1" s="1"/>
  <c r="K677" i="1"/>
  <c r="L677" i="1" s="1"/>
  <c r="K1914" i="1"/>
  <c r="L1914" i="1" s="1"/>
  <c r="K1572" i="1"/>
  <c r="L1572" i="1" s="1"/>
  <c r="K64" i="1"/>
  <c r="L64" i="1" s="1"/>
  <c r="K1666" i="1"/>
  <c r="L1666" i="1" s="1"/>
  <c r="K1669" i="1"/>
  <c r="L1669" i="1" s="1"/>
  <c r="K1674" i="1"/>
  <c r="L1674" i="1" s="1"/>
  <c r="K1677" i="1"/>
  <c r="L1677" i="1" s="1"/>
  <c r="K1682" i="1"/>
  <c r="L1682" i="1" s="1"/>
  <c r="K1634" i="1"/>
  <c r="L1634" i="1" s="1"/>
  <c r="K1660" i="1"/>
  <c r="L1660" i="1" s="1"/>
  <c r="K1662" i="1"/>
  <c r="L1662" i="1" s="1"/>
  <c r="K1636" i="1"/>
  <c r="L1636" i="1" s="1"/>
  <c r="K1643" i="1"/>
  <c r="L1643" i="1" s="1"/>
  <c r="K1646" i="1"/>
  <c r="L1646" i="1" s="1"/>
  <c r="K1650" i="1"/>
  <c r="L1650" i="1" s="1"/>
  <c r="K1679" i="1"/>
  <c r="L1679" i="1" s="1"/>
  <c r="K1655" i="1"/>
  <c r="L1655" i="1" s="1"/>
  <c r="K374" i="1"/>
  <c r="L374" i="1" s="1"/>
  <c r="K921" i="1"/>
  <c r="L921" i="1" s="1"/>
  <c r="K927" i="1"/>
  <c r="L927" i="1" s="1"/>
  <c r="K922" i="1"/>
  <c r="L922" i="1" s="1"/>
  <c r="K926" i="1"/>
  <c r="L926" i="1" s="1"/>
  <c r="K925" i="1"/>
  <c r="L925" i="1" s="1"/>
  <c r="K923" i="1"/>
  <c r="L923" i="1" s="1"/>
  <c r="K924" i="1"/>
  <c r="L924" i="1" s="1"/>
  <c r="K919" i="1"/>
  <c r="L919" i="1" s="1"/>
  <c r="K303" i="1"/>
  <c r="L303" i="1" s="1"/>
  <c r="K314" i="1"/>
  <c r="L314" i="1" s="1"/>
  <c r="K307" i="1"/>
  <c r="L307" i="1" s="1"/>
  <c r="K289" i="1"/>
  <c r="L289" i="1" s="1"/>
  <c r="K295" i="1"/>
  <c r="L295" i="1" s="1"/>
  <c r="K294" i="1"/>
  <c r="L294" i="1" s="1"/>
  <c r="K293" i="1"/>
  <c r="L293" i="1" s="1"/>
  <c r="K494" i="1"/>
  <c r="L494" i="1" s="1"/>
  <c r="K496" i="1"/>
  <c r="L496" i="1" s="1"/>
  <c r="K500" i="1"/>
  <c r="L500" i="1" s="1"/>
  <c r="K506" i="1"/>
  <c r="L506" i="1" s="1"/>
  <c r="K505" i="1"/>
  <c r="L505" i="1" s="1"/>
  <c r="K584" i="1"/>
  <c r="L584" i="1" s="1"/>
  <c r="K583" i="1"/>
  <c r="L583" i="1" s="1"/>
  <c r="K531" i="1"/>
  <c r="L531" i="1" s="1"/>
  <c r="K540" i="1"/>
  <c r="L540" i="1" s="1"/>
  <c r="K525" i="1"/>
  <c r="L525" i="1" s="1"/>
  <c r="K523" i="1"/>
  <c r="L523" i="1" s="1"/>
  <c r="K530" i="1"/>
  <c r="L530" i="1" s="1"/>
  <c r="K526" i="1"/>
  <c r="L526" i="1" s="1"/>
  <c r="K580" i="1"/>
  <c r="L580" i="1" s="1"/>
  <c r="K529" i="1"/>
  <c r="L529" i="1" s="1"/>
  <c r="K528" i="1"/>
  <c r="L528" i="1" s="1"/>
  <c r="K577" i="1"/>
  <c r="L577" i="1" s="1"/>
  <c r="K576" i="1"/>
  <c r="L576" i="1" s="1"/>
  <c r="K575" i="1"/>
  <c r="L575" i="1" s="1"/>
  <c r="K574" i="1"/>
  <c r="L574" i="1" s="1"/>
  <c r="K527" i="1"/>
  <c r="L527" i="1" s="1"/>
  <c r="K522" i="1"/>
  <c r="L522" i="1" s="1"/>
  <c r="K521" i="1"/>
  <c r="L521" i="1" s="1"/>
  <c r="K520" i="1"/>
  <c r="L520" i="1" s="1"/>
  <c r="K598" i="1"/>
  <c r="L598" i="1" s="1"/>
  <c r="K733" i="1"/>
  <c r="L733" i="1" s="1"/>
  <c r="K590" i="1"/>
  <c r="L590" i="1" s="1"/>
  <c r="K606" i="1"/>
  <c r="L606" i="1" s="1"/>
  <c r="K589" i="1"/>
  <c r="L589" i="1" s="1"/>
  <c r="K588" i="1"/>
  <c r="L588" i="1" s="1"/>
  <c r="K587" i="1"/>
  <c r="L587" i="1" s="1"/>
  <c r="K586" i="1"/>
  <c r="L586" i="1" s="1"/>
  <c r="K585" i="1"/>
  <c r="L585" i="1" s="1"/>
  <c r="K604" i="1"/>
  <c r="L604" i="1" s="1"/>
  <c r="K603" i="1"/>
  <c r="L603" i="1" s="1"/>
  <c r="K582" i="1"/>
  <c r="L582" i="1" s="1"/>
  <c r="K581" i="1"/>
  <c r="L581" i="1" s="1"/>
  <c r="K579" i="1"/>
  <c r="L579" i="1" s="1"/>
  <c r="K578" i="1"/>
  <c r="L578" i="1" s="1"/>
  <c r="K573" i="1"/>
  <c r="L573" i="1" s="1"/>
  <c r="K602" i="1"/>
  <c r="L602" i="1" s="1"/>
  <c r="K568" i="1"/>
  <c r="L568" i="1" s="1"/>
  <c r="K572" i="1"/>
  <c r="L572" i="1" s="1"/>
  <c r="K571" i="1"/>
  <c r="L571" i="1" s="1"/>
  <c r="K601" i="1"/>
  <c r="L601" i="1" s="1"/>
  <c r="K570" i="1"/>
  <c r="L570" i="1" s="1"/>
  <c r="K524" i="1"/>
  <c r="L524" i="1" s="1"/>
  <c r="K569" i="1"/>
  <c r="L569" i="1" s="1"/>
  <c r="K600" i="1"/>
  <c r="L600" i="1" s="1"/>
  <c r="K567" i="1"/>
  <c r="L567" i="1" s="1"/>
  <c r="K566" i="1"/>
  <c r="L566" i="1" s="1"/>
  <c r="K565" i="1"/>
  <c r="L565" i="1" s="1"/>
  <c r="K534" i="1"/>
  <c r="L534" i="1" s="1"/>
  <c r="K564" i="1"/>
  <c r="L564" i="1" s="1"/>
  <c r="K563" i="1"/>
  <c r="L563" i="1" s="1"/>
  <c r="K562" i="1"/>
  <c r="L562" i="1" s="1"/>
  <c r="K561" i="1"/>
  <c r="L561" i="1" s="1"/>
  <c r="K599" i="1"/>
  <c r="L599" i="1" s="1"/>
  <c r="K560" i="1"/>
  <c r="L560" i="1" s="1"/>
  <c r="K559" i="1"/>
  <c r="L559" i="1" s="1"/>
  <c r="K558" i="1"/>
  <c r="L558" i="1" s="1"/>
  <c r="K554" i="1"/>
  <c r="L554" i="1" s="1"/>
  <c r="K557" i="1"/>
  <c r="L557" i="1" s="1"/>
  <c r="K556" i="1"/>
  <c r="L556" i="1" s="1"/>
  <c r="K555" i="1"/>
  <c r="L555" i="1" s="1"/>
  <c r="K607" i="1"/>
  <c r="L607" i="1" s="1"/>
  <c r="K597" i="1"/>
  <c r="L597" i="1" s="1"/>
  <c r="K553" i="1"/>
  <c r="L553" i="1" s="1"/>
  <c r="K596" i="1"/>
  <c r="L596" i="1" s="1"/>
  <c r="K552" i="1"/>
  <c r="L552" i="1" s="1"/>
  <c r="K594" i="1"/>
  <c r="L594" i="1" s="1"/>
  <c r="K593" i="1"/>
  <c r="L593" i="1" s="1"/>
  <c r="K544" i="1"/>
  <c r="L544" i="1" s="1"/>
  <c r="K541" i="1"/>
  <c r="L541" i="1" s="1"/>
  <c r="K536" i="1"/>
  <c r="L536" i="1" s="1"/>
  <c r="K658" i="1"/>
  <c r="L658" i="1" s="1"/>
  <c r="K625" i="1"/>
  <c r="L625" i="1" s="1"/>
  <c r="K630" i="1"/>
  <c r="L630" i="1" s="1"/>
  <c r="K704" i="1"/>
  <c r="L704" i="1" s="1"/>
  <c r="K710" i="1"/>
  <c r="L710" i="1" s="1"/>
  <c r="K643" i="1"/>
  <c r="L643" i="1" s="1"/>
  <c r="K703" i="1"/>
  <c r="L703" i="1" s="1"/>
  <c r="K653" i="1"/>
  <c r="L653" i="1" s="1"/>
  <c r="K674" i="1"/>
  <c r="L674" i="1" s="1"/>
  <c r="K727" i="1"/>
  <c r="L727" i="1" s="1"/>
  <c r="K509" i="1"/>
  <c r="L509" i="1" s="1"/>
  <c r="K515" i="1"/>
  <c r="L515" i="1" s="1"/>
  <c r="K511" i="1"/>
  <c r="L511" i="1" s="1"/>
  <c r="K907" i="1"/>
  <c r="L907" i="1" s="1"/>
  <c r="K900" i="1"/>
  <c r="L900" i="1" s="1"/>
  <c r="K1705" i="1"/>
  <c r="L1705" i="1" s="1"/>
  <c r="K1700" i="1"/>
  <c r="L1700" i="1" s="1"/>
  <c r="K1685" i="1"/>
  <c r="L1685" i="1" s="1"/>
  <c r="K1306" i="1"/>
  <c r="L1306" i="1" s="1"/>
  <c r="K1312" i="1"/>
  <c r="L1312" i="1" s="1"/>
  <c r="K1309" i="1"/>
  <c r="L1309" i="1" s="1"/>
  <c r="K1462" i="1"/>
  <c r="L1462" i="1" s="1"/>
  <c r="K1113" i="1"/>
  <c r="L1113" i="1" s="1"/>
  <c r="K371" i="1"/>
  <c r="L371" i="1" s="1"/>
  <c r="K278" i="1"/>
  <c r="L278" i="1" s="1"/>
  <c r="K113" i="1"/>
  <c r="L113" i="1" s="1"/>
  <c r="K106" i="1"/>
  <c r="L106" i="1" s="1"/>
  <c r="K102" i="1"/>
  <c r="L102" i="1" s="1"/>
  <c r="K98" i="1"/>
  <c r="L98" i="1" s="1"/>
  <c r="K107" i="1"/>
  <c r="L107" i="1" s="1"/>
  <c r="K71" i="1"/>
  <c r="L71" i="1" s="1"/>
  <c r="K88" i="1"/>
  <c r="L88" i="1" s="1"/>
  <c r="K2059" i="1"/>
  <c r="L2059" i="1" s="1"/>
  <c r="K2057" i="1"/>
  <c r="L2057" i="1" s="1"/>
  <c r="K551" i="1"/>
  <c r="L551" i="1" s="1"/>
  <c r="K548" i="1"/>
  <c r="L548" i="1" s="1"/>
  <c r="K545" i="1"/>
  <c r="L545" i="1" s="1"/>
  <c r="K542" i="1"/>
  <c r="L542" i="1" s="1"/>
  <c r="K537" i="1"/>
  <c r="L537" i="1" s="1"/>
  <c r="K591" i="1"/>
  <c r="L591" i="1" s="1"/>
  <c r="K671" i="1"/>
  <c r="L671" i="1" s="1"/>
  <c r="K693" i="1"/>
  <c r="L693" i="1" s="1"/>
  <c r="K695" i="1"/>
  <c r="L695" i="1" s="1"/>
  <c r="K716" i="1"/>
  <c r="L716" i="1" s="1"/>
  <c r="K640" i="1"/>
  <c r="L640" i="1" s="1"/>
  <c r="K701" i="1"/>
  <c r="L701" i="1" s="1"/>
  <c r="K655" i="1"/>
  <c r="L655" i="1" s="1"/>
  <c r="K669" i="1"/>
  <c r="L669" i="1" s="1"/>
  <c r="K720" i="1"/>
  <c r="L720" i="1" s="1"/>
  <c r="K728" i="1"/>
  <c r="L728" i="1" s="1"/>
  <c r="K518" i="1"/>
  <c r="L518" i="1" s="1"/>
  <c r="K508" i="1"/>
  <c r="L508" i="1" s="1"/>
  <c r="K512" i="1"/>
  <c r="L512" i="1" s="1"/>
  <c r="K1320" i="1"/>
  <c r="L1320" i="1" s="1"/>
  <c r="K908" i="1"/>
  <c r="L908" i="1" s="1"/>
  <c r="K1688" i="1"/>
  <c r="L1688" i="1" s="1"/>
  <c r="K1693" i="1"/>
  <c r="L1693" i="1" s="1"/>
  <c r="K1698" i="1"/>
  <c r="L1698" i="1" s="1"/>
  <c r="K1307" i="1"/>
  <c r="L1307" i="1" s="1"/>
  <c r="K1314" i="1"/>
  <c r="L1314" i="1" s="1"/>
  <c r="K1317" i="1"/>
  <c r="L1317" i="1" s="1"/>
  <c r="K1465" i="1"/>
  <c r="L1465" i="1" s="1"/>
  <c r="K1464" i="1"/>
  <c r="L1464" i="1" s="1"/>
  <c r="K803" i="1"/>
  <c r="L803" i="1" s="1"/>
  <c r="K279" i="1"/>
  <c r="L279" i="1" s="1"/>
  <c r="K114" i="1"/>
  <c r="L114" i="1" s="1"/>
  <c r="K97" i="1"/>
  <c r="L97" i="1" s="1"/>
  <c r="K103" i="1"/>
  <c r="L103" i="1" s="1"/>
  <c r="K99" i="1"/>
  <c r="L99" i="1" s="1"/>
  <c r="K108" i="1"/>
  <c r="L108" i="1" s="1"/>
  <c r="K69" i="1"/>
  <c r="L69" i="1" s="1"/>
  <c r="K89" i="1"/>
  <c r="L89" i="1" s="1"/>
  <c r="K2058" i="1"/>
  <c r="L2058" i="1" s="1"/>
  <c r="K2052" i="1"/>
  <c r="L2052" i="1" s="1"/>
  <c r="K595" i="1"/>
  <c r="L595" i="1" s="1"/>
  <c r="K549" i="1"/>
  <c r="L549" i="1" s="1"/>
  <c r="K546" i="1"/>
  <c r="L546" i="1" s="1"/>
  <c r="K592" i="1"/>
  <c r="L592" i="1" s="1"/>
  <c r="K538" i="1"/>
  <c r="L538" i="1" s="1"/>
  <c r="K532" i="1"/>
  <c r="L532" i="1" s="1"/>
  <c r="K617" i="1"/>
  <c r="L617" i="1" s="1"/>
  <c r="K632" i="1"/>
  <c r="L632" i="1" s="1"/>
  <c r="K696" i="1"/>
  <c r="L696" i="1" s="1"/>
  <c r="K708" i="1"/>
  <c r="L708" i="1" s="1"/>
  <c r="K718" i="1"/>
  <c r="L718" i="1" s="1"/>
  <c r="K702" i="1"/>
  <c r="L702" i="1" s="1"/>
  <c r="K652" i="1"/>
  <c r="L652" i="1" s="1"/>
  <c r="K712" i="1"/>
  <c r="L712" i="1" s="1"/>
  <c r="K679" i="1"/>
  <c r="L679" i="1" s="1"/>
  <c r="K729" i="1"/>
  <c r="L729" i="1" s="1"/>
  <c r="K510" i="1"/>
  <c r="L510" i="1" s="1"/>
  <c r="K517" i="1"/>
  <c r="L517" i="1" s="1"/>
  <c r="K513" i="1"/>
  <c r="L513" i="1" s="1"/>
  <c r="K1447" i="1"/>
  <c r="L1447" i="1" s="1"/>
  <c r="K904" i="1"/>
  <c r="L904" i="1" s="1"/>
  <c r="K1690" i="1"/>
  <c r="L1690" i="1" s="1"/>
  <c r="K1696" i="1"/>
  <c r="L1696" i="1" s="1"/>
  <c r="K1687" i="1"/>
  <c r="L1687" i="1" s="1"/>
  <c r="K1703" i="1"/>
  <c r="L1703" i="1" s="1"/>
  <c r="K1315" i="1"/>
  <c r="L1315" i="1" s="1"/>
  <c r="K1310" i="1"/>
  <c r="L1310" i="1" s="1"/>
  <c r="K1463" i="1"/>
  <c r="L1463" i="1" s="1"/>
  <c r="K1460" i="1"/>
  <c r="L1460" i="1" s="1"/>
  <c r="K804" i="1"/>
  <c r="L804" i="1" s="1"/>
  <c r="K280" i="1"/>
  <c r="L280" i="1" s="1"/>
  <c r="K276" i="1"/>
  <c r="L276" i="1" s="1"/>
  <c r="K112" i="1"/>
  <c r="L112" i="1" s="1"/>
  <c r="K104" i="1"/>
  <c r="L104" i="1" s="1"/>
  <c r="K100" i="1"/>
  <c r="L100" i="1" s="1"/>
  <c r="K109" i="1"/>
  <c r="L109" i="1" s="1"/>
  <c r="K95" i="1"/>
  <c r="L95" i="1" s="1"/>
  <c r="K70" i="1"/>
  <c r="L70" i="1" s="1"/>
  <c r="K1321" i="1"/>
  <c r="L1321" i="1" s="1"/>
  <c r="K2053" i="1"/>
  <c r="L2053" i="1" s="1"/>
  <c r="K543" i="1"/>
  <c r="L543" i="1" s="1"/>
  <c r="K684" i="1"/>
  <c r="L684" i="1" s="1"/>
  <c r="K645" i="1"/>
  <c r="L645" i="1" s="1"/>
  <c r="K726" i="1"/>
  <c r="L726" i="1" s="1"/>
  <c r="K699" i="1"/>
  <c r="L699" i="1" s="1"/>
  <c r="K1692" i="1"/>
  <c r="L1692" i="1" s="1"/>
  <c r="K1466" i="1"/>
  <c r="L1466" i="1" s="1"/>
  <c r="K277" i="1"/>
  <c r="L277" i="1" s="1"/>
  <c r="K110" i="1"/>
  <c r="L110" i="1" s="1"/>
  <c r="K2054" i="1"/>
  <c r="L2054" i="1" s="1"/>
  <c r="K2055" i="1"/>
  <c r="L2055" i="1" s="1"/>
  <c r="K1174" i="1"/>
  <c r="L1174" i="1" s="1"/>
  <c r="K2231" i="1"/>
  <c r="L2231" i="1" s="1"/>
  <c r="K2228" i="1"/>
  <c r="L2228" i="1" s="1"/>
  <c r="K2232" i="1"/>
  <c r="L2232" i="1" s="1"/>
  <c r="K411" i="1"/>
  <c r="L411" i="1" s="1"/>
  <c r="K761" i="1"/>
  <c r="L761" i="1" s="1"/>
  <c r="K755" i="1"/>
  <c r="L755" i="1" s="1"/>
  <c r="K752" i="1"/>
  <c r="L752" i="1" s="1"/>
  <c r="K748" i="1"/>
  <c r="L748" i="1" s="1"/>
  <c r="K410" i="1"/>
  <c r="L410" i="1" s="1"/>
  <c r="K1240" i="1"/>
  <c r="L1240" i="1" s="1"/>
  <c r="K421" i="1"/>
  <c r="L421" i="1" s="1"/>
  <c r="K424" i="1"/>
  <c r="L424" i="1" s="1"/>
  <c r="K416" i="1"/>
  <c r="L416" i="1" s="1"/>
  <c r="K429" i="1"/>
  <c r="L429" i="1" s="1"/>
  <c r="K1330" i="1"/>
  <c r="L1330" i="1" s="1"/>
  <c r="K1338" i="1"/>
  <c r="L1338" i="1" s="1"/>
  <c r="K1259" i="1"/>
  <c r="L1259" i="1" s="1"/>
  <c r="K1255" i="1"/>
  <c r="L1255" i="1" s="1"/>
  <c r="K1270" i="1"/>
  <c r="L1270" i="1" s="1"/>
  <c r="K1262" i="1"/>
  <c r="L1262" i="1" s="1"/>
  <c r="K1109" i="1"/>
  <c r="L1109" i="1" s="1"/>
  <c r="K1111" i="1"/>
  <c r="L1111" i="1" s="1"/>
  <c r="K942" i="1"/>
  <c r="L942" i="1" s="1"/>
  <c r="K938" i="1"/>
  <c r="L938" i="1" s="1"/>
  <c r="K934" i="1"/>
  <c r="L934" i="1" s="1"/>
  <c r="K931" i="1"/>
  <c r="L931" i="1" s="1"/>
  <c r="K2155" i="1"/>
  <c r="L2155" i="1" s="1"/>
  <c r="K2152" i="1"/>
  <c r="L2152" i="1" s="1"/>
  <c r="K2146" i="1"/>
  <c r="L2146" i="1" s="1"/>
  <c r="K2141" i="1"/>
  <c r="L2141" i="1" s="1"/>
  <c r="K2136" i="1"/>
  <c r="L2136" i="1" s="1"/>
  <c r="K2128" i="1"/>
  <c r="L2128" i="1" s="1"/>
  <c r="K2123" i="1"/>
  <c r="L2123" i="1" s="1"/>
  <c r="K443" i="1"/>
  <c r="L443" i="1" s="1"/>
  <c r="K1444" i="1"/>
  <c r="L1444" i="1" s="1"/>
  <c r="K539" i="1"/>
  <c r="L539" i="1" s="1"/>
  <c r="K668" i="1"/>
  <c r="L668" i="1" s="1"/>
  <c r="K649" i="1"/>
  <c r="L649" i="1" s="1"/>
  <c r="K492" i="1"/>
  <c r="L492" i="1" s="1"/>
  <c r="K911" i="1"/>
  <c r="L911" i="1" s="1"/>
  <c r="K1684" i="1"/>
  <c r="L1684" i="1" s="1"/>
  <c r="K1461" i="1"/>
  <c r="L1461" i="1" s="1"/>
  <c r="K111" i="1"/>
  <c r="L111" i="1" s="1"/>
  <c r="K96" i="1"/>
  <c r="L96" i="1" s="1"/>
  <c r="K2056" i="1"/>
  <c r="L2056" i="1" s="1"/>
  <c r="K1177" i="1"/>
  <c r="L1177" i="1" s="1"/>
  <c r="K2233" i="1"/>
  <c r="L2233" i="1" s="1"/>
  <c r="K2229" i="1"/>
  <c r="L2229" i="1" s="1"/>
  <c r="K2234" i="1"/>
  <c r="L2234" i="1" s="1"/>
  <c r="K412" i="1"/>
  <c r="L412" i="1" s="1"/>
  <c r="K758" i="1"/>
  <c r="L758" i="1" s="1"/>
  <c r="K756" i="1"/>
  <c r="L756" i="1" s="1"/>
  <c r="K753" i="1"/>
  <c r="L753" i="1" s="1"/>
  <c r="K749" i="1"/>
  <c r="L749" i="1" s="1"/>
  <c r="K408" i="1"/>
  <c r="L408" i="1" s="1"/>
  <c r="K1237" i="1"/>
  <c r="L1237" i="1" s="1"/>
  <c r="K1236" i="1"/>
  <c r="L1236" i="1" s="1"/>
  <c r="K418" i="1"/>
  <c r="L418" i="1" s="1"/>
  <c r="K423" i="1"/>
  <c r="L423" i="1" s="1"/>
  <c r="K430" i="1"/>
  <c r="L430" i="1" s="1"/>
  <c r="K425" i="1"/>
  <c r="L425" i="1" s="1"/>
  <c r="K1329" i="1"/>
  <c r="L1329" i="1" s="1"/>
  <c r="K1260" i="1"/>
  <c r="L1260" i="1" s="1"/>
  <c r="K1264" i="1"/>
  <c r="L1264" i="1" s="1"/>
  <c r="K1271" i="1"/>
  <c r="L1271" i="1" s="1"/>
  <c r="K1263" i="1"/>
  <c r="L1263" i="1" s="1"/>
  <c r="K1110" i="1"/>
  <c r="L1110" i="1" s="1"/>
  <c r="K1106" i="1"/>
  <c r="L1106" i="1" s="1"/>
  <c r="K945" i="1"/>
  <c r="L945" i="1" s="1"/>
  <c r="K939" i="1"/>
  <c r="L939" i="1" s="1"/>
  <c r="K935" i="1"/>
  <c r="L935" i="1" s="1"/>
  <c r="K930" i="1"/>
  <c r="L930" i="1" s="1"/>
  <c r="K913" i="1"/>
  <c r="L913" i="1" s="1"/>
  <c r="K2153" i="1"/>
  <c r="L2153" i="1" s="1"/>
  <c r="K2148" i="1"/>
  <c r="L2148" i="1" s="1"/>
  <c r="K2142" i="1"/>
  <c r="L2142" i="1" s="1"/>
  <c r="K2161" i="1"/>
  <c r="L2161" i="1" s="1"/>
  <c r="K2130" i="1"/>
  <c r="L2130" i="1" s="1"/>
  <c r="K2125" i="1"/>
  <c r="L2125" i="1" s="1"/>
  <c r="K2118" i="1"/>
  <c r="L2118" i="1" s="1"/>
  <c r="K1445" i="1"/>
  <c r="L1445" i="1" s="1"/>
  <c r="K1439" i="1"/>
  <c r="L1439" i="1" s="1"/>
  <c r="K550" i="1"/>
  <c r="L550" i="1" s="1"/>
  <c r="K535" i="1"/>
  <c r="L535" i="1" s="1"/>
  <c r="K698" i="1"/>
  <c r="L698" i="1" s="1"/>
  <c r="K711" i="1"/>
  <c r="L711" i="1" s="1"/>
  <c r="K516" i="1"/>
  <c r="L516" i="1" s="1"/>
  <c r="K466" i="1"/>
  <c r="L466" i="1" s="1"/>
  <c r="K1316" i="1"/>
  <c r="L1316" i="1" s="1"/>
  <c r="K1112" i="1"/>
  <c r="L1112" i="1" s="1"/>
  <c r="K105" i="1"/>
  <c r="L105" i="1" s="1"/>
  <c r="K68" i="1"/>
  <c r="L68" i="1" s="1"/>
  <c r="K1117" i="1"/>
  <c r="L1117" i="1" s="1"/>
  <c r="K1175" i="1"/>
  <c r="L1175" i="1" s="1"/>
  <c r="K2235" i="1"/>
  <c r="L2235" i="1" s="1"/>
  <c r="K2226" i="1"/>
  <c r="L2226" i="1" s="1"/>
  <c r="K802" i="1"/>
  <c r="L802" i="1" s="1"/>
  <c r="K1254" i="1"/>
  <c r="L1254" i="1" s="1"/>
  <c r="K759" i="1"/>
  <c r="L759" i="1" s="1"/>
  <c r="K754" i="1"/>
  <c r="L754" i="1" s="1"/>
  <c r="K750" i="1"/>
  <c r="L750" i="1" s="1"/>
  <c r="K751" i="1"/>
  <c r="L751" i="1" s="1"/>
  <c r="K407" i="1"/>
  <c r="L407" i="1" s="1"/>
  <c r="K1238" i="1"/>
  <c r="L1238" i="1" s="1"/>
  <c r="K419" i="1"/>
  <c r="L419" i="1" s="1"/>
  <c r="K417" i="1"/>
  <c r="L417" i="1" s="1"/>
  <c r="K427" i="1"/>
  <c r="L427" i="1" s="1"/>
  <c r="K428" i="1"/>
  <c r="L428" i="1" s="1"/>
  <c r="K1339" i="1"/>
  <c r="L1339" i="1" s="1"/>
  <c r="K1326" i="1"/>
  <c r="L1326" i="1" s="1"/>
  <c r="K1257" i="1"/>
  <c r="L1257" i="1" s="1"/>
  <c r="K1272" i="1"/>
  <c r="L1272" i="1" s="1"/>
  <c r="K1256" i="1"/>
  <c r="L1256" i="1" s="1"/>
  <c r="K1448" i="1"/>
  <c r="L1448" i="1" s="1"/>
  <c r="K1107" i="1"/>
  <c r="L1107" i="1" s="1"/>
  <c r="K943" i="1"/>
  <c r="L943" i="1" s="1"/>
  <c r="K944" i="1"/>
  <c r="L944" i="1" s="1"/>
  <c r="K936" i="1"/>
  <c r="L936" i="1" s="1"/>
  <c r="K933" i="1"/>
  <c r="L933" i="1" s="1"/>
  <c r="K928" i="1"/>
  <c r="L928" i="1" s="1"/>
  <c r="K2160" i="1"/>
  <c r="L2160" i="1" s="1"/>
  <c r="K2150" i="1"/>
  <c r="L2150" i="1" s="1"/>
  <c r="K2145" i="1"/>
  <c r="L2145" i="1" s="1"/>
  <c r="K676" i="1"/>
  <c r="L676" i="1" s="1"/>
  <c r="K370" i="1"/>
  <c r="L370" i="1" s="1"/>
  <c r="K1176" i="1"/>
  <c r="L1176" i="1" s="1"/>
  <c r="K2212" i="1"/>
  <c r="L2212" i="1" s="1"/>
  <c r="K747" i="1"/>
  <c r="L747" i="1" s="1"/>
  <c r="K422" i="1"/>
  <c r="L422" i="1" s="1"/>
  <c r="K1327" i="1"/>
  <c r="L1327" i="1" s="1"/>
  <c r="K1261" i="1"/>
  <c r="L1261" i="1" s="1"/>
  <c r="K937" i="1"/>
  <c r="L937" i="1" s="1"/>
  <c r="K2151" i="1"/>
  <c r="L2151" i="1" s="1"/>
  <c r="K2133" i="1"/>
  <c r="L2133" i="1" s="1"/>
  <c r="K2121" i="1"/>
  <c r="L2121" i="1" s="1"/>
  <c r="K1443" i="1"/>
  <c r="L1443" i="1" s="1"/>
  <c r="K1438" i="1"/>
  <c r="L1438" i="1" s="1"/>
  <c r="K1442" i="1"/>
  <c r="L1442" i="1" s="1"/>
  <c r="K1427" i="1"/>
  <c r="L1427" i="1" s="1"/>
  <c r="K1430" i="1"/>
  <c r="L1430" i="1" s="1"/>
  <c r="K1335" i="1"/>
  <c r="L1335" i="1" s="1"/>
  <c r="K1332" i="1"/>
  <c r="L1332" i="1" s="1"/>
  <c r="K1590" i="1"/>
  <c r="L1590" i="1" s="1"/>
  <c r="K1585" i="1"/>
  <c r="L1585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1528" i="1"/>
  <c r="L1528" i="1" s="1"/>
  <c r="K1513" i="1"/>
  <c r="L1513" i="1" s="1"/>
  <c r="K1509" i="1"/>
  <c r="L1509" i="1" s="1"/>
  <c r="K1709" i="1"/>
  <c r="L1709" i="1" s="1"/>
  <c r="K1722" i="1"/>
  <c r="L1722" i="1" s="1"/>
  <c r="K1128" i="1"/>
  <c r="L1128" i="1" s="1"/>
  <c r="K1139" i="1"/>
  <c r="L1139" i="1" s="1"/>
  <c r="K941" i="1"/>
  <c r="L941" i="1" s="1"/>
  <c r="K2129" i="1"/>
  <c r="L2129" i="1" s="1"/>
  <c r="K1437" i="1"/>
  <c r="L1437" i="1" s="1"/>
  <c r="K1435" i="1"/>
  <c r="L1435" i="1" s="1"/>
  <c r="K1426" i="1"/>
  <c r="L1426" i="1" s="1"/>
  <c r="K1343" i="1"/>
  <c r="L1343" i="1" s="1"/>
  <c r="K2077" i="1"/>
  <c r="L2077" i="1" s="1"/>
  <c r="K2069" i="1"/>
  <c r="L2069" i="1" s="1"/>
  <c r="K2065" i="1"/>
  <c r="L2065" i="1" s="1"/>
  <c r="K1512" i="1"/>
  <c r="L1512" i="1" s="1"/>
  <c r="K1507" i="1"/>
  <c r="L1507" i="1" s="1"/>
  <c r="K1724" i="1"/>
  <c r="L1724" i="1" s="1"/>
  <c r="K1725" i="1"/>
  <c r="L1725" i="1" s="1"/>
  <c r="K547" i="1"/>
  <c r="L547" i="1" s="1"/>
  <c r="K514" i="1"/>
  <c r="L514" i="1" s="1"/>
  <c r="K101" i="1"/>
  <c r="L101" i="1" s="1"/>
  <c r="K2230" i="1"/>
  <c r="L2230" i="1" s="1"/>
  <c r="K760" i="1"/>
  <c r="L760" i="1" s="1"/>
  <c r="K409" i="1"/>
  <c r="L409" i="1" s="1"/>
  <c r="K415" i="1"/>
  <c r="L415" i="1" s="1"/>
  <c r="K1258" i="1"/>
  <c r="L1258" i="1" s="1"/>
  <c r="K1108" i="1"/>
  <c r="L1108" i="1" s="1"/>
  <c r="K940" i="1"/>
  <c r="L940" i="1" s="1"/>
  <c r="K2144" i="1"/>
  <c r="L2144" i="1" s="1"/>
  <c r="K2162" i="1"/>
  <c r="L2162" i="1" s="1"/>
  <c r="K2126" i="1"/>
  <c r="L2126" i="1" s="1"/>
  <c r="K441" i="1"/>
  <c r="L441" i="1" s="1"/>
  <c r="K1440" i="1"/>
  <c r="L1440" i="1" s="1"/>
  <c r="K1428" i="1"/>
  <c r="L1428" i="1" s="1"/>
  <c r="K1424" i="1"/>
  <c r="L1424" i="1" s="1"/>
  <c r="K1336" i="1"/>
  <c r="L1336" i="1" s="1"/>
  <c r="K1333" i="1"/>
  <c r="L1333" i="1" s="1"/>
  <c r="K1331" i="1"/>
  <c r="L1331" i="1" s="1"/>
  <c r="K1586" i="1"/>
  <c r="L1586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1526" i="1"/>
  <c r="L1526" i="1" s="1"/>
  <c r="K1514" i="1"/>
  <c r="L1514" i="1" s="1"/>
  <c r="K1510" i="1"/>
  <c r="L1510" i="1" s="1"/>
  <c r="K1515" i="1"/>
  <c r="L1515" i="1" s="1"/>
  <c r="K1723" i="1"/>
  <c r="L1723" i="1" s="1"/>
  <c r="K1775" i="1"/>
  <c r="L1775" i="1" s="1"/>
  <c r="K372" i="1"/>
  <c r="L372" i="1" s="1"/>
  <c r="K719" i="1"/>
  <c r="L719" i="1" s="1"/>
  <c r="K1311" i="1"/>
  <c r="L1311" i="1" s="1"/>
  <c r="K1118" i="1"/>
  <c r="L1118" i="1" s="1"/>
  <c r="K801" i="1"/>
  <c r="L801" i="1" s="1"/>
  <c r="K762" i="1"/>
  <c r="L762" i="1" s="1"/>
  <c r="K1340" i="1"/>
  <c r="L1340" i="1" s="1"/>
  <c r="K2156" i="1"/>
  <c r="L2156" i="1" s="1"/>
  <c r="K2119" i="1"/>
  <c r="L2119" i="1" s="1"/>
  <c r="K1345" i="1"/>
  <c r="L1345" i="1" s="1"/>
  <c r="K1588" i="1"/>
  <c r="L1588" i="1" s="1"/>
  <c r="K2061" i="1"/>
  <c r="L2061" i="1" s="1"/>
  <c r="K1468" i="1"/>
  <c r="L1468" i="1" s="1"/>
  <c r="K660" i="1"/>
  <c r="L660" i="1" s="1"/>
  <c r="K1691" i="1"/>
  <c r="L1691" i="1" s="1"/>
  <c r="K87" i="1"/>
  <c r="L87" i="1" s="1"/>
  <c r="K2227" i="1"/>
  <c r="L2227" i="1" s="1"/>
  <c r="K757" i="1"/>
  <c r="L757" i="1" s="1"/>
  <c r="K1239" i="1"/>
  <c r="L1239" i="1" s="1"/>
  <c r="K426" i="1"/>
  <c r="L426" i="1" s="1"/>
  <c r="K1273" i="1"/>
  <c r="L1273" i="1" s="1"/>
  <c r="K946" i="1"/>
  <c r="L946" i="1" s="1"/>
  <c r="K929" i="1"/>
  <c r="L929" i="1" s="1"/>
  <c r="K2139" i="1"/>
  <c r="L2139" i="1" s="1"/>
  <c r="K2127" i="1"/>
  <c r="L2127" i="1" s="1"/>
  <c r="K442" i="1"/>
  <c r="L442" i="1" s="1"/>
  <c r="K1441" i="1"/>
  <c r="L1441" i="1" s="1"/>
  <c r="K1429" i="1"/>
  <c r="L1429" i="1" s="1"/>
  <c r="K1425" i="1"/>
  <c r="L1425" i="1" s="1"/>
  <c r="K1337" i="1"/>
  <c r="L1337" i="1" s="1"/>
  <c r="K1334" i="1"/>
  <c r="L1334" i="1" s="1"/>
  <c r="K1342" i="1"/>
  <c r="L1342" i="1" s="1"/>
  <c r="K1587" i="1"/>
  <c r="L1587" i="1" s="1"/>
  <c r="K1582" i="1"/>
  <c r="L1582" i="1" s="1"/>
  <c r="K2076" i="1"/>
  <c r="L2076" i="1" s="1"/>
  <c r="K2072" i="1"/>
  <c r="L2072" i="1" s="1"/>
  <c r="K2068" i="1"/>
  <c r="L2068" i="1" s="1"/>
  <c r="K2064" i="1"/>
  <c r="L2064" i="1" s="1"/>
  <c r="K1527" i="1"/>
  <c r="L1527" i="1" s="1"/>
  <c r="K1504" i="1"/>
  <c r="L1504" i="1" s="1"/>
  <c r="K1511" i="1"/>
  <c r="L1511" i="1" s="1"/>
  <c r="K1516" i="1"/>
  <c r="L1516" i="1" s="1"/>
  <c r="K1469" i="1"/>
  <c r="L1469" i="1" s="1"/>
  <c r="K1938" i="1"/>
  <c r="L1938" i="1" s="1"/>
  <c r="K373" i="1"/>
  <c r="L373" i="1" s="1"/>
  <c r="K420" i="1"/>
  <c r="L420" i="1" s="1"/>
  <c r="K1269" i="1"/>
  <c r="L1269" i="1" s="1"/>
  <c r="K1436" i="1"/>
  <c r="L1436" i="1" s="1"/>
  <c r="K1344" i="1"/>
  <c r="L1344" i="1" s="1"/>
  <c r="K1592" i="1"/>
  <c r="L1592" i="1" s="1"/>
  <c r="K2073" i="1"/>
  <c r="L2073" i="1" s="1"/>
  <c r="K1505" i="1"/>
  <c r="L1505" i="1" s="1"/>
  <c r="K1127" i="1"/>
  <c r="L1127" i="1" s="1"/>
  <c r="K2090" i="1"/>
  <c r="L2090" i="1" s="1"/>
  <c r="K274" i="1"/>
  <c r="L274" i="1" s="1"/>
  <c r="K2087" i="1"/>
  <c r="L2087" i="1" s="1"/>
  <c r="K682" i="1"/>
  <c r="L682" i="1" s="1"/>
  <c r="K273" i="1"/>
  <c r="L273" i="1" s="1"/>
  <c r="K1667" i="1"/>
  <c r="L1667" i="1" s="1"/>
  <c r="K1671" i="1"/>
  <c r="L1671" i="1" s="1"/>
  <c r="K1675" i="1"/>
  <c r="L1675" i="1" s="1"/>
  <c r="K1673" i="1"/>
  <c r="L1673" i="1" s="1"/>
  <c r="K1681" i="1"/>
  <c r="L1681" i="1" s="1"/>
  <c r="K1633" i="1"/>
  <c r="L1633" i="1" s="1"/>
  <c r="K1661" i="1"/>
  <c r="L1661" i="1" s="1"/>
  <c r="K1635" i="1"/>
  <c r="L1635" i="1" s="1"/>
  <c r="K1664" i="1"/>
  <c r="L1664" i="1" s="1"/>
  <c r="K1638" i="1"/>
  <c r="L1638" i="1" s="1"/>
  <c r="K1639" i="1"/>
  <c r="L1639" i="1" s="1"/>
  <c r="K1644" i="1"/>
  <c r="L1644" i="1" s="1"/>
  <c r="K1642" i="1"/>
  <c r="L1642" i="1" s="1"/>
  <c r="K1647" i="1"/>
  <c r="L1647" i="1" s="1"/>
  <c r="K1645" i="1"/>
  <c r="L1645" i="1" s="1"/>
  <c r="K1665" i="1"/>
  <c r="L1665" i="1" s="1"/>
  <c r="K46" i="1"/>
  <c r="L46" i="1" s="1"/>
  <c r="K1652" i="1"/>
  <c r="L1652" i="1" s="1"/>
  <c r="K1654" i="1"/>
  <c r="L1654" i="1" s="1"/>
  <c r="K1653" i="1"/>
  <c r="L1653" i="1" s="1"/>
  <c r="K66" i="1"/>
  <c r="L66" i="1" s="1"/>
  <c r="K272" i="1"/>
  <c r="L272" i="1" s="1"/>
  <c r="K1657" i="1"/>
  <c r="L1657" i="1" s="1"/>
  <c r="K991" i="1"/>
  <c r="L991" i="1" s="1"/>
  <c r="K822" i="1"/>
  <c r="L822" i="1" s="1"/>
  <c r="K859" i="1"/>
  <c r="L859" i="1" s="1"/>
  <c r="K813" i="1"/>
  <c r="L813" i="1" s="1"/>
  <c r="K1019" i="1"/>
  <c r="L1019" i="1" s="1"/>
  <c r="K1838" i="1"/>
  <c r="L1838" i="1" s="1"/>
  <c r="K1094" i="1"/>
  <c r="L1094" i="1" s="1"/>
  <c r="K1043" i="1"/>
  <c r="L1043" i="1" s="1"/>
  <c r="K1080" i="1"/>
  <c r="L1080" i="1" s="1"/>
  <c r="K1083" i="1"/>
  <c r="L1083" i="1" s="1"/>
  <c r="K1048" i="1"/>
  <c r="L1048" i="1" s="1"/>
  <c r="K1051" i="1"/>
  <c r="L1051" i="1" s="1"/>
  <c r="K1053" i="1"/>
  <c r="L1053" i="1" s="1"/>
  <c r="K1059" i="1"/>
  <c r="L1059" i="1" s="1"/>
  <c r="K1065" i="1"/>
  <c r="L1065" i="1" s="1"/>
  <c r="K1079" i="1"/>
  <c r="L1079" i="1" s="1"/>
  <c r="K1093" i="1"/>
  <c r="L1093" i="1" s="1"/>
  <c r="K1227" i="1"/>
  <c r="L1227" i="1" s="1"/>
  <c r="K1233" i="1"/>
  <c r="L1233" i="1" s="1"/>
  <c r="K1231" i="1"/>
  <c r="L1231" i="1" s="1"/>
  <c r="K1670" i="1"/>
  <c r="L1670" i="1" s="1"/>
  <c r="K1659" i="1"/>
  <c r="L1659" i="1" s="1"/>
  <c r="K1678" i="1"/>
  <c r="L1678" i="1" s="1"/>
  <c r="K1683" i="1"/>
  <c r="L1683" i="1" s="1"/>
  <c r="K1663" i="1"/>
  <c r="L1663" i="1" s="1"/>
  <c r="K1637" i="1"/>
  <c r="L1637" i="1" s="1"/>
  <c r="K1658" i="1"/>
  <c r="L1658" i="1" s="1"/>
  <c r="K1641" i="1"/>
  <c r="L1641" i="1" s="1"/>
  <c r="K1640" i="1"/>
  <c r="L1640" i="1" s="1"/>
  <c r="K1651" i="1"/>
  <c r="L1651" i="1" s="1"/>
  <c r="K1649" i="1"/>
  <c r="L1649" i="1" s="1"/>
  <c r="K1648" i="1"/>
  <c r="L1648" i="1" s="1"/>
  <c r="K1680" i="1"/>
  <c r="L1680" i="1" s="1"/>
  <c r="K1656" i="1"/>
  <c r="L1656" i="1" s="1"/>
  <c r="K65" i="1"/>
  <c r="L65" i="1" s="1"/>
  <c r="K1834" i="1"/>
  <c r="L1834" i="1" s="1"/>
  <c r="K2245" i="1"/>
  <c r="L2245" i="1" s="1"/>
  <c r="K1040" i="1"/>
  <c r="L1040" i="1" s="1"/>
  <c r="K1044" i="1"/>
  <c r="L1044" i="1" s="1"/>
  <c r="K1046" i="1"/>
  <c r="L1046" i="1" s="1"/>
  <c r="K1045" i="1"/>
  <c r="L1045" i="1" s="1"/>
  <c r="K1085" i="1"/>
  <c r="L1085" i="1" s="1"/>
  <c r="K1047" i="1"/>
  <c r="L1047" i="1" s="1"/>
  <c r="K1050" i="1"/>
  <c r="L1050" i="1" s="1"/>
  <c r="K1087" i="1"/>
  <c r="L1087" i="1" s="1"/>
  <c r="K1052" i="1"/>
  <c r="L1052" i="1" s="1"/>
  <c r="K1054" i="1"/>
  <c r="L1054" i="1" s="1"/>
  <c r="K1058" i="1"/>
  <c r="L1058" i="1" s="1"/>
  <c r="K1056" i="1"/>
  <c r="L1056" i="1" s="1"/>
  <c r="K1088" i="1"/>
  <c r="L1088" i="1" s="1"/>
  <c r="K1061" i="1"/>
  <c r="L1061" i="1" s="1"/>
  <c r="K1064" i="1"/>
  <c r="L1064" i="1" s="1"/>
  <c r="K1063" i="1"/>
  <c r="L1063" i="1" s="1"/>
  <c r="K1062" i="1"/>
  <c r="L1062" i="1" s="1"/>
  <c r="K1069" i="1"/>
  <c r="L1069" i="1" s="1"/>
  <c r="K1091" i="1"/>
  <c r="L1091" i="1" s="1"/>
  <c r="K1067" i="1"/>
  <c r="L1067" i="1" s="1"/>
  <c r="K1090" i="1"/>
  <c r="L1090" i="1" s="1"/>
  <c r="K1072" i="1"/>
  <c r="L1072" i="1" s="1"/>
  <c r="K1070" i="1"/>
  <c r="L1070" i="1" s="1"/>
  <c r="K1078" i="1"/>
  <c r="L1078" i="1" s="1"/>
  <c r="K1076" i="1"/>
  <c r="L1076" i="1" s="1"/>
  <c r="K1077" i="1"/>
  <c r="L1077" i="1" s="1"/>
  <c r="K1075" i="1"/>
  <c r="L1075" i="1" s="1"/>
  <c r="K1074" i="1"/>
  <c r="L1074" i="1" s="1"/>
  <c r="K1073" i="1"/>
  <c r="L1073" i="1" s="1"/>
  <c r="K1081" i="1"/>
  <c r="L1081" i="1" s="1"/>
  <c r="K1092" i="1"/>
  <c r="L1092" i="1" s="1"/>
  <c r="K120" i="1"/>
  <c r="L120" i="1" s="1"/>
  <c r="K125" i="1"/>
  <c r="L125" i="1" s="1"/>
  <c r="K123" i="1"/>
  <c r="L123" i="1" s="1"/>
  <c r="K128" i="1"/>
  <c r="L128" i="1" s="1"/>
  <c r="K130" i="1"/>
  <c r="L130" i="1" s="1"/>
  <c r="K133" i="1"/>
  <c r="L133" i="1" s="1"/>
  <c r="K187" i="1"/>
  <c r="L187" i="1" s="1"/>
  <c r="K136" i="1"/>
  <c r="L136" i="1" s="1"/>
  <c r="K139" i="1"/>
  <c r="L139" i="1" s="1"/>
  <c r="K189" i="1"/>
  <c r="L189" i="1" s="1"/>
  <c r="K190" i="1"/>
  <c r="L190" i="1" s="1"/>
  <c r="K142" i="1"/>
  <c r="L142" i="1" s="1"/>
  <c r="K193" i="1"/>
  <c r="L193" i="1" s="1"/>
  <c r="K194" i="1"/>
  <c r="L194" i="1" s="1"/>
  <c r="K195" i="1"/>
  <c r="L195" i="1" s="1"/>
  <c r="K198" i="1"/>
  <c r="L198" i="1" s="1"/>
  <c r="K148" i="1"/>
  <c r="L148" i="1" s="1"/>
  <c r="K202" i="1"/>
  <c r="L202" i="1" s="1"/>
  <c r="K155" i="1"/>
  <c r="L155" i="1" s="1"/>
  <c r="K157" i="1"/>
  <c r="L157" i="1" s="1"/>
  <c r="K206" i="1"/>
  <c r="L206" i="1" s="1"/>
  <c r="K209" i="1"/>
  <c r="L209" i="1" s="1"/>
  <c r="K163" i="1"/>
  <c r="L163" i="1" s="1"/>
  <c r="K210" i="1"/>
  <c r="L210" i="1" s="1"/>
  <c r="K212" i="1"/>
  <c r="L212" i="1" s="1"/>
  <c r="K165" i="1"/>
  <c r="L165" i="1" s="1"/>
  <c r="K168" i="1"/>
  <c r="L168" i="1" s="1"/>
  <c r="K170" i="1"/>
  <c r="L170" i="1" s="1"/>
  <c r="K175" i="1"/>
  <c r="L175" i="1" s="1"/>
  <c r="K214" i="1"/>
  <c r="L214" i="1" s="1"/>
  <c r="K216" i="1"/>
  <c r="L216" i="1" s="1"/>
  <c r="K217" i="1"/>
  <c r="L217" i="1" s="1"/>
  <c r="K218" i="1"/>
  <c r="L218" i="1" s="1"/>
  <c r="K297" i="1"/>
  <c r="L297" i="1" s="1"/>
  <c r="K1714" i="1"/>
  <c r="L1714" i="1" s="1"/>
  <c r="K403" i="1"/>
  <c r="L403" i="1" s="1"/>
  <c r="K402" i="1"/>
  <c r="L402" i="1" s="1"/>
  <c r="K401" i="1"/>
  <c r="L401" i="1" s="1"/>
  <c r="K400" i="1"/>
  <c r="L400" i="1" s="1"/>
  <c r="K498" i="1"/>
  <c r="L498" i="1" s="1"/>
  <c r="K681" i="1"/>
  <c r="L681" i="1" s="1"/>
  <c r="K709" i="1"/>
  <c r="L709" i="1" s="1"/>
  <c r="K1488" i="1"/>
  <c r="L1488" i="1" s="1"/>
  <c r="K1490" i="1"/>
  <c r="L1490" i="1" s="1"/>
  <c r="K948" i="1"/>
  <c r="L948" i="1" s="1"/>
  <c r="K1296" i="1"/>
  <c r="L1296" i="1" s="1"/>
  <c r="K1281" i="1"/>
  <c r="L1281" i="1" s="1"/>
  <c r="K1280" i="1"/>
  <c r="L1280" i="1" s="1"/>
  <c r="K1297" i="1"/>
  <c r="L1297" i="1" s="1"/>
  <c r="K1299" i="1"/>
  <c r="L1299" i="1" s="1"/>
  <c r="K1279" i="1"/>
  <c r="L1279" i="1" s="1"/>
  <c r="K1285" i="1"/>
  <c r="L1285" i="1" s="1"/>
  <c r="K1274" i="1"/>
  <c r="L1274" i="1" s="1"/>
  <c r="K1275" i="1"/>
  <c r="L1275" i="1" s="1"/>
  <c r="K1283" i="1"/>
  <c r="L1283" i="1" s="1"/>
  <c r="K1304" i="1"/>
  <c r="L1304" i="1" s="1"/>
  <c r="K1542" i="1"/>
  <c r="L1542" i="1" s="1"/>
  <c r="K1784" i="1"/>
  <c r="L1784" i="1" s="1"/>
  <c r="K326" i="1"/>
  <c r="L326" i="1" s="1"/>
  <c r="K990" i="1"/>
  <c r="L990" i="1" s="1"/>
  <c r="K1371" i="1"/>
  <c r="L1371" i="1" s="1"/>
  <c r="K1380" i="1"/>
  <c r="L1380" i="1" s="1"/>
  <c r="K1353" i="1"/>
  <c r="L1353" i="1" s="1"/>
  <c r="K1401" i="1"/>
  <c r="L1401" i="1" s="1"/>
  <c r="K1409" i="1"/>
  <c r="L1409" i="1" s="1"/>
  <c r="K1348" i="1"/>
  <c r="L1348" i="1" s="1"/>
  <c r="K844" i="1"/>
  <c r="L844" i="1" s="1"/>
  <c r="K2003" i="1"/>
  <c r="L2003" i="1" s="1"/>
  <c r="K2025" i="1"/>
  <c r="L2025" i="1" s="1"/>
  <c r="K2242" i="1"/>
  <c r="L2242" i="1" s="1"/>
  <c r="K1277" i="1"/>
  <c r="L1277" i="1" s="1"/>
  <c r="K1284" i="1"/>
  <c r="L1284" i="1" s="1"/>
  <c r="K1543" i="1"/>
  <c r="L1543" i="1" s="1"/>
  <c r="K1541" i="1"/>
  <c r="L1541" i="1" s="1"/>
  <c r="K1158" i="1"/>
  <c r="L1158" i="1" s="1"/>
  <c r="K960" i="1"/>
  <c r="L960" i="1" s="1"/>
  <c r="K1017" i="1"/>
  <c r="L1017" i="1" s="1"/>
  <c r="K1377" i="1"/>
  <c r="L1377" i="1" s="1"/>
  <c r="K1383" i="1"/>
  <c r="L1383" i="1" s="1"/>
  <c r="K1358" i="1"/>
  <c r="L1358" i="1" s="1"/>
  <c r="K1404" i="1"/>
  <c r="L1404" i="1" s="1"/>
  <c r="K1406" i="1"/>
  <c r="L1406" i="1" s="1"/>
  <c r="K1581" i="1"/>
  <c r="L1581" i="1" s="1"/>
  <c r="K1998" i="1"/>
  <c r="L1998" i="1" s="1"/>
  <c r="K2017" i="1"/>
  <c r="L2017" i="1" s="1"/>
  <c r="K2031" i="1"/>
  <c r="L2031" i="1" s="1"/>
  <c r="K1968" i="1"/>
  <c r="L1968" i="1" s="1"/>
  <c r="K2237" i="1"/>
  <c r="L2237" i="1" s="1"/>
  <c r="K1282" i="1"/>
  <c r="L1282" i="1" s="1"/>
  <c r="K1276" i="1"/>
  <c r="L1276" i="1" s="1"/>
  <c r="K1455" i="1"/>
  <c r="L1455" i="1" s="1"/>
  <c r="K1544" i="1"/>
  <c r="L1544" i="1" s="1"/>
  <c r="K1540" i="1"/>
  <c r="L1540" i="1" s="1"/>
  <c r="K324" i="1"/>
  <c r="L324" i="1" s="1"/>
  <c r="K1774" i="1"/>
  <c r="L1774" i="1" s="1"/>
  <c r="K1015" i="1"/>
  <c r="L1015" i="1" s="1"/>
  <c r="K1375" i="1"/>
  <c r="L1375" i="1" s="1"/>
  <c r="K1359" i="1"/>
  <c r="L1359" i="1" s="1"/>
  <c r="K1362" i="1"/>
  <c r="L1362" i="1" s="1"/>
  <c r="K1402" i="1"/>
  <c r="L1402" i="1" s="1"/>
  <c r="K1410" i="1"/>
  <c r="L1410" i="1" s="1"/>
  <c r="K1416" i="1"/>
  <c r="L1416" i="1" s="1"/>
  <c r="K1963" i="1"/>
  <c r="L1963" i="1" s="1"/>
  <c r="K2010" i="1"/>
  <c r="L2010" i="1" s="1"/>
  <c r="K2019" i="1"/>
  <c r="L2019" i="1" s="1"/>
  <c r="K2035" i="1"/>
  <c r="L2035" i="1" s="1"/>
  <c r="K2239" i="1"/>
  <c r="L2239" i="1" s="1"/>
  <c r="K978" i="1"/>
  <c r="L978" i="1" s="1"/>
  <c r="K1826" i="1"/>
  <c r="L1826" i="1" s="1"/>
  <c r="F10" i="3"/>
  <c r="I13" i="3"/>
  <c r="I17" i="3"/>
  <c r="G20" i="3"/>
  <c r="G22" i="3" s="1"/>
  <c r="G23" i="3" l="1"/>
  <c r="L45" i="1"/>
  <c r="I13" i="1" s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<sst xmlns="http://schemas.openxmlformats.org/spreadsheetml/2006/main" count="13284" uniqueCount="7260">
  <si>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</si>
  <si>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</si>
  <si>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</si>
  <si>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</si>
  <si>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</si>
  <si>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</si>
  <si>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</si>
  <si>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</si>
  <si>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</si>
  <si>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</si>
  <si>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</si>
  <si>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</si>
  <si>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</si>
  <si>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</si>
  <si>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</si>
  <si>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</si>
  <si>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</si>
  <si>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</si>
  <si>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</si>
  <si>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</si>
  <si>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</si>
  <si>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</si>
  <si>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</si>
  <si>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</si>
  <si>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C7,5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</si>
  <si>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</si>
  <si>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</si>
  <si>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</si>
  <si>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</si>
  <si>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</si>
  <si>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</si>
  <si>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</si>
  <si>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</si>
  <si>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</si>
  <si>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</si>
  <si>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</si>
  <si>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</si>
  <si>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</si>
  <si>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</si>
  <si>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</si>
  <si>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</si>
  <si>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</si>
  <si>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</si>
  <si>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</si>
  <si>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</si>
  <si>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</si>
  <si>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</si>
  <si>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</si>
  <si>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</si>
  <si>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</si>
  <si>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</si>
  <si>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</si>
  <si>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</si>
  <si>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</si>
  <si>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</si>
  <si>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</si>
  <si>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</si>
  <si>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</si>
  <si>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</si>
  <si>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</si>
  <si>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</si>
  <si>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</si>
  <si>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</si>
  <si>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</si>
  <si>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</si>
  <si>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Azalea wielkokwiatowa</t>
  </si>
  <si>
    <t>Азалия крупноцветковая</t>
  </si>
  <si>
    <t>Brilliant</t>
  </si>
  <si>
    <t>Azalea japonica</t>
  </si>
  <si>
    <t>Азалия японская</t>
  </si>
  <si>
    <t>Adonis</t>
  </si>
  <si>
    <t>Amoenum</t>
  </si>
  <si>
    <t>Anouk</t>
  </si>
  <si>
    <t>Babuschka</t>
  </si>
  <si>
    <t>Elsie Lee</t>
  </si>
  <si>
    <t>Fridoline</t>
  </si>
  <si>
    <t>Georg Arends</t>
  </si>
  <si>
    <t>Hino Crimson</t>
  </si>
  <si>
    <t>Moederkensdag</t>
  </si>
  <si>
    <t>Purpertraum</t>
  </si>
  <si>
    <t>Schneesturm</t>
  </si>
  <si>
    <t>Thekla</t>
  </si>
  <si>
    <t>Rhododendron 'Cunningham's White' Liners P13</t>
  </si>
  <si>
    <t>87-07-3279</t>
  </si>
  <si>
    <t>Азалия/Рододендрон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</si>
  <si>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</si>
  <si>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</si>
  <si>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</si>
  <si>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</si>
  <si>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</si>
  <si>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</si>
  <si>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</si>
  <si>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</si>
  <si>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</si>
  <si>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</si>
  <si>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</si>
  <si>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</si>
  <si>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</si>
  <si>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</si>
  <si>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</si>
  <si>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</si>
  <si>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</si>
  <si>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</si>
  <si>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</si>
  <si>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</si>
  <si>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</si>
  <si>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</si>
  <si>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Азалия/Рододендрон катевбинский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</si>
  <si>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</si>
  <si>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</si>
  <si>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</si>
  <si>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</si>
  <si>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</si>
  <si>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</si>
  <si>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</si>
  <si>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</si>
  <si>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</si>
  <si>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</si>
  <si>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</si>
  <si>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</si>
  <si>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</si>
  <si>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</si>
  <si>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Rhododendron japonica</t>
  </si>
  <si>
    <t>Азалия/Рододендрон японская</t>
  </si>
  <si>
    <t>Arabesk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</si>
  <si>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</si>
  <si>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</si>
  <si>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</si>
  <si>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</si>
  <si>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</si>
  <si>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</si>
  <si>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</si>
  <si>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</si>
  <si>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</si>
  <si>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</si>
  <si>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</si>
  <si>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</si>
  <si>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</si>
  <si>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</si>
  <si>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</si>
  <si>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</si>
  <si>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</si>
  <si>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</si>
  <si>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</si>
  <si>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</si>
  <si>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</si>
  <si>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</si>
  <si>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</si>
  <si>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</si>
  <si>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</si>
  <si>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</si>
  <si>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</si>
  <si>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</si>
  <si>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</si>
  <si>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</si>
  <si>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</si>
  <si>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</si>
  <si>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</si>
  <si>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</si>
  <si>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</si>
  <si>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</si>
  <si>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</si>
  <si>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</si>
  <si>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</si>
  <si>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</si>
  <si>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</si>
  <si>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</si>
  <si>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</si>
  <si>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</si>
  <si>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</si>
  <si>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</si>
  <si>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</si>
  <si>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</si>
  <si>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</si>
  <si>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</si>
  <si>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</si>
  <si>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</si>
  <si>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</si>
  <si>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</si>
  <si>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</si>
  <si>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</si>
  <si>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</si>
  <si>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</si>
  <si>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</si>
  <si>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</si>
  <si>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</si>
  <si>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</si>
  <si>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</si>
  <si>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</si>
  <si>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</si>
  <si>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</si>
  <si>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</si>
  <si>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</si>
  <si>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</si>
  <si>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</si>
  <si>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</si>
  <si>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Astilbe (A) 'Anita Pfeifer' Liners P12</t>
  </si>
  <si>
    <t>87-07-11380</t>
  </si>
  <si>
    <t>Anita Pfeifer</t>
  </si>
  <si>
    <t>Astilbe (A) 'Brautschleier' Liners P12</t>
  </si>
  <si>
    <t>87-07-11381</t>
  </si>
  <si>
    <t>Brautschleier</t>
  </si>
  <si>
    <t>Astilbe (A) 'Bressingham Beauty' Liners P12</t>
  </si>
  <si>
    <t>87-07-8546</t>
  </si>
  <si>
    <t>Bressingham Beauty</t>
  </si>
  <si>
    <t>Astilbe (A) 'Cattleya' Liners P12</t>
  </si>
  <si>
    <t>87-07-11382</t>
  </si>
  <si>
    <t>Cattleya</t>
  </si>
  <si>
    <t>Astilbe'Dark Side of the Moon' PBR Liners P12</t>
  </si>
  <si>
    <t>87-07-11389</t>
  </si>
  <si>
    <t>Dark Side of the Moon</t>
  </si>
  <si>
    <t>Astilbe (J) 'Deutschland' Liners P12</t>
  </si>
  <si>
    <t>87-07-11386</t>
  </si>
  <si>
    <t>Deutschland</t>
  </si>
  <si>
    <t>Astilbe (A) 'Fanal' Liners P12</t>
  </si>
  <si>
    <t>87-07-11384</t>
  </si>
  <si>
    <t>Fanal</t>
  </si>
  <si>
    <t>Astilbe (A) 'Glut' Liners P12</t>
  </si>
  <si>
    <t>87-07-8547</t>
  </si>
  <si>
    <t>Glut</t>
  </si>
  <si>
    <t>Astilbe (J) 'Peach Blossom' Liners P12</t>
  </si>
  <si>
    <t>87-07-11388</t>
  </si>
  <si>
    <t>Peach Blossom</t>
  </si>
  <si>
    <t>Aster (D) 'Jenny' Liners P12</t>
  </si>
  <si>
    <t>87-07-11069</t>
  </si>
  <si>
    <t>Aster (D) 'Lady in Blue' Liners P12</t>
  </si>
  <si>
    <t>87-07-11070</t>
  </si>
  <si>
    <t>Lady in Blue</t>
  </si>
  <si>
    <t>Aster (D) 'Peter Harrison' Liners P12</t>
  </si>
  <si>
    <t>87-07-11071</t>
  </si>
  <si>
    <t>Peter Harrison</t>
  </si>
  <si>
    <t>Aster (D) 'Schneekissen' Liners P12</t>
  </si>
  <si>
    <t>87-07-11072</t>
  </si>
  <si>
    <t>Schneekissen</t>
  </si>
  <si>
    <t>Astrantia major</t>
  </si>
  <si>
    <t>Астранция крупная</t>
  </si>
  <si>
    <t>Alba</t>
  </si>
  <si>
    <t>87-07-8550</t>
  </si>
  <si>
    <t>Roma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</si>
  <si>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</si>
  <si>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</si>
  <si>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</si>
  <si>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</si>
  <si>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</si>
  <si>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</si>
  <si>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</si>
  <si>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</si>
  <si>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</si>
  <si>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</si>
  <si>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</si>
  <si>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</si>
  <si>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</si>
  <si>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</si>
  <si>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</si>
  <si>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</si>
  <si>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</si>
  <si>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</si>
  <si>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</si>
  <si>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</si>
  <si>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</si>
  <si>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</si>
  <si>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</si>
  <si>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</si>
  <si>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</si>
  <si>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</si>
  <si>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</si>
  <si>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</si>
  <si>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</si>
  <si>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</si>
  <si>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'Atropurpurea Nana' Saleable C2</t>
  </si>
  <si>
    <t>87-07-1299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</si>
  <si>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</si>
  <si>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</si>
  <si>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</si>
  <si>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</si>
  <si>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</si>
  <si>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</si>
  <si>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Berberis thunb. 'Bagatelle' Saleable C2</t>
  </si>
  <si>
    <t>87-07-1308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</si>
  <si>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</si>
  <si>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</si>
  <si>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</si>
  <si>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</si>
  <si>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</si>
  <si>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</si>
  <si>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</si>
  <si>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</si>
  <si>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</si>
  <si>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</si>
  <si>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'Chocolate Summer'® Saleable C2</t>
  </si>
  <si>
    <t>87-07-10439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</si>
  <si>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</si>
  <si>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</si>
  <si>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</si>
  <si>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</si>
  <si>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</si>
  <si>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</si>
  <si>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</si>
  <si>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</si>
  <si>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</si>
  <si>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</si>
  <si>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</si>
  <si>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</si>
  <si>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'Deep Purple' (pbr) Liners P9</t>
  </si>
  <si>
    <t>87-07-11503</t>
  </si>
  <si>
    <t>Deep Purple</t>
  </si>
  <si>
    <t>Berberis thunb. 'Erecta' Liners P9</t>
  </si>
  <si>
    <t>87-07-1318</t>
  </si>
  <si>
    <t>Erecta</t>
  </si>
  <si>
    <t>Berberis thunb. 'Erecta' Saleable C2</t>
  </si>
  <si>
    <t>87-07-1551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</si>
  <si>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</si>
  <si>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</si>
  <si>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</si>
  <si>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</si>
  <si>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</si>
  <si>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</si>
  <si>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'Flamingo'® Saleable C2</t>
  </si>
  <si>
    <t>87-07-1320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</si>
  <si>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</si>
  <si>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</si>
  <si>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</si>
  <si>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</si>
  <si>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</si>
  <si>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</si>
  <si>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</si>
  <si>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</si>
  <si>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</si>
  <si>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</si>
  <si>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</si>
  <si>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</si>
  <si>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</si>
  <si>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</si>
  <si>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</si>
  <si>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Ring' Saleable C2</t>
  </si>
  <si>
    <t>87-07-7254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</si>
  <si>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</si>
  <si>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</si>
  <si>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</si>
  <si>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</si>
  <si>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</si>
  <si>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</si>
  <si>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'Golden Torch'® Saleable C2</t>
  </si>
  <si>
    <t>87-07-7616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</si>
  <si>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</si>
  <si>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</si>
  <si>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</si>
  <si>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</si>
  <si>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</si>
  <si>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</si>
  <si>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</si>
  <si>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</si>
  <si>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</si>
  <si>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</si>
  <si>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</si>
  <si>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</si>
  <si>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</si>
  <si>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</si>
  <si>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</si>
  <si>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</si>
  <si>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</si>
  <si>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</si>
  <si>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</si>
  <si>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</si>
  <si>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</si>
  <si>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'Lutin Rouge'PBR Saleable C2</t>
  </si>
  <si>
    <t>87-07-10793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</si>
  <si>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</si>
  <si>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</si>
  <si>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</si>
  <si>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</si>
  <si>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</si>
  <si>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</si>
  <si>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</si>
  <si>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</si>
  <si>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</si>
  <si>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</si>
  <si>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</si>
  <si>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</si>
  <si>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</si>
  <si>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</si>
  <si>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</si>
  <si>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</si>
  <si>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</si>
  <si>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</si>
  <si>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</si>
  <si>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</si>
  <si>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Ice'® Saleable C2</t>
  </si>
  <si>
    <t>87-07-10443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</si>
  <si>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</si>
  <si>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</si>
  <si>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</si>
  <si>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</si>
  <si>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</si>
  <si>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</si>
  <si>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</si>
  <si>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</si>
  <si>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</si>
  <si>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</si>
  <si>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'Powwow' Saleable C2</t>
  </si>
  <si>
    <t>87-07-7257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</si>
  <si>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</si>
  <si>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</si>
  <si>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</si>
  <si>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</si>
  <si>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</si>
  <si>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</si>
  <si>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</si>
  <si>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</si>
  <si>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</si>
  <si>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</si>
  <si>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</si>
  <si>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</si>
  <si>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DJ' Saleable C2</t>
  </si>
  <si>
    <t>87-07-10795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</si>
  <si>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</si>
  <si>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</si>
  <si>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</si>
  <si>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</si>
  <si>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</si>
  <si>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</si>
  <si>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</si>
  <si>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</si>
  <si>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</si>
  <si>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</si>
  <si>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</si>
  <si>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</si>
  <si>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</si>
  <si>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</si>
  <si>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</si>
  <si>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</si>
  <si>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</si>
  <si>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</si>
  <si>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'Ruby Star'® Saleable C2</t>
  </si>
  <si>
    <t>87-07-9355</t>
  </si>
  <si>
    <t>Berberis thunb. 'Silver Beauty' Liners P9</t>
  </si>
  <si>
    <t>87-07-1374</t>
  </si>
  <si>
    <t>Silver Beauty</t>
  </si>
  <si>
    <t>Berberis thunb. 'Silver Beauty' Saleable C2</t>
  </si>
  <si>
    <t>87-07-10797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</si>
  <si>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</si>
  <si>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</si>
  <si>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</si>
  <si>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</si>
  <si>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</si>
  <si>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</si>
  <si>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</si>
  <si>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</si>
  <si>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</si>
  <si>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</si>
  <si>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</si>
  <si>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</si>
  <si>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</si>
  <si>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'Sunsation'® Saleable C2</t>
  </si>
  <si>
    <t>87-07-8357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</si>
  <si>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</si>
  <si>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</si>
  <si>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</si>
  <si>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</si>
  <si>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</si>
  <si>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</si>
  <si>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</si>
  <si>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</si>
  <si>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thunb. 'white' Liners P9</t>
  </si>
  <si>
    <t>Berberis stenophylla Liners P9</t>
  </si>
  <si>
    <t>87-07-11501</t>
  </si>
  <si>
    <t>Berberis frikartii 'Amstelveen' Liners P9</t>
  </si>
  <si>
    <t>87-07-11500</t>
  </si>
  <si>
    <t>Berberis frikartii</t>
  </si>
  <si>
    <t>Amstelveen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</si>
  <si>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</si>
  <si>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</si>
  <si>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</si>
  <si>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</si>
  <si>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</si>
  <si>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</si>
  <si>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</si>
  <si>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</si>
  <si>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</si>
  <si>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</si>
  <si>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</si>
  <si>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</si>
  <si>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</si>
  <si>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</si>
  <si>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</si>
  <si>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</si>
  <si>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</si>
  <si>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</si>
  <si>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</si>
  <si>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</si>
  <si>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</si>
  <si>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</si>
  <si>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</si>
  <si>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</si>
  <si>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</si>
  <si>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</si>
  <si>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Vinca minor 'Flower Power'  Liners P9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</si>
  <si>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</si>
  <si>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</si>
  <si>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</si>
  <si>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</si>
  <si>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</si>
  <si>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</si>
  <si>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</si>
  <si>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</si>
  <si>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</si>
  <si>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</si>
  <si>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</si>
  <si>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'Multiplex' Liners P9</t>
  </si>
  <si>
    <t>87-07-4078</t>
  </si>
  <si>
    <t>Multiplex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</si>
  <si>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</si>
  <si>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</si>
  <si>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</si>
  <si>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</si>
  <si>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</si>
  <si>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</si>
  <si>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</si>
  <si>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</si>
  <si>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</si>
  <si>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</si>
  <si>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</si>
  <si>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</si>
  <si>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</si>
  <si>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</si>
  <si>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</si>
  <si>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Betula pendula</t>
  </si>
  <si>
    <t>Береза повислая</t>
  </si>
  <si>
    <t>P14</t>
  </si>
  <si>
    <t>Betula p. 'Royal Frost' Liners P14</t>
  </si>
  <si>
    <t>87-07-8156</t>
  </si>
  <si>
    <t>Royal Frost</t>
  </si>
  <si>
    <t>87-07-10805</t>
  </si>
  <si>
    <t>Betula utilis</t>
  </si>
  <si>
    <t>Береза полезная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</si>
  <si>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</si>
  <si>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</si>
  <si>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</si>
  <si>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</si>
  <si>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</si>
  <si>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</si>
  <si>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</si>
  <si>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</si>
  <si>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</si>
  <si>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</si>
  <si>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</si>
  <si>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</si>
  <si>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</si>
  <si>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</si>
  <si>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</si>
  <si>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</si>
  <si>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</si>
  <si>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</si>
  <si>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</si>
  <si>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</si>
  <si>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</si>
  <si>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</si>
  <si>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</si>
  <si>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</si>
  <si>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</si>
  <si>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</si>
  <si>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</si>
  <si>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</si>
  <si>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</si>
  <si>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</si>
  <si>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</si>
  <si>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</si>
  <si>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</si>
  <si>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</si>
  <si>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</si>
  <si>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</si>
  <si>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</si>
  <si>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</si>
  <si>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</si>
  <si>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</si>
  <si>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</si>
  <si>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</si>
  <si>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</si>
  <si>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</si>
  <si>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</si>
  <si>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</si>
  <si>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</si>
  <si>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</si>
  <si>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</si>
  <si>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</si>
  <si>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</si>
  <si>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</si>
  <si>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</si>
  <si>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</si>
  <si>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</si>
  <si>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</si>
  <si>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</si>
  <si>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</si>
  <si>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</si>
  <si>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</si>
  <si>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</si>
  <si>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</si>
  <si>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</si>
  <si>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</si>
  <si>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</si>
  <si>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</si>
  <si>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</si>
  <si>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</si>
  <si>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</si>
  <si>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</si>
  <si>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</si>
  <si>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</si>
  <si>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</si>
  <si>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</si>
  <si>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</si>
  <si>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</si>
  <si>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</si>
  <si>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</si>
  <si>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</si>
  <si>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</si>
  <si>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</si>
  <si>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</si>
  <si>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</si>
  <si>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</si>
  <si>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</si>
  <si>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</si>
  <si>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</si>
  <si>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</si>
  <si>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</si>
  <si>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</si>
  <si>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</si>
  <si>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</si>
  <si>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</si>
  <si>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</si>
  <si>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</si>
  <si>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</si>
  <si>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</si>
  <si>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</si>
  <si>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</si>
  <si>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</si>
  <si>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</si>
  <si>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</si>
  <si>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</si>
  <si>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</si>
  <si>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</si>
  <si>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</si>
  <si>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</si>
  <si>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</si>
  <si>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</si>
  <si>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</si>
  <si>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</si>
  <si>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</si>
  <si>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</si>
  <si>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</si>
  <si>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</si>
  <si>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</si>
  <si>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</si>
  <si>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</si>
  <si>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</si>
  <si>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</si>
  <si>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</si>
  <si>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87-07-10813</t>
  </si>
  <si>
    <t>87-07-11523</t>
  </si>
  <si>
    <t>Butterfly Candy Little White</t>
  </si>
  <si>
    <t>87-07-11522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</si>
  <si>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</si>
  <si>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</si>
  <si>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</si>
  <si>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</si>
  <si>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</si>
  <si>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</si>
  <si>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</si>
  <si>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</si>
  <si>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</si>
  <si>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</si>
  <si>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</si>
  <si>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</si>
  <si>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</si>
  <si>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</si>
  <si>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</si>
  <si>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</si>
  <si>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</si>
  <si>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</si>
  <si>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 blue NEW24 Liners P12</t>
  </si>
  <si>
    <t>87-07-8363</t>
  </si>
  <si>
    <t>Little Rockstars blue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</si>
  <si>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</si>
  <si>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</si>
  <si>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</si>
  <si>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</si>
  <si>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</si>
  <si>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</si>
  <si>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</si>
  <si>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</si>
  <si>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</si>
  <si>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</si>
  <si>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</si>
  <si>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</si>
  <si>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</si>
  <si>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</si>
  <si>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</si>
  <si>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</si>
  <si>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</si>
  <si>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</si>
  <si>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</si>
  <si>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</si>
  <si>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</si>
  <si>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dav. 'Sugar Plum'PBR Liners P9</t>
  </si>
  <si>
    <t>87-07-10821</t>
  </si>
  <si>
    <t>Sugar Plum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</si>
  <si>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</si>
  <si>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</si>
  <si>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</si>
  <si>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</si>
  <si>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</si>
  <si>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</si>
  <si>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</si>
  <si>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</si>
  <si>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</si>
  <si>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</si>
  <si>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</si>
  <si>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</si>
  <si>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</si>
  <si>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</si>
  <si>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</si>
  <si>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</si>
  <si>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</si>
  <si>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</si>
  <si>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</si>
  <si>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</si>
  <si>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</si>
  <si>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</si>
  <si>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</si>
  <si>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</si>
  <si>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</si>
  <si>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Black Lace</t>
  </si>
  <si>
    <t>Sambucus nigra 'Black Lace'PBR Saleable C2</t>
  </si>
  <si>
    <t>87-07-3558</t>
  </si>
  <si>
    <t>Sambucus nigra 'Black Tower'PBR Liners P9</t>
  </si>
  <si>
    <t>87-07-3572</t>
  </si>
  <si>
    <t>Black Tower</t>
  </si>
  <si>
    <t>Sambucus nigra 'Black Tower'PBR Saleable C2</t>
  </si>
  <si>
    <t>87-07-3561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</si>
  <si>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</si>
  <si>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</si>
  <si>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</si>
  <si>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</si>
  <si>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</si>
  <si>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</si>
  <si>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</si>
  <si>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</si>
  <si>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</si>
  <si>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</si>
  <si>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</si>
  <si>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</si>
  <si>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</si>
  <si>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</si>
  <si>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</si>
  <si>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</si>
  <si>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</si>
  <si>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</si>
  <si>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</si>
  <si>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'All Summer Red' (Slingco1'PBR) Liners P9</t>
  </si>
  <si>
    <t>87-07-10173</t>
  </si>
  <si>
    <t>All Summer Red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</si>
  <si>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</si>
  <si>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</si>
  <si>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</si>
  <si>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</si>
  <si>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</si>
  <si>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</si>
  <si>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</si>
  <si>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</si>
  <si>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</si>
  <si>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Weigela Picobella Rosa PBR Liners P9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</si>
  <si>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</si>
  <si>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</si>
  <si>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</si>
  <si>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</si>
  <si>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</si>
  <si>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</si>
  <si>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</si>
  <si>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</si>
  <si>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</si>
  <si>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</si>
  <si>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</si>
  <si>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florida 'Brigela'PBR Liners P9</t>
  </si>
  <si>
    <t>87-07-4134</t>
  </si>
  <si>
    <t>Brigela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</si>
  <si>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</si>
  <si>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</si>
  <si>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</si>
  <si>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</si>
  <si>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</si>
  <si>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</si>
  <si>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</si>
  <si>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</si>
  <si>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</si>
  <si>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</si>
  <si>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</si>
  <si>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</si>
  <si>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</si>
  <si>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</si>
  <si>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</si>
  <si>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</si>
  <si>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</si>
  <si>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</si>
  <si>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</si>
  <si>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</si>
  <si>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</si>
  <si>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</si>
  <si>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</si>
  <si>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</si>
  <si>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</si>
  <si>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</si>
  <si>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</si>
  <si>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</si>
  <si>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</si>
  <si>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</si>
  <si>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</si>
  <si>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</si>
  <si>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</si>
  <si>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</si>
  <si>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</si>
  <si>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</si>
  <si>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</si>
  <si>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</si>
  <si>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</si>
  <si>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</si>
  <si>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</si>
  <si>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</si>
  <si>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</si>
  <si>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</si>
  <si>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</si>
  <si>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</si>
  <si>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</si>
  <si>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'Suzanne' Liners P9</t>
  </si>
  <si>
    <t>87-07-10171</t>
  </si>
  <si>
    <t>Suzanne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</si>
  <si>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</si>
  <si>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</si>
  <si>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</si>
  <si>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</si>
  <si>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</si>
  <si>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</si>
  <si>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</si>
  <si>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</si>
  <si>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</si>
  <si>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acut. 'Karl Foerster' Liners P12</t>
  </si>
  <si>
    <t>87-07-10732</t>
  </si>
  <si>
    <t>Calamagrostis acutiflora</t>
  </si>
  <si>
    <t>Вейник остроцветковый</t>
  </si>
  <si>
    <t>Karl Foerster</t>
  </si>
  <si>
    <t>Calamagrostis acut. 'Overdam' Liners P12</t>
  </si>
  <si>
    <t>87-07-8556</t>
  </si>
  <si>
    <t>Overdam</t>
  </si>
  <si>
    <t>Veronica 'White Jolanda' Liners P9</t>
  </si>
  <si>
    <t>87-07-8662</t>
  </si>
  <si>
    <t>White Jolanda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</si>
  <si>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</si>
  <si>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</si>
  <si>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</si>
  <si>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</si>
  <si>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</si>
  <si>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</si>
  <si>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</si>
  <si>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</si>
  <si>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</si>
  <si>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</si>
  <si>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</si>
  <si>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</si>
  <si>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</si>
  <si>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</si>
  <si>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</si>
  <si>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</si>
  <si>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</si>
  <si>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</si>
  <si>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</si>
  <si>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</si>
  <si>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</si>
  <si>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</si>
  <si>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</si>
  <si>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</si>
  <si>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</si>
  <si>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</si>
  <si>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</si>
  <si>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</si>
  <si>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</si>
  <si>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</si>
  <si>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</si>
  <si>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Гамамелис промежуточный</t>
  </si>
  <si>
    <t>Feuerzauber</t>
  </si>
  <si>
    <t>Orange Beauty</t>
  </si>
  <si>
    <t>Westerstede</t>
  </si>
  <si>
    <t>87-07-10017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</si>
  <si>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</si>
  <si>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</si>
  <si>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</si>
  <si>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</si>
  <si>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</si>
  <si>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Gaura lindh. 'Cherry Brandy' Liners P12</t>
  </si>
  <si>
    <t>87-07-11099</t>
  </si>
  <si>
    <t>Cherry Brandy</t>
  </si>
  <si>
    <t>Gaura lindh. 'Flamingo pink'PBR Liners P12</t>
  </si>
  <si>
    <t>87-07-11096</t>
  </si>
  <si>
    <t>Flaming pink</t>
  </si>
  <si>
    <t>Gaura lindh. 'Flamingo White'PBR Liners P12</t>
  </si>
  <si>
    <t>87-07-11097</t>
  </si>
  <si>
    <t>Flaming White</t>
  </si>
  <si>
    <t>Heuchera a. 'Dale's Strain' Liners P9</t>
  </si>
  <si>
    <t>87-07-8590</t>
  </si>
  <si>
    <t>Dales Strain</t>
  </si>
  <si>
    <t>Heuchera a. 'Melting Fire" Liners P9</t>
  </si>
  <si>
    <t>87-07-8591</t>
  </si>
  <si>
    <t>Melting Fire</t>
  </si>
  <si>
    <t>Heuchera 'Northern Exposure™ Amber' Liners P12</t>
  </si>
  <si>
    <t>87-07-11420</t>
  </si>
  <si>
    <t>Northern Exposure Amber</t>
  </si>
  <si>
    <t>Heuchera 'Northern Exposure™ Black' Liners P12</t>
  </si>
  <si>
    <t>87-07-11645</t>
  </si>
  <si>
    <t>Northern Exposure Black</t>
  </si>
  <si>
    <t>Heuchera 'Northern Exposure™ Lime' Liners P12</t>
  </si>
  <si>
    <t>87-07-11105</t>
  </si>
  <si>
    <t>Northern Exposure Lime</t>
  </si>
  <si>
    <t>Heuchera 'Northern Exposure™ Red' Liners P12</t>
  </si>
  <si>
    <t>87-07-11422</t>
  </si>
  <si>
    <t>Northern Exposure Red</t>
  </si>
  <si>
    <t>Heuchera 'Northern Exposure™ Sienna' Liners P12</t>
  </si>
  <si>
    <t>87-07-11423</t>
  </si>
  <si>
    <t>Northern Exposure Sienna</t>
  </si>
  <si>
    <t>Heuchera 'Northern Exposure™ Silver' Liners P12</t>
  </si>
  <si>
    <t>87-07-11106</t>
  </si>
  <si>
    <t>Northern Exposure Silver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</si>
  <si>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</si>
  <si>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</si>
  <si>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</si>
  <si>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</si>
  <si>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</si>
  <si>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</si>
  <si>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'Rozanne'® Liners P9</t>
  </si>
  <si>
    <t>87-07-0572</t>
  </si>
  <si>
    <t>Rozanne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</si>
  <si>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</si>
  <si>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</si>
  <si>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</si>
  <si>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</si>
  <si>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</si>
  <si>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</si>
  <si>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</si>
  <si>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</si>
  <si>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Geranium sang. 'Vision'® Violet Liners P9</t>
  </si>
  <si>
    <t>87-07-11410</t>
  </si>
  <si>
    <t>Vision Violet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</si>
  <si>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</si>
  <si>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</si>
  <si>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</si>
  <si>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</si>
  <si>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</si>
  <si>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</si>
  <si>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</si>
  <si>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</si>
  <si>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</si>
  <si>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</si>
  <si>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</si>
  <si>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</si>
  <si>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</si>
  <si>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</si>
  <si>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</si>
  <si>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</si>
  <si>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</si>
  <si>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</si>
  <si>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</si>
  <si>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</si>
  <si>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</si>
  <si>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</si>
  <si>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</si>
  <si>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</si>
  <si>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</si>
  <si>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</si>
  <si>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</si>
  <si>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</si>
  <si>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</si>
  <si>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</si>
  <si>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</si>
  <si>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</si>
  <si>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</si>
  <si>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</si>
  <si>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</si>
  <si>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</si>
  <si>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</si>
  <si>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</si>
  <si>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</si>
  <si>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</si>
  <si>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</si>
  <si>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</si>
  <si>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</si>
  <si>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</si>
  <si>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</si>
  <si>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</si>
  <si>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</si>
  <si>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</si>
  <si>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</si>
  <si>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</si>
  <si>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</si>
  <si>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</si>
  <si>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</si>
  <si>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</si>
  <si>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</si>
  <si>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</si>
  <si>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</si>
  <si>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</si>
  <si>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Гинкго билоба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</si>
  <si>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</si>
  <si>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</si>
  <si>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</si>
  <si>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</si>
  <si>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</si>
  <si>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</si>
  <si>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</si>
  <si>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</si>
  <si>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</si>
  <si>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</si>
  <si>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</si>
  <si>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'Brigitta Blue' Liners P9</t>
  </si>
  <si>
    <t>87-07-0806</t>
  </si>
  <si>
    <t>Brigitta Blue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</si>
  <si>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</si>
  <si>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</si>
  <si>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</si>
  <si>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</si>
  <si>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</si>
  <si>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</si>
  <si>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</si>
  <si>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</si>
  <si>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</si>
  <si>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</si>
  <si>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</si>
  <si>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</si>
  <si>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</si>
  <si>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'Pink Blueberry' Liners P9</t>
  </si>
  <si>
    <t>87-07-9873</t>
  </si>
  <si>
    <t>Pink Blueberry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</si>
  <si>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</si>
  <si>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</si>
  <si>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</si>
  <si>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</si>
  <si>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</si>
  <si>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</si>
  <si>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</si>
  <si>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</si>
  <si>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</si>
  <si>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</si>
  <si>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</si>
  <si>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</si>
  <si>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</si>
  <si>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</si>
  <si>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</si>
  <si>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</si>
  <si>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</si>
  <si>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Candybelle Bubblegum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</si>
  <si>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</si>
  <si>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</si>
  <si>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</si>
  <si>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</si>
  <si>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</si>
  <si>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</si>
  <si>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</si>
  <si>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Candybelle Sorbet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</si>
  <si>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</si>
  <si>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</si>
  <si>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</si>
  <si>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</si>
  <si>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</si>
  <si>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</si>
  <si>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</si>
  <si>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</si>
  <si>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</si>
  <si>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</si>
  <si>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</si>
  <si>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</si>
  <si>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</si>
  <si>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</si>
  <si>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</si>
  <si>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</si>
  <si>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</si>
  <si>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</si>
  <si>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</si>
  <si>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</si>
  <si>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</si>
  <si>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</si>
  <si>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</si>
  <si>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</si>
  <si>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</si>
  <si>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</si>
  <si>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m. 'Adula'® Liners P12</t>
  </si>
  <si>
    <t>87-07-11329</t>
  </si>
  <si>
    <t>Hydrangea macrophylla</t>
  </si>
  <si>
    <t>Гортензия крупнолистная</t>
  </si>
  <si>
    <t>Adula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</si>
  <si>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</si>
  <si>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</si>
  <si>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</si>
  <si>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</si>
  <si>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</si>
  <si>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</si>
  <si>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'Blue Power'® Liners P12</t>
  </si>
  <si>
    <t>87-07-11330</t>
  </si>
  <si>
    <t>Blue Power</t>
  </si>
  <si>
    <t>Hydrangea m. 'Bodensee' Liners P12</t>
  </si>
  <si>
    <t>87-07-2043</t>
  </si>
  <si>
    <t>Bodensee</t>
  </si>
  <si>
    <t>Hydrangea m. 'Bouquet Rose' Liners P12</t>
  </si>
  <si>
    <t>87-07-7313</t>
  </si>
  <si>
    <t>Hydrangea m. 'Bright White'® Liners P12</t>
  </si>
  <si>
    <t>87-07-7314</t>
  </si>
  <si>
    <t>Bright White</t>
  </si>
  <si>
    <t>Hydrangea m. 'Candy'® Liners P12</t>
  </si>
  <si>
    <t>87-07-10028</t>
  </si>
  <si>
    <t>Candy</t>
  </si>
  <si>
    <t>Hydrangea m. 'Charm'® Liners P12</t>
  </si>
  <si>
    <t>87-07-11332</t>
  </si>
  <si>
    <t>Charm</t>
  </si>
  <si>
    <t>Hydrangea m. 'Dark Angel'® Liners P12</t>
  </si>
  <si>
    <t>87-07-10509</t>
  </si>
  <si>
    <t>Hydrangea m. Doppio® Bianco Liners P12</t>
  </si>
  <si>
    <t>87-07-10030</t>
  </si>
  <si>
    <t>Hydrangea m. 'Doris' Liners P12</t>
  </si>
  <si>
    <t>87-07-10510</t>
  </si>
  <si>
    <t>Doris</t>
  </si>
  <si>
    <t>Hydrangea m. 'Double Pink Love' PBR NEW24 Liners P12</t>
  </si>
  <si>
    <t>87-07-8417</t>
  </si>
  <si>
    <t>Double Pink Love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</si>
  <si>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</si>
  <si>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</si>
  <si>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</si>
  <si>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</si>
  <si>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</si>
  <si>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</si>
  <si>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</si>
  <si>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</si>
  <si>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</si>
  <si>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</si>
  <si>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</si>
  <si>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</si>
  <si>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'Floria'® Liners P12</t>
  </si>
  <si>
    <t>87-07-11339</t>
  </si>
  <si>
    <t>Floria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</si>
  <si>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</si>
  <si>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</si>
  <si>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</si>
  <si>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</si>
  <si>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</si>
  <si>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</si>
  <si>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</si>
  <si>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</si>
  <si>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</si>
  <si>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</si>
  <si>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</si>
  <si>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</si>
  <si>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</si>
  <si>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</si>
  <si>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</si>
  <si>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</si>
  <si>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</si>
  <si>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</si>
  <si>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</si>
  <si>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</si>
  <si>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</si>
  <si>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</si>
  <si>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</si>
  <si>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</si>
  <si>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</si>
  <si>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'Hi White Sun'PBR Liners P12</t>
  </si>
  <si>
    <t>87-07-11345</t>
  </si>
  <si>
    <t>Hi White Sun</t>
  </si>
  <si>
    <t>Hydrangea m. 'Hot Red'® Liners P12</t>
  </si>
  <si>
    <t>87-07-2014</t>
  </si>
  <si>
    <t>Hot Red</t>
  </si>
  <si>
    <t>Hydrangea m. 'Ice Boy'® Liners P12</t>
  </si>
  <si>
    <t>87-07-11346</t>
  </si>
  <si>
    <t>Ice Boy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</si>
  <si>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</si>
  <si>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</si>
  <si>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</si>
  <si>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</si>
  <si>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</si>
  <si>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</si>
  <si>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</si>
  <si>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</si>
  <si>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</si>
  <si>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</si>
  <si>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</si>
  <si>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</si>
  <si>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</si>
  <si>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</si>
  <si>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</si>
  <si>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</si>
  <si>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</si>
  <si>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</si>
  <si>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'Pink Sensation'® Liners P12</t>
  </si>
  <si>
    <t>87-07-10043</t>
  </si>
  <si>
    <t>Pink Sensation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</si>
  <si>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</si>
  <si>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</si>
  <si>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</si>
  <si>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</si>
  <si>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</si>
  <si>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</si>
  <si>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</si>
  <si>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</si>
  <si>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</si>
  <si>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</si>
  <si>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</si>
  <si>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</si>
  <si>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</si>
  <si>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</si>
  <si>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</si>
  <si>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</si>
  <si>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</si>
  <si>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</si>
  <si>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'Rotkehlchen' Liners P12</t>
  </si>
  <si>
    <t>87-07-2090</t>
  </si>
  <si>
    <t>Rotkehlchen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</si>
  <si>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</si>
  <si>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</si>
  <si>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</si>
  <si>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</si>
  <si>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</si>
  <si>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</si>
  <si>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</si>
  <si>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</si>
  <si>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</si>
  <si>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</si>
  <si>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</si>
  <si>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</si>
  <si>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</si>
  <si>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</si>
  <si>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</si>
  <si>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</si>
  <si>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</si>
  <si>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</si>
  <si>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</si>
  <si>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</si>
  <si>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</si>
  <si>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</si>
  <si>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</si>
  <si>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</si>
  <si>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</si>
  <si>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</si>
  <si>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</si>
  <si>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</si>
  <si>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</si>
  <si>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</si>
  <si>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</si>
  <si>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You and Me Love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</si>
  <si>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</si>
  <si>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</si>
  <si>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</si>
  <si>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</si>
  <si>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</si>
  <si>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</si>
  <si>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</si>
  <si>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</si>
  <si>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</si>
  <si>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</si>
  <si>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</si>
  <si>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</si>
  <si>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</si>
  <si>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</si>
  <si>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</si>
  <si>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</si>
  <si>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</si>
  <si>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</si>
  <si>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</si>
  <si>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</si>
  <si>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</si>
  <si>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</si>
  <si>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</si>
  <si>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</si>
  <si>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</si>
  <si>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</si>
  <si>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</si>
  <si>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</si>
  <si>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</si>
  <si>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</si>
  <si>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</si>
  <si>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</si>
  <si>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</si>
  <si>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</si>
  <si>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</si>
  <si>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</si>
  <si>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</si>
  <si>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</si>
  <si>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</si>
  <si>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</si>
  <si>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</si>
  <si>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'Grandiflora' Liners P9</t>
  </si>
  <si>
    <t>87-07-1994</t>
  </si>
  <si>
    <t>Groundbreaker Blush</t>
  </si>
  <si>
    <t>Hydrangea pan. Groundbreaker® Blush™ NEW24 Salealble C5</t>
  </si>
  <si>
    <t>87-07-8430</t>
  </si>
  <si>
    <t>Hydrangea pan. 'Hercules'® Liners P9</t>
  </si>
  <si>
    <t>87-07-9415</t>
  </si>
  <si>
    <t>Hercules</t>
  </si>
  <si>
    <t>Hydrangea pan. 'Hercules'® Liners P12</t>
  </si>
  <si>
    <t>87-07-9414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</si>
  <si>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</si>
  <si>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</si>
  <si>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</si>
  <si>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</si>
  <si>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</si>
  <si>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</si>
  <si>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</si>
  <si>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</si>
  <si>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</si>
  <si>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P12</t>
  </si>
  <si>
    <t>87-07-10535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</si>
  <si>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</si>
  <si>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</si>
  <si>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</si>
  <si>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</si>
  <si>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</si>
  <si>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</si>
  <si>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</si>
  <si>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</si>
  <si>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</si>
  <si>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</si>
  <si>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Candle'® Liners P12</t>
  </si>
  <si>
    <t>87-07-2183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</si>
  <si>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</si>
  <si>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</si>
  <si>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</si>
  <si>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</si>
  <si>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</si>
  <si>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</si>
  <si>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</si>
  <si>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Lime Sparkle'® Liners P12</t>
  </si>
  <si>
    <t>87-07-11290</t>
  </si>
  <si>
    <t>Hydrangea pan. 'Magical Mont Blanc'® Liners P9</t>
  </si>
  <si>
    <t>87-07-8434</t>
  </si>
  <si>
    <t>Magical Mont Blanc</t>
  </si>
  <si>
    <t>Hydrangea pan. 'Magical Moonlight'® Liners P12</t>
  </si>
  <si>
    <t>87-07-0621</t>
  </si>
  <si>
    <t>Hydrangea pan. 'Magical Sweet Summer'® Liners P9</t>
  </si>
  <si>
    <t>87-07-7226</t>
  </si>
  <si>
    <t>Hydrangea pan. 'Magical Sweet Summer'® Liners P12</t>
  </si>
  <si>
    <t>87-07-4196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</si>
  <si>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</si>
  <si>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</si>
  <si>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</si>
  <si>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</si>
  <si>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</si>
  <si>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</si>
  <si>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</si>
  <si>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</si>
  <si>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</si>
  <si>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</si>
  <si>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</si>
  <si>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</si>
  <si>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</si>
  <si>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</si>
  <si>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</si>
  <si>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'Pastelgreen'PBR Liners P12</t>
  </si>
  <si>
    <t>87-07-9340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</si>
  <si>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</si>
  <si>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</si>
  <si>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</si>
  <si>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</si>
  <si>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</si>
  <si>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</si>
  <si>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</si>
  <si>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</si>
  <si>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'Petite Star'PBR Liners P12</t>
  </si>
  <si>
    <t>87-07-10879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</si>
  <si>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</si>
  <si>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</si>
  <si>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</si>
  <si>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</si>
  <si>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</si>
  <si>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</si>
  <si>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</si>
  <si>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</si>
  <si>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</si>
  <si>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</si>
  <si>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</si>
  <si>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'Pixio'® NEW Liners P12</t>
  </si>
  <si>
    <t>87-07-8436</t>
  </si>
  <si>
    <t>Hydrangea pan. 'Polar Bear'® Liners P9</t>
  </si>
  <si>
    <t>87-07-2193</t>
  </si>
  <si>
    <t>Polar Bear</t>
  </si>
  <si>
    <t>Hydrangea pan. 'Polar Bear'® Liners P12</t>
  </si>
  <si>
    <t>87-07-2192</t>
  </si>
  <si>
    <t>Hydrangea pan. 'Polar Bear'® Liners P14</t>
  </si>
  <si>
    <t>87-07-10883</t>
  </si>
  <si>
    <t>Hydrangea pan. 'Polestar'® Liners P9</t>
  </si>
  <si>
    <t>87-07-10539</t>
  </si>
  <si>
    <t>Hydrangea pan. 'Polestar'® Liners P12</t>
  </si>
  <si>
    <t>87-07-10537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</si>
  <si>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</si>
  <si>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</si>
  <si>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</si>
  <si>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</si>
  <si>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</si>
  <si>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P12</t>
  </si>
  <si>
    <t>87-07-2221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</si>
  <si>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</si>
  <si>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</si>
  <si>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</si>
  <si>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</si>
  <si>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</si>
  <si>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P12</t>
  </si>
  <si>
    <t>87-07-10062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</si>
  <si>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</si>
  <si>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</si>
  <si>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</si>
  <si>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</si>
  <si>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</si>
  <si>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</si>
  <si>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</si>
  <si>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</si>
  <si>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</si>
  <si>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</si>
  <si>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</si>
  <si>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</si>
  <si>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</si>
  <si>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</si>
  <si>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87-07-8438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</si>
  <si>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</si>
  <si>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</si>
  <si>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</si>
  <si>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</si>
  <si>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</si>
  <si>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</si>
  <si>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</si>
  <si>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</si>
  <si>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</si>
  <si>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</si>
  <si>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</si>
  <si>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</si>
  <si>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</si>
  <si>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</si>
  <si>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</si>
  <si>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</si>
  <si>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</si>
  <si>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</si>
  <si>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</si>
  <si>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</si>
  <si>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</si>
  <si>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</si>
  <si>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</si>
  <si>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</si>
  <si>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</si>
  <si>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</si>
  <si>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</si>
  <si>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</si>
  <si>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</si>
  <si>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</si>
  <si>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</si>
  <si>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</si>
  <si>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</si>
  <si>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</si>
  <si>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</si>
  <si>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</si>
  <si>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</si>
  <si>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</si>
  <si>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</si>
  <si>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</si>
  <si>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</si>
  <si>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</si>
  <si>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</si>
  <si>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</si>
  <si>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</si>
  <si>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</si>
  <si>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</si>
  <si>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</si>
  <si>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</si>
  <si>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</si>
  <si>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</si>
  <si>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</si>
  <si>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</si>
  <si>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</si>
  <si>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</si>
  <si>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</si>
  <si>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</si>
  <si>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</si>
  <si>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</si>
  <si>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</si>
  <si>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</si>
  <si>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</si>
  <si>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</si>
  <si>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</si>
  <si>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</si>
  <si>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</si>
  <si>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</si>
  <si>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</si>
  <si>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</si>
  <si>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Delphinium</t>
  </si>
  <si>
    <t>Дельфиниум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</si>
  <si>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</si>
  <si>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</si>
  <si>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</si>
  <si>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</si>
  <si>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</si>
  <si>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</si>
  <si>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</si>
  <si>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</si>
  <si>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</si>
  <si>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</si>
  <si>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</si>
  <si>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</si>
  <si>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</si>
  <si>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</si>
  <si>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</si>
  <si>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</si>
  <si>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</si>
  <si>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</si>
  <si>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</si>
  <si>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</si>
  <si>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</si>
  <si>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</si>
  <si>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</si>
  <si>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</si>
  <si>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</si>
  <si>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</si>
  <si>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</si>
  <si>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</si>
  <si>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</si>
  <si>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</si>
  <si>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</si>
  <si>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</si>
  <si>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</si>
  <si>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</si>
  <si>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</si>
  <si>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</si>
  <si>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</si>
  <si>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</si>
  <si>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</si>
  <si>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</si>
  <si>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</si>
  <si>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</si>
  <si>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</si>
  <si>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</si>
  <si>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</si>
  <si>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</si>
  <si>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</si>
  <si>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</si>
  <si>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</si>
  <si>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</si>
  <si>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</si>
  <si>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</si>
  <si>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</si>
  <si>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</si>
  <si>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</si>
  <si>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</si>
  <si>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</si>
  <si>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</si>
  <si>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</si>
  <si>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</si>
  <si>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</si>
  <si>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</si>
  <si>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</si>
  <si>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</si>
  <si>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</si>
  <si>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</si>
  <si>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</si>
  <si>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</si>
  <si>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 Liners P9</t>
  </si>
  <si>
    <t>87-07-1609</t>
  </si>
  <si>
    <t>Cornus canadensis</t>
  </si>
  <si>
    <t>Дерен канадский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</si>
  <si>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</si>
  <si>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</si>
  <si>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</si>
  <si>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</si>
  <si>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</si>
  <si>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</si>
  <si>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</si>
  <si>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</si>
  <si>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</si>
  <si>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</si>
  <si>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</si>
  <si>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</si>
  <si>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</si>
  <si>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</si>
  <si>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</si>
  <si>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</si>
  <si>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</si>
  <si>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</si>
  <si>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</si>
  <si>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</si>
  <si>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</si>
  <si>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</si>
  <si>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</si>
  <si>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</si>
  <si>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</si>
  <si>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</si>
  <si>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</si>
  <si>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</si>
  <si>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</si>
  <si>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</si>
  <si>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</si>
  <si>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</si>
  <si>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</si>
  <si>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</si>
  <si>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</si>
  <si>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</si>
  <si>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</si>
  <si>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</si>
  <si>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</si>
  <si>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</si>
  <si>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</si>
  <si>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</si>
  <si>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</si>
  <si>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</si>
  <si>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</si>
  <si>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</si>
  <si>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</si>
  <si>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</si>
  <si>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</si>
  <si>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</si>
  <si>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</si>
  <si>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</si>
  <si>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Calamintha nepeta</t>
  </si>
  <si>
    <t>Душевик котовниковый</t>
  </si>
  <si>
    <t>White Cloud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</si>
  <si>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</si>
  <si>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</si>
  <si>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</si>
  <si>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</si>
  <si>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</si>
  <si>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</si>
  <si>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</si>
  <si>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</si>
  <si>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</si>
  <si>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</si>
  <si>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</si>
  <si>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'Tayberry' Liners P9</t>
  </si>
  <si>
    <t>87-07-3535</t>
  </si>
  <si>
    <t>Rubus fruticosus x idaeus</t>
  </si>
  <si>
    <t>Tayberry</t>
  </si>
  <si>
    <t>Rubus frut. 'Triple Crown' Liners P9</t>
  </si>
  <si>
    <t>87-07-11056</t>
  </si>
  <si>
    <t>Triple Crown</t>
  </si>
  <si>
    <t>Picea pungens</t>
  </si>
  <si>
    <t>Ель колючая</t>
  </si>
  <si>
    <t>Picea pungens 'Edith' Liners P14 H</t>
  </si>
  <si>
    <t>87-07-8303</t>
  </si>
  <si>
    <t>Picea pungens 'Fat Albert' Liners P14 H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</si>
  <si>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</si>
  <si>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</si>
  <si>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</si>
  <si>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</si>
  <si>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</si>
  <si>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</si>
  <si>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</si>
  <si>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Karpaten</t>
  </si>
  <si>
    <t>Picea pungens 'Karpaten' PBR Liners P14 H</t>
  </si>
  <si>
    <t>87-07-8272</t>
  </si>
  <si>
    <t>Picea pungens 'Lucky Strike' Liners P14 H</t>
  </si>
  <si>
    <t>87-07-8273</t>
  </si>
  <si>
    <t>Lucky Strike</t>
  </si>
  <si>
    <t>Picea pungens 'Oldenburg' Liners P14 H</t>
  </si>
  <si>
    <t>87-07-11703</t>
  </si>
  <si>
    <t>Oldenburg</t>
  </si>
  <si>
    <t>Picea pungens 'Super Blue Seedling' Liners P9</t>
  </si>
  <si>
    <t>87-07-0655</t>
  </si>
  <si>
    <t>Super Blue Seedling</t>
  </si>
  <si>
    <t>87-07-10983</t>
  </si>
  <si>
    <t>Picea abies</t>
  </si>
  <si>
    <t>Ель обыкновенная</t>
  </si>
  <si>
    <t>Picea abies 'Nidiformis' Liners P14 H</t>
  </si>
  <si>
    <t>87-07-8298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</si>
  <si>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</si>
  <si>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</si>
  <si>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</si>
  <si>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</si>
  <si>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</si>
  <si>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</si>
  <si>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</si>
  <si>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</si>
  <si>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</si>
  <si>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</si>
  <si>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</si>
  <si>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</si>
  <si>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</si>
  <si>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</si>
  <si>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</si>
  <si>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</si>
  <si>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</si>
  <si>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</si>
  <si>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</si>
  <si>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'Litomysl' Liners P14 H</t>
  </si>
  <si>
    <t>87-07-8300</t>
  </si>
  <si>
    <t>Litomysl</t>
  </si>
  <si>
    <t>Picea glauca Perfecta('HB07'PBR) Saleable C2</t>
  </si>
  <si>
    <t>87-07-10655</t>
  </si>
  <si>
    <t>Perfecta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</si>
  <si>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</si>
  <si>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</si>
  <si>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</si>
  <si>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</si>
  <si>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</si>
  <si>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</si>
  <si>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</si>
  <si>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</si>
  <si>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</si>
  <si>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</si>
  <si>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</si>
  <si>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</si>
  <si>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</si>
  <si>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</si>
  <si>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</si>
  <si>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</si>
  <si>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</si>
  <si>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</si>
  <si>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</si>
  <si>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</si>
  <si>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</si>
  <si>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</si>
  <si>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</si>
  <si>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</si>
  <si>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</si>
  <si>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</si>
  <si>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Lonicera сaerulea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</si>
  <si>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</si>
  <si>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</si>
  <si>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</si>
  <si>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</si>
  <si>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</si>
  <si>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</si>
  <si>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</si>
  <si>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</si>
  <si>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</si>
  <si>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</si>
  <si>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</si>
  <si>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</si>
  <si>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</si>
  <si>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</si>
  <si>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</si>
  <si>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caerculea 'Fialka' Liners P9</t>
  </si>
  <si>
    <t>87-07-8474</t>
  </si>
  <si>
    <t>Fialka</t>
  </si>
  <si>
    <t>Lonicera caerulea 'Honeybee'® Liners P9</t>
  </si>
  <si>
    <t>87-07-2573</t>
  </si>
  <si>
    <t>Larisa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</si>
  <si>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</si>
  <si>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</si>
  <si>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</si>
  <si>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</si>
  <si>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</si>
  <si>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</si>
  <si>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</si>
  <si>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</si>
  <si>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</si>
  <si>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</si>
  <si>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'Uspiech' Liners P9</t>
  </si>
  <si>
    <t>87-07-2598</t>
  </si>
  <si>
    <t>Uspiech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</si>
  <si>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</si>
  <si>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</si>
  <si>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</si>
  <si>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</si>
  <si>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</si>
  <si>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</si>
  <si>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</si>
  <si>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</si>
  <si>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</si>
  <si>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</si>
  <si>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</si>
  <si>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</si>
  <si>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</si>
  <si>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</si>
  <si>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</si>
  <si>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</si>
  <si>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</si>
  <si>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</si>
  <si>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</si>
  <si>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</si>
  <si>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</si>
  <si>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</si>
  <si>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</si>
  <si>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</si>
  <si>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</si>
  <si>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calycinum Liners P9</t>
  </si>
  <si>
    <t>87-07-6708</t>
  </si>
  <si>
    <t>Hypericum inod. 'Rheingold' Liners P9</t>
  </si>
  <si>
    <t>87-07-8443</t>
  </si>
  <si>
    <t>Hypericum inodorum</t>
  </si>
  <si>
    <t>Rheingold</t>
  </si>
  <si>
    <t>Ophiopogon plan. 'Niger' Liners P9</t>
  </si>
  <si>
    <t>87-07-0585</t>
  </si>
  <si>
    <t>Ophiopogon planiscapus</t>
  </si>
  <si>
    <t>Змеебородник/Офилопогон плоскострелый</t>
  </si>
  <si>
    <t>Niger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</si>
  <si>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</si>
  <si>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</si>
  <si>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</si>
  <si>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</si>
  <si>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</si>
  <si>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</si>
  <si>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</si>
  <si>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purpurea 'Nana' Liners P12</t>
  </si>
  <si>
    <t>87-07-7419</t>
  </si>
  <si>
    <t>Salix gracilistyla 'Melanostachys' Liners P9</t>
  </si>
  <si>
    <t>87-07-9465</t>
  </si>
  <si>
    <t>Salix gracilystyla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</si>
  <si>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</si>
  <si>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</si>
  <si>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</si>
  <si>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</si>
  <si>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</si>
  <si>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gracilistyla 'Mount Aso'® Liners P12</t>
  </si>
  <si>
    <t>87-07-7416</t>
  </si>
  <si>
    <t>Salix udensis 'Golden Sunshine'Pbr Liners P12</t>
  </si>
  <si>
    <t>87-07-10941</t>
  </si>
  <si>
    <t>Salix udensis</t>
  </si>
  <si>
    <t>Ива удская</t>
  </si>
  <si>
    <t>Golden Sunshine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</si>
  <si>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</si>
  <si>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</si>
  <si>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</si>
  <si>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</si>
  <si>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</si>
  <si>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</si>
  <si>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</si>
  <si>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Salix helvetica Liners P9</t>
  </si>
  <si>
    <t>87-07-3538</t>
  </si>
  <si>
    <t>Salix helvetica</t>
  </si>
  <si>
    <t>Ива швейцарская</t>
  </si>
  <si>
    <t>Imperata cylindrica 'Red Baron' Liners P12</t>
  </si>
  <si>
    <t>87-07-10764</t>
  </si>
  <si>
    <t>Imperаta cylindrica</t>
  </si>
  <si>
    <t>Императа цилиндрическая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</si>
  <si>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</si>
  <si>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</si>
  <si>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</si>
  <si>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</si>
  <si>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</si>
  <si>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</si>
  <si>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</si>
  <si>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</si>
  <si>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</si>
  <si>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'Francesca' Liners P9</t>
  </si>
  <si>
    <t>87-07-11620</t>
  </si>
  <si>
    <t>Francesca</t>
  </si>
  <si>
    <t>Ficus car. 'Little Miss Figgy' PBR Liners P9</t>
  </si>
  <si>
    <t>87-07-11205</t>
  </si>
  <si>
    <t>Инжир обыкновенный</t>
  </si>
  <si>
    <t>Little Miss Figgy</t>
  </si>
  <si>
    <t>Ficus car. 'Perretta' Liners P9</t>
  </si>
  <si>
    <t>87-07-11052</t>
  </si>
  <si>
    <t>Perretta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</si>
  <si>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</si>
  <si>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</si>
  <si>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</si>
  <si>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</si>
  <si>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</si>
  <si>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</si>
  <si>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Mandan Liners P12</t>
  </si>
  <si>
    <t>87-07-9897</t>
  </si>
  <si>
    <t>Mandan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</si>
  <si>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</si>
  <si>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</si>
  <si>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</si>
  <si>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</si>
  <si>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</si>
  <si>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</si>
  <si>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</si>
  <si>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</si>
  <si>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</si>
  <si>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</si>
  <si>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</si>
  <si>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Amelanchier aln. 'Thiessen' Liners P12</t>
  </si>
  <si>
    <t>87-07-9901</t>
  </si>
  <si>
    <t>Thiessen</t>
  </si>
  <si>
    <t>Iris sibirica</t>
  </si>
  <si>
    <t>Ирис сибирский</t>
  </si>
  <si>
    <t>Pink</t>
  </si>
  <si>
    <t>Iris sib. 'Pink Parfait' Liners P12</t>
  </si>
  <si>
    <t>87-07-8602</t>
  </si>
  <si>
    <t>Pink Parfait</t>
  </si>
  <si>
    <t>White</t>
  </si>
  <si>
    <t>Yellow</t>
  </si>
  <si>
    <t>Itea virginica 'Henry's Garnet' Liners P9</t>
  </si>
  <si>
    <t>87-07-2338</t>
  </si>
  <si>
    <t>Itea virginica</t>
  </si>
  <si>
    <t>Итея виргинская</t>
  </si>
  <si>
    <t>Henrys Garnet</t>
  </si>
  <si>
    <t>Love Child</t>
  </si>
  <si>
    <t>Itea virginica 'Merlot' Liners P9</t>
  </si>
  <si>
    <t>87-07-2342</t>
  </si>
  <si>
    <t>Merlot</t>
  </si>
  <si>
    <t>87-07-8526</t>
  </si>
  <si>
    <t>Eskimo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</si>
  <si>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</si>
  <si>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</si>
  <si>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</si>
  <si>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</si>
  <si>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</si>
  <si>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</si>
  <si>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</si>
  <si>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</si>
  <si>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</si>
  <si>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</si>
  <si>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</si>
  <si>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</si>
  <si>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</si>
  <si>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</si>
  <si>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</si>
  <si>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</si>
  <si>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</si>
  <si>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</si>
  <si>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</si>
  <si>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</si>
  <si>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</si>
  <si>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</si>
  <si>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</si>
  <si>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</si>
  <si>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</si>
  <si>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</si>
  <si>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</si>
  <si>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</si>
  <si>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</si>
  <si>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</si>
  <si>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</si>
  <si>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</si>
  <si>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</si>
  <si>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</si>
  <si>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</si>
  <si>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</si>
  <si>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</si>
  <si>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</si>
  <si>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</si>
  <si>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</si>
  <si>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</si>
  <si>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</si>
  <si>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</si>
  <si>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</si>
  <si>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87-07-9956</t>
  </si>
  <si>
    <t>Camellia reticulata</t>
  </si>
  <si>
    <t>Камелия сетчатая</t>
  </si>
  <si>
    <t>Mary Williams</t>
  </si>
  <si>
    <t>87-07-9950</t>
  </si>
  <si>
    <t>Camellia japonica</t>
  </si>
  <si>
    <t>Камелия японская</t>
  </si>
  <si>
    <t>Bonomiana</t>
  </si>
  <si>
    <t>Brushfields Yellow</t>
  </si>
  <si>
    <t>Dr. King</t>
  </si>
  <si>
    <t>Kramers Supreme</t>
  </si>
  <si>
    <t>87-07-9953</t>
  </si>
  <si>
    <t>Lady Campbell</t>
  </si>
  <si>
    <t>87-07-9954</t>
  </si>
  <si>
    <t>Nobilissima</t>
  </si>
  <si>
    <t>87-07-9955</t>
  </si>
  <si>
    <t>Principessa Baciocchi</t>
  </si>
  <si>
    <t>Camellia j. 'Tricolor' Saleable C1.5</t>
  </si>
  <si>
    <t>87-07-8375</t>
  </si>
  <si>
    <t>87-07-9366</t>
  </si>
  <si>
    <t>Triumphans</t>
  </si>
  <si>
    <t>87-07-11524</t>
  </si>
  <si>
    <t>William Bartlett</t>
  </si>
  <si>
    <t>Caryopteris clandonensis</t>
  </si>
  <si>
    <t>Кариоптерис кландоненский</t>
  </si>
  <si>
    <t>Caryopteris cland. Gold Crest® Liners P9</t>
  </si>
  <si>
    <t>87-07-9150</t>
  </si>
  <si>
    <t>Gold Crest</t>
  </si>
  <si>
    <t>Caryopteris cland. Grand Bleu®('Inoveris'pbr) Liners P9</t>
  </si>
  <si>
    <t>87-07-9149</t>
  </si>
  <si>
    <t>Grand Bleu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</si>
  <si>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</si>
  <si>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</si>
  <si>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</si>
  <si>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</si>
  <si>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</si>
  <si>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</si>
  <si>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</si>
  <si>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</si>
  <si>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</si>
  <si>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</si>
  <si>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</si>
  <si>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</si>
  <si>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</si>
  <si>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</si>
  <si>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</si>
  <si>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</si>
  <si>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</si>
  <si>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</si>
  <si>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</si>
  <si>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</si>
  <si>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</si>
  <si>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</si>
  <si>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</si>
  <si>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</si>
  <si>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</si>
  <si>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</si>
  <si>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</si>
  <si>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</si>
  <si>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</si>
  <si>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</si>
  <si>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</si>
  <si>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</si>
  <si>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</si>
  <si>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</si>
  <si>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</si>
  <si>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</si>
  <si>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</si>
  <si>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</si>
  <si>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</si>
  <si>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</si>
  <si>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</si>
  <si>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</si>
  <si>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</si>
  <si>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</si>
  <si>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</si>
  <si>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</si>
  <si>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</si>
  <si>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</si>
  <si>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</si>
  <si>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</si>
  <si>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</si>
  <si>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</si>
  <si>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</si>
  <si>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</si>
  <si>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</si>
  <si>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</si>
  <si>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</si>
  <si>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</si>
  <si>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</si>
  <si>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</si>
  <si>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</si>
  <si>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</si>
  <si>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</si>
  <si>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</si>
  <si>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</si>
  <si>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</si>
  <si>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</si>
  <si>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</si>
  <si>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</si>
  <si>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</si>
  <si>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</si>
  <si>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</si>
  <si>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</si>
  <si>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pr. 'Streib's Findling' Liners P9</t>
  </si>
  <si>
    <t>87-07-1664</t>
  </si>
  <si>
    <t>Streibs Findling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</si>
  <si>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</si>
  <si>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</si>
  <si>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</si>
  <si>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</si>
  <si>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</si>
  <si>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</si>
  <si>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</si>
  <si>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</si>
  <si>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</si>
  <si>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</si>
  <si>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</si>
  <si>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</si>
  <si>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</si>
  <si>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</si>
  <si>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</si>
  <si>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</si>
  <si>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</si>
  <si>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</si>
  <si>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</si>
  <si>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</si>
  <si>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Chamaecyparis o. 'Nana Gracilis' Liners P14 H</t>
  </si>
  <si>
    <t>87-07-10970</t>
  </si>
  <si>
    <t>Cupressocyparis leylandii</t>
  </si>
  <si>
    <t>Cupressocyparis l. 'Gold Rider' Liners P9</t>
  </si>
  <si>
    <t>87-07-1706</t>
  </si>
  <si>
    <t>Gold Rider</t>
  </si>
  <si>
    <t>Cupressocyparis leylandii Liners P9</t>
  </si>
  <si>
    <t>87-07-1701</t>
  </si>
  <si>
    <t>Clematis 'Blue Angel' Liners P9</t>
  </si>
  <si>
    <t>87-07-11656</t>
  </si>
  <si>
    <t>Clematis 'Miss Bateman' Liners P9</t>
  </si>
  <si>
    <t>87-07-1569</t>
  </si>
  <si>
    <t>Miss Bateman</t>
  </si>
  <si>
    <t>Clematis 'Multi Blue' Liners P9</t>
  </si>
  <si>
    <t>87-07-1570</t>
  </si>
  <si>
    <t>Multi Blue</t>
  </si>
  <si>
    <t>Clematis 'Nelly Moser' Liners P9</t>
  </si>
  <si>
    <t>87-07-1573</t>
  </si>
  <si>
    <t>Nelly Moser</t>
  </si>
  <si>
    <t>Clematis 'Piilu' Liners P9</t>
  </si>
  <si>
    <t>87-07-1574</t>
  </si>
  <si>
    <t>Piilu</t>
  </si>
  <si>
    <t>Clematis 'Rouge Cardinal' Liners P9</t>
  </si>
  <si>
    <t>87-07-1576</t>
  </si>
  <si>
    <t>Rouge Cardinal</t>
  </si>
  <si>
    <t>Clematis 'The President' Liners P9</t>
  </si>
  <si>
    <t>87-07-1575</t>
  </si>
  <si>
    <t>The President</t>
  </si>
  <si>
    <t>Clematis 'Ville de Lyon' Liners P9</t>
  </si>
  <si>
    <t>87-07-1578</t>
  </si>
  <si>
    <t>Ville de Lyon</t>
  </si>
  <si>
    <t>Clematis 'Warszawska Nike' Liners P9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</si>
  <si>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</si>
  <si>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</si>
  <si>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</si>
  <si>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</si>
  <si>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</si>
  <si>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</si>
  <si>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</si>
  <si>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Acer pal. 'Atropurpureum' Liners P14 H</t>
  </si>
  <si>
    <t>87-07-8336</t>
  </si>
  <si>
    <t>Acer pal. 'Atropurpureum' Saleable C3</t>
  </si>
  <si>
    <t>87-07-9658</t>
  </si>
  <si>
    <t>Acer pal. 'Aureum' Saleable C3</t>
  </si>
  <si>
    <t>87-07-8337</t>
  </si>
  <si>
    <t>Bloodgood</t>
  </si>
  <si>
    <t>Acer pal. 'Bloodgood' Saleable C3</t>
  </si>
  <si>
    <t>87-07-0887</t>
  </si>
  <si>
    <t>Acer pal. 'Dissectum' Saleable C2</t>
  </si>
  <si>
    <t>87-07-0689</t>
  </si>
  <si>
    <t>Dissectum</t>
  </si>
  <si>
    <t>Acer pal. 'Dissectum' Saleable C3</t>
  </si>
  <si>
    <t>87-07-1187</t>
  </si>
  <si>
    <t>Acer pal. 'Emerald Lace' Liners P9</t>
  </si>
  <si>
    <t>87-07-1195</t>
  </si>
  <si>
    <t>Emerald Lace</t>
  </si>
  <si>
    <t>Acer pal. 'Garnet' Saleable C2</t>
  </si>
  <si>
    <t>87-07-9128</t>
  </si>
  <si>
    <t>Garnet</t>
  </si>
  <si>
    <t>Acer pal. 'Garnet' Saleable C3</t>
  </si>
  <si>
    <t>87-07-1199</t>
  </si>
  <si>
    <t>Acer pal. 'Inaba-shidare' Saleable C2</t>
  </si>
  <si>
    <t>87-07-11495</t>
  </si>
  <si>
    <t>Inaba-Shidare</t>
  </si>
  <si>
    <t>Acer pal. 'Iyoshi' Liners P9</t>
  </si>
  <si>
    <t>87-07-8339</t>
  </si>
  <si>
    <t>Iyoshi</t>
  </si>
  <si>
    <t>Acer pal. 'Jerre Schwartz' Saleable C2</t>
  </si>
  <si>
    <t>87-07-11690</t>
  </si>
  <si>
    <t>Jerre Schwartz</t>
  </si>
  <si>
    <t>Acer pal. 'Katsura' Liners P9</t>
  </si>
  <si>
    <t>87-07-1207</t>
  </si>
  <si>
    <t>Katsura</t>
  </si>
  <si>
    <t>Acer pal. 'Katsura' Saleable C2</t>
  </si>
  <si>
    <t>87-07-11691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</si>
  <si>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</si>
  <si>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</si>
  <si>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</si>
  <si>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</si>
  <si>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</si>
  <si>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</si>
  <si>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'Oridono-nishiki' Saleable C2</t>
  </si>
  <si>
    <t>87-07-8341</t>
  </si>
  <si>
    <t>Acer pal. 'Osakazuki' Saleable C2</t>
  </si>
  <si>
    <t>87-07-11497</t>
  </si>
  <si>
    <t>Osakazuki</t>
  </si>
  <si>
    <t>Acer pal. 'Osakazuki' Saleable C3</t>
  </si>
  <si>
    <t>87-07-1217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</si>
  <si>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</si>
  <si>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</si>
  <si>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</si>
  <si>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</si>
  <si>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</si>
  <si>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</si>
  <si>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Sangokaku</t>
  </si>
  <si>
    <t>Acer pal. 'Seiryu' Liners P9</t>
  </si>
  <si>
    <t>87-07-1232</t>
  </si>
  <si>
    <t>Seiryu</t>
  </si>
  <si>
    <t>Acer pal. 'Seiryu' Saleable C2</t>
  </si>
  <si>
    <t>87-07-11696</t>
  </si>
  <si>
    <t>87-07-8343</t>
  </si>
  <si>
    <t>Silhouette</t>
  </si>
  <si>
    <t>Acer pal. 'Skeeter's Broom' Saleable C2</t>
  </si>
  <si>
    <t>87-07-10786</t>
  </si>
  <si>
    <t>Acer pal. 'Sumi-nagashi' Saleable C2</t>
  </si>
  <si>
    <t>87-07-8344</t>
  </si>
  <si>
    <t>Acer pal. 'Summergold' Saleable C2</t>
  </si>
  <si>
    <t>87-07-11701</t>
  </si>
  <si>
    <t>Summergold</t>
  </si>
  <si>
    <t>Acer pal. 'Trompenburg' Saleable C2</t>
  </si>
  <si>
    <t>87-07-11699</t>
  </si>
  <si>
    <t>Trompenburg</t>
  </si>
  <si>
    <t>Acer pal. 'Trompenburg' Saleable C3</t>
  </si>
  <si>
    <t>87-07-1235</t>
  </si>
  <si>
    <t>Acer palmatum Liners P9</t>
  </si>
  <si>
    <t>87-07-0874</t>
  </si>
  <si>
    <t>Acer japonicum</t>
  </si>
  <si>
    <t>Клен японский</t>
  </si>
  <si>
    <t>Aconitifolium</t>
  </si>
  <si>
    <t>Acer japonicum 'Aconitifolium' Saleable C3</t>
  </si>
  <si>
    <t>87-07-8335</t>
  </si>
  <si>
    <t>Clethra alnif. 'Hummingbird' Liners P9</t>
  </si>
  <si>
    <t>87-07-0691</t>
  </si>
  <si>
    <t>Clethra alnifolia</t>
  </si>
  <si>
    <t>Клетра ольхолистная</t>
  </si>
  <si>
    <t>Hummingbird</t>
  </si>
  <si>
    <t>Clethra alnif. 'Rosea' Liners P9</t>
  </si>
  <si>
    <t>87-07-8382</t>
  </si>
  <si>
    <t>Rosea</t>
  </si>
  <si>
    <t>Clethra alnif. 'Ruby Spice' Liners P9</t>
  </si>
  <si>
    <t>87-07-3010</t>
  </si>
  <si>
    <t>Ruby Spice</t>
  </si>
  <si>
    <t>Clethra alnifolia Liners P9</t>
  </si>
  <si>
    <t>87-07-8999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</si>
  <si>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</si>
  <si>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</si>
  <si>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</si>
  <si>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</si>
  <si>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</si>
  <si>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</si>
  <si>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</si>
  <si>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</si>
  <si>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</si>
  <si>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</si>
  <si>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</si>
  <si>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</si>
  <si>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</si>
  <si>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</si>
  <si>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</si>
  <si>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</si>
  <si>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</si>
  <si>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</si>
  <si>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</si>
  <si>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Колокольчик молочноцветковый</t>
  </si>
  <si>
    <t>Loddon Anna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</si>
  <si>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</si>
  <si>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</si>
  <si>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</si>
  <si>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</si>
  <si>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</si>
  <si>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</si>
  <si>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</si>
  <si>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</si>
  <si>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</si>
  <si>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racemosa 'Superba' Liners P9</t>
  </si>
  <si>
    <t>87-07-8623</t>
  </si>
  <si>
    <t>Nepeta racemosa</t>
  </si>
  <si>
    <t>Котовник кистевидный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</si>
  <si>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</si>
  <si>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</si>
  <si>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</si>
  <si>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</si>
  <si>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</si>
  <si>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</si>
  <si>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</si>
  <si>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</si>
  <si>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</si>
  <si>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</si>
  <si>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</si>
  <si>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</si>
  <si>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</si>
  <si>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</si>
  <si>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</si>
  <si>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</si>
  <si>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</si>
  <si>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</si>
  <si>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</si>
  <si>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</si>
  <si>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</si>
  <si>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</si>
  <si>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</si>
  <si>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</si>
  <si>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</si>
  <si>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</si>
  <si>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</si>
  <si>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</si>
  <si>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</si>
  <si>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</si>
  <si>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</si>
  <si>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</si>
  <si>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</si>
  <si>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</si>
  <si>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</si>
  <si>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</si>
  <si>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</si>
  <si>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</si>
  <si>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</si>
  <si>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</si>
  <si>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</si>
  <si>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</si>
  <si>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</si>
  <si>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</si>
  <si>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</si>
  <si>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</si>
  <si>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</si>
  <si>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</si>
  <si>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</si>
  <si>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</si>
  <si>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</si>
  <si>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</si>
  <si>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</si>
  <si>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</si>
  <si>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</si>
  <si>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</si>
  <si>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</si>
  <si>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</si>
  <si>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</si>
  <si>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</si>
  <si>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</si>
  <si>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</si>
  <si>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</si>
  <si>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</si>
  <si>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</si>
  <si>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</si>
  <si>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</si>
  <si>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</si>
  <si>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</si>
  <si>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</si>
  <si>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</si>
  <si>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</si>
  <si>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</si>
  <si>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</si>
  <si>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</si>
  <si>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</si>
  <si>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Prunus l. 'Otto Supreme'PBR Liners P9</t>
  </si>
  <si>
    <t>87-07-8506</t>
  </si>
  <si>
    <t>Otto Supreme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</si>
  <si>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</si>
  <si>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</si>
  <si>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</si>
  <si>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</si>
  <si>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</si>
  <si>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</si>
  <si>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</si>
  <si>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</si>
  <si>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</si>
  <si>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</si>
  <si>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</si>
  <si>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</si>
  <si>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</si>
  <si>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</si>
  <si>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</si>
  <si>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</si>
  <si>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</si>
  <si>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</si>
  <si>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</si>
  <si>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</si>
  <si>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</si>
  <si>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</si>
  <si>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</si>
  <si>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</si>
  <si>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</si>
  <si>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</si>
  <si>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</si>
  <si>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</si>
  <si>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</si>
  <si>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</si>
  <si>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</si>
  <si>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</si>
  <si>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</si>
  <si>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</si>
  <si>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</si>
  <si>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</si>
  <si>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</si>
  <si>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</si>
  <si>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</si>
  <si>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</si>
  <si>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</si>
  <si>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</si>
  <si>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</si>
  <si>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</si>
  <si>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</si>
  <si>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</si>
  <si>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</si>
  <si>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</si>
  <si>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87-07-10582</t>
  </si>
  <si>
    <t>Citrus Tart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</si>
  <si>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</si>
  <si>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</si>
  <si>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</si>
  <si>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</si>
  <si>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</si>
  <si>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</si>
  <si>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</si>
  <si>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</si>
  <si>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</si>
  <si>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</si>
  <si>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</si>
  <si>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</si>
  <si>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</si>
  <si>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</si>
  <si>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</si>
  <si>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</si>
  <si>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</si>
  <si>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</si>
  <si>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</si>
  <si>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</si>
  <si>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</si>
  <si>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</si>
  <si>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</si>
  <si>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</si>
  <si>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</si>
  <si>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</si>
  <si>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</si>
  <si>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</si>
  <si>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</si>
  <si>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</si>
  <si>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</si>
  <si>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</si>
  <si>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</si>
  <si>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</si>
  <si>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</si>
  <si>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</si>
  <si>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</si>
  <si>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</si>
  <si>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</si>
  <si>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</si>
  <si>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</si>
  <si>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</si>
  <si>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</si>
  <si>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</si>
  <si>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</si>
  <si>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</si>
  <si>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</si>
  <si>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</si>
  <si>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</si>
  <si>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</si>
  <si>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</si>
  <si>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</si>
  <si>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</si>
  <si>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</si>
  <si>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</si>
  <si>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</si>
  <si>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</si>
  <si>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'Mango Tango'® Liners P9</t>
  </si>
  <si>
    <t>87-07-3153</t>
  </si>
  <si>
    <t>Mango Tango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</si>
  <si>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</si>
  <si>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</si>
  <si>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</si>
  <si>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</si>
  <si>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</si>
  <si>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</si>
  <si>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</si>
  <si>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</si>
  <si>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</si>
  <si>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</si>
  <si>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</si>
  <si>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</si>
  <si>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</si>
  <si>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</si>
  <si>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</si>
  <si>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</si>
  <si>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</si>
  <si>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</si>
  <si>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</si>
  <si>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</si>
  <si>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</si>
  <si>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</si>
  <si>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</si>
  <si>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</si>
  <si>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</si>
  <si>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</si>
  <si>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</si>
  <si>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</si>
  <si>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</si>
  <si>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</si>
  <si>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</si>
  <si>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</si>
  <si>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</si>
  <si>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</si>
  <si>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</si>
  <si>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</si>
  <si>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</si>
  <si>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</si>
  <si>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</si>
  <si>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</si>
  <si>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</si>
  <si>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</si>
  <si>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</si>
  <si>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</si>
  <si>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</si>
  <si>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</si>
  <si>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maxima 'Purpurea' Liners P14</t>
  </si>
  <si>
    <t>87-07-10838</t>
  </si>
  <si>
    <t>Corylus maxima</t>
  </si>
  <si>
    <t>Purpurea</t>
  </si>
  <si>
    <t>Corylus avellana</t>
  </si>
  <si>
    <t>Лещина/Орешник обыкновенная</t>
  </si>
  <si>
    <t>Barcelona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</si>
  <si>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</si>
  <si>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</si>
  <si>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</si>
  <si>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</si>
  <si>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</si>
  <si>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</si>
  <si>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</si>
  <si>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</si>
  <si>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</si>
  <si>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'Rode Zellernoot' Liners P14</t>
  </si>
  <si>
    <t>87-07-8096</t>
  </si>
  <si>
    <t>Rode Zellernoot</t>
  </si>
  <si>
    <t>Corylus a. 'Scooter' Liners P14</t>
  </si>
  <si>
    <t>87-07-10837</t>
  </si>
  <si>
    <t>Scooter</t>
  </si>
  <si>
    <t>Liquidambar styr. 'Worplesdon' Liners P14</t>
  </si>
  <si>
    <t>87-07-8468</t>
  </si>
  <si>
    <t>Liquidambar styraciflua</t>
  </si>
  <si>
    <t>Ликвидамбр смолоносный</t>
  </si>
  <si>
    <t>Worplesdon</t>
  </si>
  <si>
    <t>Liquidambar styraciflua Liners P14</t>
  </si>
  <si>
    <t>87-07-10909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</si>
  <si>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</si>
  <si>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</si>
  <si>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</si>
  <si>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</si>
  <si>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</si>
  <si>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</si>
  <si>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</si>
  <si>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</si>
  <si>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</si>
  <si>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</si>
  <si>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ebb. 'Limelight' Liners P9</t>
  </si>
  <si>
    <t>87-07-1783</t>
  </si>
  <si>
    <t>Elaeagnus ebbingei Liners P9</t>
  </si>
  <si>
    <t>87-07-1781</t>
  </si>
  <si>
    <t>Deschampsia cesp. 'Goldschleier' Liners P12</t>
  </si>
  <si>
    <t>87-07-11087</t>
  </si>
  <si>
    <t>Deschampsia cespitosa</t>
  </si>
  <si>
    <t>Луговик дернистый</t>
  </si>
  <si>
    <t>Goldschleier</t>
  </si>
  <si>
    <t>Lupinus pol. 'Blue Shades' Liners P12</t>
  </si>
  <si>
    <t>87-07-11445</t>
  </si>
  <si>
    <t>Lupines polyphyllus</t>
  </si>
  <si>
    <t>Люпин многолистный</t>
  </si>
  <si>
    <t>Blue Shades</t>
  </si>
  <si>
    <t>Lupinus pol. 'Red Shades' Liners P12</t>
  </si>
  <si>
    <t>87-07-11446</t>
  </si>
  <si>
    <t>Red Shades</t>
  </si>
  <si>
    <t>Lupinus pol. 'Rose Shades' Liners P12</t>
  </si>
  <si>
    <t>87-07-11447</t>
  </si>
  <si>
    <t>Rose Shades</t>
  </si>
  <si>
    <t>Lupinus pol. 'White Shades' Liners P12</t>
  </si>
  <si>
    <t>87-07-11448</t>
  </si>
  <si>
    <t>White Shades</t>
  </si>
  <si>
    <t>Lupinus pol. 'Yellow Shades' Liners P12</t>
  </si>
  <si>
    <t>87-07-11449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</si>
  <si>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</si>
  <si>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</si>
  <si>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</si>
  <si>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</si>
  <si>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</si>
  <si>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</si>
  <si>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</si>
  <si>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</si>
  <si>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</si>
  <si>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</si>
  <si>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</si>
  <si>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</si>
  <si>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</si>
  <si>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</si>
  <si>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</si>
  <si>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</si>
  <si>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</si>
  <si>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</si>
  <si>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</si>
  <si>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</si>
  <si>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</si>
  <si>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</si>
  <si>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</si>
  <si>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</si>
  <si>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</si>
  <si>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</si>
  <si>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</si>
  <si>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</si>
  <si>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</si>
  <si>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</si>
  <si>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'White Caviar'® Liners P9</t>
  </si>
  <si>
    <t>87-07-8487</t>
  </si>
  <si>
    <t>White Caviar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</si>
  <si>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</si>
  <si>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</si>
  <si>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</si>
  <si>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</si>
  <si>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</si>
  <si>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</si>
  <si>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</si>
  <si>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</si>
  <si>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 Liners P14</t>
  </si>
  <si>
    <t>87-07-10916</t>
  </si>
  <si>
    <t>Magnolia sieboldii</t>
  </si>
  <si>
    <t>Магнолия зибольда</t>
  </si>
  <si>
    <t>Magnolia kobus Liners P14</t>
  </si>
  <si>
    <t>87-07-10915</t>
  </si>
  <si>
    <t>Magnolia kobus</t>
  </si>
  <si>
    <t>Магнолия кобус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</si>
  <si>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</si>
  <si>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</si>
  <si>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</si>
  <si>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</si>
  <si>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</si>
  <si>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</si>
  <si>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</si>
  <si>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</si>
  <si>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</si>
  <si>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</si>
  <si>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</si>
  <si>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</si>
  <si>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</si>
  <si>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</si>
  <si>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</si>
  <si>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</si>
  <si>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</si>
  <si>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</si>
  <si>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</si>
  <si>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</si>
  <si>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</si>
  <si>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Mahonia media 'Winter Sun' Liners P9</t>
  </si>
  <si>
    <t>87-07-2683</t>
  </si>
  <si>
    <t>Mahonia media</t>
  </si>
  <si>
    <t>Магония средняя</t>
  </si>
  <si>
    <t>Winter Sun</t>
  </si>
  <si>
    <t>Mahonia japonica Liners P9</t>
  </si>
  <si>
    <t>87-07-2665</t>
  </si>
  <si>
    <t>Mahonia japonica</t>
  </si>
  <si>
    <t>Магония японская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</si>
  <si>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</si>
  <si>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</si>
  <si>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</si>
  <si>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</si>
  <si>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</si>
  <si>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</si>
  <si>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</si>
  <si>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</si>
  <si>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</si>
  <si>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</si>
  <si>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</si>
  <si>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</si>
  <si>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</si>
  <si>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</si>
  <si>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</si>
  <si>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</si>
  <si>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</si>
  <si>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</si>
  <si>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</si>
  <si>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</si>
  <si>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</si>
  <si>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</si>
  <si>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</si>
  <si>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</si>
  <si>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</si>
  <si>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</si>
  <si>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</si>
  <si>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</si>
  <si>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</si>
  <si>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</si>
  <si>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</si>
  <si>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</si>
  <si>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</si>
  <si>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</si>
  <si>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</si>
  <si>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</si>
  <si>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</si>
  <si>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</si>
  <si>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</si>
  <si>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</si>
  <si>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</si>
  <si>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giganteus 'Floridulus' Liners P12</t>
  </si>
  <si>
    <t>87-07-8606</t>
  </si>
  <si>
    <t>Floridulus</t>
  </si>
  <si>
    <t>Miscanthus sin. 'Adagio' Liners P12</t>
  </si>
  <si>
    <t>87-07-8607</t>
  </si>
  <si>
    <t>Miscanthus sinensis</t>
  </si>
  <si>
    <t>Мискантус китайский</t>
  </si>
  <si>
    <t>Adagio</t>
  </si>
  <si>
    <t>Miscanthus sin. 'Ards Angel'PBR Liners P12</t>
  </si>
  <si>
    <t>87-07-11451</t>
  </si>
  <si>
    <t>Ards Angel</t>
  </si>
  <si>
    <t>Miscanthus sin. 'Cute One' PBR Liners P12</t>
  </si>
  <si>
    <t>87-07-11121</t>
  </si>
  <si>
    <t>Cute One</t>
  </si>
  <si>
    <t>Miscanthus sin. 'Gracillimus' Liners P12</t>
  </si>
  <si>
    <t>87-07-10736</t>
  </si>
  <si>
    <t>Gracillimus</t>
  </si>
  <si>
    <t>Miscanthus sin. 'Kleine Silbersp.' Liners P12</t>
  </si>
  <si>
    <t>87-07-10765</t>
  </si>
  <si>
    <t>Kleine Siberspinne</t>
  </si>
  <si>
    <t>miscanthus sin. 'Little Tiger'PBR Liners P12</t>
  </si>
  <si>
    <t>87-07-8609</t>
  </si>
  <si>
    <t>Little Tiger</t>
  </si>
  <si>
    <t>Miscanthus sin. 'Morning Light' Liners P12</t>
  </si>
  <si>
    <t>87-07-11122</t>
  </si>
  <si>
    <t>Morning Light</t>
  </si>
  <si>
    <t>Miscanthus sin. 'Red Chief' Liners P12</t>
  </si>
  <si>
    <t>87-07-10739</t>
  </si>
  <si>
    <t>Miscanthus sin. 'Serengeti'PBR' Liners P12</t>
  </si>
  <si>
    <t>87-07-8610</t>
  </si>
  <si>
    <t>Serengeti</t>
  </si>
  <si>
    <t>Miscanthus sin. 'Strictus' Liners P12</t>
  </si>
  <si>
    <t>87-07-10768</t>
  </si>
  <si>
    <t>Strictus</t>
  </si>
  <si>
    <t>Miscanthus sin. 'Volcano' PBR Liners P12</t>
  </si>
  <si>
    <t>87-07-8612</t>
  </si>
  <si>
    <t>Miscanthus sin. 'Yaka Dance'PBR Liners P12</t>
  </si>
  <si>
    <t>87-07-8613</t>
  </si>
  <si>
    <t>Yaka Dance</t>
  </si>
  <si>
    <t>Miscanthus sin. 'Yakushima Dwarf' Liners P12</t>
  </si>
  <si>
    <t>87-07-10770</t>
  </si>
  <si>
    <t>Yakushima Dwarf</t>
  </si>
  <si>
    <t>Miscanthus sin. 'Zebrinus' Liners P12</t>
  </si>
  <si>
    <t>87-07-10740</t>
  </si>
  <si>
    <t>Zebrinus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</si>
  <si>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</si>
  <si>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</si>
  <si>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</si>
  <si>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</si>
  <si>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</si>
  <si>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</si>
  <si>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</si>
  <si>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</si>
  <si>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</si>
  <si>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</si>
  <si>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</si>
  <si>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</si>
  <si>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</si>
  <si>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</si>
  <si>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</si>
  <si>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</si>
  <si>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</si>
  <si>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</si>
  <si>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</si>
  <si>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'Golden Carpet' Saleable C2</t>
  </si>
  <si>
    <t>87-07-9545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</si>
  <si>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</si>
  <si>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</si>
  <si>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</si>
  <si>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</si>
  <si>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</si>
  <si>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</si>
  <si>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</si>
  <si>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</si>
  <si>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</si>
  <si>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</si>
  <si>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87-07-8294</t>
  </si>
  <si>
    <t>Prostrata</t>
  </si>
  <si>
    <t>Juniperus hor. 'Wiltonii' Liners P9</t>
  </si>
  <si>
    <t>87-07-2412</t>
  </si>
  <si>
    <t>Wiltonii</t>
  </si>
  <si>
    <t>Juniperus hor. 'Wiltonii' Saleable C2</t>
  </si>
  <si>
    <t>87-07-0756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</si>
  <si>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</si>
  <si>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</si>
  <si>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</si>
  <si>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</si>
  <si>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</si>
  <si>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</si>
  <si>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</si>
  <si>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</si>
  <si>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</si>
  <si>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</si>
  <si>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</si>
  <si>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</si>
  <si>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</si>
  <si>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</si>
  <si>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</si>
  <si>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</si>
  <si>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</si>
  <si>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chin. 'Stricta' Saleable C2</t>
  </si>
  <si>
    <t>87-07-0611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</si>
  <si>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</si>
  <si>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</si>
  <si>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</si>
  <si>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</si>
  <si>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</si>
  <si>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</si>
  <si>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</si>
  <si>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</si>
  <si>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</si>
  <si>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</si>
  <si>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</si>
  <si>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</si>
  <si>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</si>
  <si>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'Goldschatz' Saleable C2</t>
  </si>
  <si>
    <t>87-07-10639</t>
  </si>
  <si>
    <t>Juniperus comm. 'Green Carpet' Liners P9</t>
  </si>
  <si>
    <t>87-07-2355</t>
  </si>
  <si>
    <t>Juniperus comm. 'Green Carpet' Saleable C2</t>
  </si>
  <si>
    <t>87-07-4235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</si>
  <si>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</si>
  <si>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</si>
  <si>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</si>
  <si>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</si>
  <si>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</si>
  <si>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</si>
  <si>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'Repanda' Saleable C2</t>
  </si>
  <si>
    <t>87-07-11310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</si>
  <si>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</si>
  <si>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</si>
  <si>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</si>
  <si>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</si>
  <si>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</si>
  <si>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</si>
  <si>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</si>
  <si>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</si>
  <si>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</si>
  <si>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</si>
  <si>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</si>
  <si>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</si>
  <si>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</si>
  <si>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</si>
  <si>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</si>
  <si>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</si>
  <si>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</si>
  <si>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</si>
  <si>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</si>
  <si>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</si>
  <si>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</si>
  <si>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</si>
  <si>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</si>
  <si>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</si>
  <si>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</si>
  <si>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</si>
  <si>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</si>
  <si>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</si>
  <si>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</si>
  <si>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</si>
  <si>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scop. 'Skyrocket' Saleable C2</t>
  </si>
  <si>
    <t>87-07-10640</t>
  </si>
  <si>
    <t>Juniperus pf. 'Blue and Gold' Liners P9</t>
  </si>
  <si>
    <t>87-07-8293</t>
  </si>
  <si>
    <t>Juniperus pfitzeriana</t>
  </si>
  <si>
    <t>Можжевельник средний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</si>
  <si>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</si>
  <si>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</si>
  <si>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</si>
  <si>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</si>
  <si>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</si>
  <si>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</si>
  <si>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</si>
  <si>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</si>
  <si>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</si>
  <si>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</si>
  <si>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</si>
  <si>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</si>
  <si>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</si>
  <si>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</si>
  <si>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</si>
  <si>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</si>
  <si>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</si>
  <si>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</si>
  <si>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</si>
  <si>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</si>
  <si>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</si>
  <si>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</si>
  <si>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</si>
  <si>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</si>
  <si>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</si>
  <si>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</si>
  <si>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</si>
  <si>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</si>
  <si>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</si>
  <si>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'Pfitzeriana Glauca' Saleable C2</t>
  </si>
  <si>
    <t>87-07-9548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</si>
  <si>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</si>
  <si>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</si>
  <si>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</si>
  <si>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</si>
  <si>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</si>
  <si>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</si>
  <si>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</si>
  <si>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</si>
  <si>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</si>
  <si>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</si>
  <si>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</si>
  <si>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</si>
  <si>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</si>
  <si>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</si>
  <si>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</si>
  <si>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</si>
  <si>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</si>
  <si>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</si>
  <si>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</si>
  <si>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</si>
  <si>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</si>
  <si>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</si>
  <si>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</si>
  <si>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</si>
  <si>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Молиния голубая</t>
  </si>
  <si>
    <t>Molinia caerulea 'Edith Dudszus' Liners P12</t>
  </si>
  <si>
    <t>87-07-8615</t>
  </si>
  <si>
    <t>Edith Dudszus</t>
  </si>
  <si>
    <t>Molinia caerulea 'Heidebraut' Liners P12</t>
  </si>
  <si>
    <t>87-07-10741</t>
  </si>
  <si>
    <t>Heidebraut</t>
  </si>
  <si>
    <t>Molinia caerulea 'Moorflamme' Liners P12</t>
  </si>
  <si>
    <t>87-07-8616</t>
  </si>
  <si>
    <t>Moorflamme</t>
  </si>
  <si>
    <t>Molinia caerulea 'Moorhexe' Liners P12</t>
  </si>
  <si>
    <t>87-07-8617</t>
  </si>
  <si>
    <t>Moorhexe</t>
  </si>
  <si>
    <t>Molinia caerulea 'Torch' PBR Liners P12</t>
  </si>
  <si>
    <t>87-07-10772</t>
  </si>
  <si>
    <t>Torch</t>
  </si>
  <si>
    <t>Molinia arundinacea</t>
  </si>
  <si>
    <t>Молиния тростниковая</t>
  </si>
  <si>
    <t>Monarda 'Beauty of Cobham' Liners P12</t>
  </si>
  <si>
    <t>87-07-8618</t>
  </si>
  <si>
    <t>Монарда</t>
  </si>
  <si>
    <t>Beauty of Cobham</t>
  </si>
  <si>
    <t>87-07-8622</t>
  </si>
  <si>
    <t>Bee Free</t>
  </si>
  <si>
    <t>Monarda 'Cambridge Scarlet' Liners P12</t>
  </si>
  <si>
    <t>87-07-8619</t>
  </si>
  <si>
    <t>Cambridge Scarlet</t>
  </si>
  <si>
    <t>Monarda 'Schneewittchen' Liners P12</t>
  </si>
  <si>
    <t>87-07-8621</t>
  </si>
  <si>
    <t>Schneewittchen</t>
  </si>
  <si>
    <t>Monarda SUGAR BUZZ 'Blue Moon' Liners P12</t>
  </si>
  <si>
    <t>87-07-11681</t>
  </si>
  <si>
    <t>Sugar buzz Bleu Moon</t>
  </si>
  <si>
    <t>Monarda SUGAR BUZZ 'Bubblegum Blast'  Liners P12</t>
  </si>
  <si>
    <t>87-07-11124</t>
  </si>
  <si>
    <t>Sugar buzz Bubblegum Blast</t>
  </si>
  <si>
    <t>Monarda SUGAR BUZZ 'Grape Gumball' Liners P12</t>
  </si>
  <si>
    <t>87-07-11125</t>
  </si>
  <si>
    <t>Sugar buzz Grape Gumball</t>
  </si>
  <si>
    <t>Monarda SUGAR BUZZ 'Pink Frosting' Liners P12</t>
  </si>
  <si>
    <t>87-07-11126</t>
  </si>
  <si>
    <t>Sugar buzz Pink Frosting</t>
  </si>
  <si>
    <t>Nandina domestica</t>
  </si>
  <si>
    <t>Нандина домашняя</t>
  </si>
  <si>
    <t>Nandina domestica 'Firepower' Liners P9</t>
  </si>
  <si>
    <t>87-07-11552</t>
  </si>
  <si>
    <t>Firepower</t>
  </si>
  <si>
    <t>Nandina domestica 'Obsessed'® Liners P12</t>
  </si>
  <si>
    <t>87-07-10097</t>
  </si>
  <si>
    <t>Obsessed</t>
  </si>
  <si>
    <t>Red Dragon</t>
  </si>
  <si>
    <t>Leucanthemum (S) 'Snowcap' Liners P12</t>
  </si>
  <si>
    <t>87-07-11111</t>
  </si>
  <si>
    <t>Snowcap</t>
  </si>
  <si>
    <t>Hippophae rhamnoides</t>
  </si>
  <si>
    <t>Облепиха крушиновидная</t>
  </si>
  <si>
    <t>Hippophae rhamn. 'Friesd. Orange' Liners P9</t>
  </si>
  <si>
    <t>87-07-7643</t>
  </si>
  <si>
    <t>Hippophae rhamn. 'Hergo' Liners P9</t>
  </si>
  <si>
    <t>87-07-1940</t>
  </si>
  <si>
    <t>Hergo</t>
  </si>
  <si>
    <t>Hippophae rhamnoides Liners P9</t>
  </si>
  <si>
    <t>87-07-8415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</si>
  <si>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</si>
  <si>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</si>
  <si>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</si>
  <si>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</si>
  <si>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</si>
  <si>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</si>
  <si>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</si>
  <si>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</si>
  <si>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</si>
  <si>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</si>
  <si>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</si>
  <si>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</si>
  <si>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</si>
  <si>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</si>
  <si>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</si>
  <si>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</si>
  <si>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morrowii</t>
  </si>
  <si>
    <t>Осока Морроу</t>
  </si>
  <si>
    <t>Carex morrowii 'Goldband' Liners P12</t>
  </si>
  <si>
    <t>87-07-9335</t>
  </si>
  <si>
    <t>Goldband</t>
  </si>
  <si>
    <t>Carex morrowii 'Ice Dance' Liners P12</t>
  </si>
  <si>
    <t>87-07-10733</t>
  </si>
  <si>
    <t>Ice Dance</t>
  </si>
  <si>
    <t>Carex morrowii 'Irish Green' Liners P12</t>
  </si>
  <si>
    <t>87-07-11080</t>
  </si>
  <si>
    <t>Irish Green</t>
  </si>
  <si>
    <t>Carex morrowii 'Variegata' Liners P12</t>
  </si>
  <si>
    <t>87-07-9336</t>
  </si>
  <si>
    <t>Carex morrowii Liners P12</t>
  </si>
  <si>
    <t>87-07-8560</t>
  </si>
  <si>
    <t>Carex oshimensis</t>
  </si>
  <si>
    <t>Осока охименская</t>
  </si>
  <si>
    <t>Carex oshimensis 'Evergold' Liners P12</t>
  </si>
  <si>
    <t>87-07-10753</t>
  </si>
  <si>
    <t>Evergold</t>
  </si>
  <si>
    <t>Sedum telephium 'Seduction Pink Passion'® Liners P12</t>
  </si>
  <si>
    <t>87-07-11482</t>
  </si>
  <si>
    <t>Sedum telephium</t>
  </si>
  <si>
    <t>Очиток большой</t>
  </si>
  <si>
    <t>Pink Passion</t>
  </si>
  <si>
    <t>Sedum telephium 'Seduction Rose Soiree'® Liners P12</t>
  </si>
  <si>
    <t>87-07-11484</t>
  </si>
  <si>
    <t>Rose Soiree</t>
  </si>
  <si>
    <t>Sedum telephium 'Seduction Cherry Chocolate '® Liners P12</t>
  </si>
  <si>
    <t>87-07-8656</t>
  </si>
  <si>
    <t>Sedum telephium 'Seduction Yellow Delicate'® Liners P12</t>
  </si>
  <si>
    <t>87-07-11718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</si>
  <si>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</si>
  <si>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</si>
  <si>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</si>
  <si>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</si>
  <si>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</si>
  <si>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</si>
  <si>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</si>
  <si>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</si>
  <si>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</si>
  <si>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</si>
  <si>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</si>
  <si>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</si>
  <si>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</si>
  <si>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</si>
  <si>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</si>
  <si>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</si>
  <si>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</si>
  <si>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</si>
  <si>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</si>
  <si>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</si>
  <si>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</si>
  <si>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</si>
  <si>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</si>
  <si>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</si>
  <si>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</si>
  <si>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</si>
  <si>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</si>
  <si>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</si>
  <si>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</si>
  <si>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</si>
  <si>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</si>
  <si>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</si>
  <si>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</si>
  <si>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</si>
  <si>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</si>
  <si>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</si>
  <si>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</si>
  <si>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</si>
  <si>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</si>
  <si>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</si>
  <si>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</si>
  <si>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</si>
  <si>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</si>
  <si>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</si>
  <si>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</si>
  <si>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</si>
  <si>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</si>
  <si>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</si>
  <si>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</si>
  <si>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</si>
  <si>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</si>
  <si>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</si>
  <si>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</si>
  <si>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'Ferox Argentea' Liners P9</t>
  </si>
  <si>
    <t>87-07-8444</t>
  </si>
  <si>
    <t>Ferox Argentea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</si>
  <si>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</si>
  <si>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</si>
  <si>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</si>
  <si>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</si>
  <si>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</si>
  <si>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</si>
  <si>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</si>
  <si>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</si>
  <si>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</si>
  <si>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</si>
  <si>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</si>
  <si>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</si>
  <si>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</si>
  <si>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</si>
  <si>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</si>
  <si>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</si>
  <si>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</si>
  <si>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</si>
  <si>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</si>
  <si>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</si>
  <si>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</si>
  <si>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</si>
  <si>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</si>
  <si>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</si>
  <si>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</si>
  <si>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</si>
  <si>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</si>
  <si>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</si>
  <si>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</si>
  <si>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</si>
  <si>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</si>
  <si>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</si>
  <si>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</si>
  <si>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</si>
  <si>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</si>
  <si>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 'Fairy Tails' Liners P12</t>
  </si>
  <si>
    <t>87-07-8628</t>
  </si>
  <si>
    <t>Pennisetum orientale</t>
  </si>
  <si>
    <t>Пеннисетум восточный</t>
  </si>
  <si>
    <t>Fairy Tails</t>
  </si>
  <si>
    <t>Pennisetum orientale 'Flamingo' Liners P12</t>
  </si>
  <si>
    <t>87-07-10779</t>
  </si>
  <si>
    <t>Pennisetum alopecuroides</t>
  </si>
  <si>
    <t>Пеннисетум лисохвостный</t>
  </si>
  <si>
    <t>Pennisetum al. 'Black Beauty' Liners P12</t>
  </si>
  <si>
    <t>87-07-10776</t>
  </si>
  <si>
    <t>Pennisetum al. 'Red Head' Liners P12</t>
  </si>
  <si>
    <t>87-07-10778</t>
  </si>
  <si>
    <t>Red Head</t>
  </si>
  <si>
    <t>Pennisetum al. 'Hameln' Liners P12</t>
  </si>
  <si>
    <t>87-07-10744</t>
  </si>
  <si>
    <t>Hameln</t>
  </si>
  <si>
    <t>Pennisetum al. 'Little Bunny' Liners P12</t>
  </si>
  <si>
    <t>87-07-10745</t>
  </si>
  <si>
    <t>Little Bunny</t>
  </si>
  <si>
    <t>Pennisetum al. 'Moudry' Liners P12</t>
  </si>
  <si>
    <t>87-07-10746</t>
  </si>
  <si>
    <t>Moudry</t>
  </si>
  <si>
    <t>Pennisetum al. 'Viridescens' Liners P12</t>
  </si>
  <si>
    <t>87-07-10747</t>
  </si>
  <si>
    <t>Viridescens</t>
  </si>
  <si>
    <t>Pennisetum alopecuroides Liners P12</t>
  </si>
  <si>
    <t>87-07-10743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</si>
  <si>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</si>
  <si>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</si>
  <si>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</si>
  <si>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</si>
  <si>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</si>
  <si>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</si>
  <si>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</si>
  <si>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</si>
  <si>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</si>
  <si>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</si>
  <si>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</si>
  <si>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</si>
  <si>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</si>
  <si>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</si>
  <si>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</si>
  <si>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</si>
  <si>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</si>
  <si>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</si>
  <si>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</si>
  <si>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</si>
  <si>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</si>
  <si>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</si>
  <si>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</si>
  <si>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</si>
  <si>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</si>
  <si>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</si>
  <si>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</si>
  <si>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</si>
  <si>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</si>
  <si>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</si>
  <si>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</si>
  <si>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</si>
  <si>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</si>
  <si>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</si>
  <si>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</si>
  <si>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</si>
  <si>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</si>
  <si>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</si>
  <si>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</si>
  <si>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</si>
  <si>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</si>
  <si>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</si>
  <si>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</si>
  <si>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</si>
  <si>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</si>
  <si>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</si>
  <si>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</si>
  <si>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</si>
  <si>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</si>
  <si>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</si>
  <si>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</si>
  <si>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</si>
  <si>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</si>
  <si>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</si>
  <si>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</si>
  <si>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</si>
  <si>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</si>
  <si>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</si>
  <si>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</si>
  <si>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Пихта высокорослая</t>
  </si>
  <si>
    <t>Abies nordmanniana Liners P9</t>
  </si>
  <si>
    <t>87-07-0833</t>
  </si>
  <si>
    <t>Abies nordmanniana</t>
  </si>
  <si>
    <t>Abies cephalonica 'Meyer's Dwarf' Liners P14 H</t>
  </si>
  <si>
    <t>87-07-10964</t>
  </si>
  <si>
    <t>Abies cephalonica</t>
  </si>
  <si>
    <t>Пихта кефалинийская</t>
  </si>
  <si>
    <t>Meyer's Dwarf</t>
  </si>
  <si>
    <t>Abies koreana 'Blue Emperor' Liners P14 H</t>
  </si>
  <si>
    <t>87-07-11300</t>
  </si>
  <si>
    <t>Abies koreana</t>
  </si>
  <si>
    <t>Пихта корейская</t>
  </si>
  <si>
    <t>Blue Emperor</t>
  </si>
  <si>
    <t>Abies koreana 'Silberlocke' Liners P14 H</t>
  </si>
  <si>
    <t>87-07-11302</t>
  </si>
  <si>
    <t>Silberlocke=Horstmanns Silberlocke</t>
  </si>
  <si>
    <t>Abies nordm. 'Aurea' Liners P14 H</t>
  </si>
  <si>
    <t>87-07-8285</t>
  </si>
  <si>
    <t>Abies lasiocarpa 'Compacta' Liners P14 H</t>
  </si>
  <si>
    <t>87-07-11305</t>
  </si>
  <si>
    <t>Abies lasiocarpa</t>
  </si>
  <si>
    <t>Пихта субальпийская</t>
  </si>
  <si>
    <t>Compacta=Arizonica Compacta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</si>
  <si>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</si>
  <si>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</si>
  <si>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</si>
  <si>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</si>
  <si>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</si>
  <si>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 'Buffelo Green'PBR Liners P12</t>
  </si>
  <si>
    <t>87-07-11462</t>
  </si>
  <si>
    <t>Panicum virgatum</t>
  </si>
  <si>
    <t>Просо прутиевидное</t>
  </si>
  <si>
    <t>Buffelo Green</t>
  </si>
  <si>
    <t>Panicum virgatum 'Purple Breeze'PBR Liners P12</t>
  </si>
  <si>
    <t>87-07-11463</t>
  </si>
  <si>
    <t>Purple Breeze</t>
  </si>
  <si>
    <t>Panicum virgatum 'Rehbraun' Liners P12</t>
  </si>
  <si>
    <t>87-07-11168</t>
  </si>
  <si>
    <t>Rehbraun</t>
  </si>
  <si>
    <t>Panicum virgatum 'Sangria' PBR Liners P12</t>
  </si>
  <si>
    <t>87-07-10775</t>
  </si>
  <si>
    <t>Sangria</t>
  </si>
  <si>
    <t>Panicum virgatum 'Shenandoah' Liners P12</t>
  </si>
  <si>
    <t>87-07-11169</t>
  </si>
  <si>
    <t>Shenandoah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</si>
  <si>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</si>
  <si>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</si>
  <si>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</si>
  <si>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</si>
  <si>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</si>
  <si>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</si>
  <si>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</si>
  <si>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</si>
  <si>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</si>
  <si>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</si>
  <si>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'Andre' Liners P14</t>
  </si>
  <si>
    <t>87-07-11603</t>
  </si>
  <si>
    <t>Physocarpus opulif. 'Dart's Gold' Liners P9</t>
  </si>
  <si>
    <t>87-07-2809</t>
  </si>
  <si>
    <t>Dart's Gold</t>
  </si>
  <si>
    <t>Physocarpus opulif. 'Dart's Gold' Liners P14</t>
  </si>
  <si>
    <t>87-07-11604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</si>
  <si>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</si>
  <si>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</si>
  <si>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</si>
  <si>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</si>
  <si>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</si>
  <si>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</si>
  <si>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</si>
  <si>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'Lady in Red'PBR Liners P14</t>
  </si>
  <si>
    <t>87-07-8498</t>
  </si>
  <si>
    <t>Physocarpus opulif. 'Little Angel'® Liners P9</t>
  </si>
  <si>
    <t>87-07-2822</t>
  </si>
  <si>
    <t>Little Angel</t>
  </si>
  <si>
    <t>Physocarpus opulif. 'Little Angel'® Liners P14</t>
  </si>
  <si>
    <t>87-07-10925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</si>
  <si>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</si>
  <si>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</si>
  <si>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</si>
  <si>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</si>
  <si>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</si>
  <si>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</si>
  <si>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</si>
  <si>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</si>
  <si>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</si>
  <si>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Physocarpus opulif. 'Magical Raspberry Lemonade'® Liners P9</t>
  </si>
  <si>
    <t>87-07-8499</t>
  </si>
  <si>
    <t>Magical Raspberry Lemonade</t>
  </si>
  <si>
    <t>Physocarpus opulif. 'Nugget' Liners P9</t>
  </si>
  <si>
    <t>87-07-2839</t>
  </si>
  <si>
    <t>Nugget</t>
  </si>
  <si>
    <t>Physocarpus opulif. 'Nugget' Liners P14</t>
  </si>
  <si>
    <t>87-07-10930</t>
  </si>
  <si>
    <t>Physocarpus opulif. 'Red Baron' Liners P9</t>
  </si>
  <si>
    <t>87-07-2845</t>
  </si>
  <si>
    <t>Physocarpus opulif. 'Red Baron' Liners P14</t>
  </si>
  <si>
    <t>87-07-10931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</si>
  <si>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</si>
  <si>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</si>
  <si>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</si>
  <si>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</si>
  <si>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</si>
  <si>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</si>
  <si>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</si>
  <si>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</si>
  <si>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</si>
  <si>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</si>
  <si>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</si>
  <si>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</si>
  <si>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</si>
  <si>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</si>
  <si>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</si>
  <si>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</si>
  <si>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</si>
  <si>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</si>
  <si>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</si>
  <si>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</si>
  <si>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</si>
  <si>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</si>
  <si>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</si>
  <si>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</si>
  <si>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</si>
  <si>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</si>
  <si>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</si>
  <si>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</si>
  <si>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</si>
  <si>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</si>
  <si>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</si>
  <si>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</si>
  <si>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</si>
  <si>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</si>
  <si>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</si>
  <si>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</si>
  <si>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</si>
  <si>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</si>
  <si>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</si>
  <si>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</si>
  <si>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Rhododendron hybridum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</si>
  <si>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</si>
  <si>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</si>
  <si>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</si>
  <si>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</si>
  <si>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</si>
  <si>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</si>
  <si>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'Madame Masson' Salealble C5</t>
  </si>
  <si>
    <t>87-07-8269</t>
  </si>
  <si>
    <t>Madame Masson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</si>
  <si>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</si>
  <si>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</si>
  <si>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</si>
  <si>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</si>
  <si>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</si>
  <si>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</si>
  <si>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</si>
  <si>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</si>
  <si>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</si>
  <si>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</si>
  <si>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</si>
  <si>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</si>
  <si>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</si>
  <si>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</si>
  <si>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Рододендрон кэтевбинский</t>
  </si>
  <si>
    <t>Catawbiense Boursault=Boursault</t>
  </si>
  <si>
    <t>Rhododendron 'Lord Roberts' Salealble C5</t>
  </si>
  <si>
    <t>87-07-8268</t>
  </si>
  <si>
    <t>Lord Roberts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</si>
  <si>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</si>
  <si>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</si>
  <si>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</si>
  <si>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</si>
  <si>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</si>
  <si>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</si>
  <si>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</si>
  <si>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Rhododendron (Y) 'Dreamland' Salealble C5</t>
  </si>
  <si>
    <t>87-07-11295</t>
  </si>
  <si>
    <t>Рододендрон якушиманский</t>
  </si>
  <si>
    <t>Excelsior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</si>
  <si>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</si>
  <si>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</si>
  <si>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</si>
  <si>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</si>
  <si>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</si>
  <si>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</si>
  <si>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</si>
  <si>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</si>
  <si>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</si>
  <si>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</si>
  <si>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Rose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</si>
  <si>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</si>
  <si>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</si>
  <si>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</si>
  <si>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</si>
  <si>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</si>
  <si>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</si>
  <si>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</si>
  <si>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</si>
  <si>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</si>
  <si>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</si>
  <si>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</si>
  <si>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</si>
  <si>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</si>
  <si>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</si>
  <si>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</si>
  <si>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Magical Delight</t>
  </si>
  <si>
    <t>Rosa (R) 'Magical Delight'® Liners P12</t>
  </si>
  <si>
    <t>87-07-11567</t>
  </si>
  <si>
    <t>Rosa (P) 'Rote The Fairy' Liners P9</t>
  </si>
  <si>
    <t>87-07-3490</t>
  </si>
  <si>
    <t>Rosa (P) 'Rote The Fairy' Liners P12</t>
  </si>
  <si>
    <t>87-07-11046</t>
  </si>
  <si>
    <t>Rosa (P) 'The Fairy' Liners P9</t>
  </si>
  <si>
    <t>87-07-3483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</si>
  <si>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</si>
  <si>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</si>
  <si>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</si>
  <si>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</si>
  <si>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</si>
  <si>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</si>
  <si>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</si>
  <si>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</si>
  <si>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</si>
  <si>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</si>
  <si>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</si>
  <si>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</si>
  <si>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</si>
  <si>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</si>
  <si>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</si>
  <si>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</si>
  <si>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</si>
  <si>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</si>
  <si>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</si>
  <si>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</si>
  <si>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</si>
  <si>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</si>
  <si>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</si>
  <si>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</si>
  <si>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</si>
  <si>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</si>
  <si>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</si>
  <si>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</si>
  <si>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</si>
  <si>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</si>
  <si>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</si>
  <si>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</si>
  <si>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</si>
  <si>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</si>
  <si>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</si>
  <si>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</si>
  <si>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</si>
  <si>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Gaint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</si>
  <si>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</si>
  <si>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</si>
  <si>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</si>
  <si>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</si>
  <si>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</si>
  <si>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</si>
  <si>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</si>
  <si>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humilis 'Winter Gem'® Liners P9</t>
  </si>
  <si>
    <t>87-07-7423</t>
  </si>
  <si>
    <t>Sarcococca humilis</t>
  </si>
  <si>
    <t>Саркококка приземистая</t>
  </si>
  <si>
    <t>Winter Gem</t>
  </si>
  <si>
    <t>Sarcococca confusa Liners P9</t>
  </si>
  <si>
    <t>87-07-6802</t>
  </si>
  <si>
    <t>Sesleria nitida Liners P12</t>
  </si>
  <si>
    <t>87-07-8661</t>
  </si>
  <si>
    <t>Sesleria caerulea</t>
  </si>
  <si>
    <t>Сеслерия голубая</t>
  </si>
  <si>
    <t>Sesleria autumnalis Liners P12</t>
  </si>
  <si>
    <t>87-07-8658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</si>
  <si>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</si>
  <si>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</si>
  <si>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</si>
  <si>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</si>
  <si>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</si>
  <si>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</si>
  <si>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</si>
  <si>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</si>
  <si>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</si>
  <si>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</si>
  <si>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</si>
  <si>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</si>
  <si>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</si>
  <si>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</si>
  <si>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</si>
  <si>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</si>
  <si>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</si>
  <si>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</si>
  <si>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</si>
  <si>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</si>
  <si>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</si>
  <si>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</si>
  <si>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</si>
  <si>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</si>
  <si>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</si>
  <si>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</si>
  <si>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</si>
  <si>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</si>
  <si>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</si>
  <si>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</si>
  <si>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</si>
  <si>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</si>
  <si>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</si>
  <si>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</si>
  <si>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</si>
  <si>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</si>
  <si>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</si>
  <si>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</si>
  <si>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</si>
  <si>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</si>
  <si>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</si>
  <si>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</si>
  <si>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</si>
  <si>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</si>
  <si>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</si>
  <si>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</si>
  <si>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</si>
  <si>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</si>
  <si>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</si>
  <si>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</si>
  <si>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</si>
  <si>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</si>
  <si>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</si>
  <si>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</si>
  <si>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</si>
  <si>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Syringa v. 'Beauty of Moscow' Liners P9</t>
  </si>
  <si>
    <t>87-07-3829</t>
  </si>
  <si>
    <t>Beauty of Moscow</t>
  </si>
  <si>
    <t>Syringa v. 'Belle de Nancy' Liners P9</t>
  </si>
  <si>
    <t>87-07-3831</t>
  </si>
  <si>
    <t>Belle de Nancy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</si>
  <si>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</si>
  <si>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</si>
  <si>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</si>
  <si>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</si>
  <si>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</si>
  <si>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</si>
  <si>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</si>
  <si>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</si>
  <si>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</si>
  <si>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</si>
  <si>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</si>
  <si>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</si>
  <si>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</si>
  <si>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</si>
  <si>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</si>
  <si>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</si>
  <si>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</si>
  <si>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</si>
  <si>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</si>
  <si>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</si>
  <si>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</si>
  <si>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</si>
  <si>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</si>
  <si>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</si>
  <si>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</si>
  <si>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</si>
  <si>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</si>
  <si>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</si>
  <si>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</si>
  <si>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</si>
  <si>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</si>
  <si>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</si>
  <si>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</si>
  <si>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</si>
  <si>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</si>
  <si>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</si>
  <si>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</si>
  <si>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</si>
  <si>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</si>
  <si>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</si>
  <si>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</si>
  <si>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</si>
  <si>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</si>
  <si>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</si>
  <si>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</si>
  <si>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</si>
  <si>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</si>
  <si>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</si>
  <si>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</si>
  <si>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</si>
  <si>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</si>
  <si>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</si>
  <si>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</si>
  <si>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</si>
  <si>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</si>
  <si>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</si>
  <si>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</si>
  <si>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'Golden Spirit'PBR Liners P9</t>
  </si>
  <si>
    <t>87-07-9160</t>
  </si>
  <si>
    <t>Golden Spirit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</si>
  <si>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</si>
  <si>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</si>
  <si>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</si>
  <si>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</si>
  <si>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</si>
  <si>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</si>
  <si>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</si>
  <si>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</si>
  <si>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</si>
  <si>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</si>
  <si>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</si>
  <si>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</si>
  <si>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</si>
  <si>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</si>
  <si>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glandulosum Liners P14</t>
  </si>
  <si>
    <t>87-07-11583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</si>
  <si>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</si>
  <si>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</si>
  <si>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</si>
  <si>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</si>
  <si>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</si>
  <si>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</si>
  <si>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</si>
  <si>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</si>
  <si>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</si>
  <si>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</si>
  <si>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</si>
  <si>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</si>
  <si>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</si>
  <si>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</si>
  <si>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</si>
  <si>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</si>
  <si>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</si>
  <si>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</si>
  <si>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</si>
  <si>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</si>
  <si>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</si>
  <si>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</si>
  <si>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</si>
  <si>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</si>
  <si>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</si>
  <si>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</si>
  <si>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</si>
  <si>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</si>
  <si>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</si>
  <si>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</si>
  <si>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</si>
  <si>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</si>
  <si>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</si>
  <si>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</si>
  <si>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</si>
  <si>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</si>
  <si>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</si>
  <si>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</si>
  <si>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</si>
  <si>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</si>
  <si>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</si>
  <si>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</si>
  <si>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</si>
  <si>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</si>
  <si>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</si>
  <si>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</si>
  <si>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</si>
  <si>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</si>
  <si>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</si>
  <si>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</si>
  <si>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</si>
  <si>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</si>
  <si>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</si>
  <si>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</si>
  <si>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</si>
  <si>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</si>
  <si>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</si>
  <si>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</si>
  <si>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'Mother of Pearl' Liners P9</t>
  </si>
  <si>
    <t>87-07-3806</t>
  </si>
  <si>
    <t>Mother of Pearl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</si>
  <si>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</si>
  <si>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</si>
  <si>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</si>
  <si>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</si>
  <si>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</si>
  <si>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</si>
  <si>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</si>
  <si>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</si>
  <si>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</si>
  <si>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</si>
  <si>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</si>
  <si>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</si>
  <si>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</si>
  <si>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</si>
  <si>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Pinus strobus 'Blue Shag' Liners P14 H</t>
  </si>
  <si>
    <t>87-07-11004</t>
  </si>
  <si>
    <t>Pinus strobus</t>
  </si>
  <si>
    <t>Сосна веймутова</t>
  </si>
  <si>
    <t>Blue Shag</t>
  </si>
  <si>
    <t>Pinus strobus 'Densa Hill' Liners P14 H</t>
  </si>
  <si>
    <t>87-07-11005</t>
  </si>
  <si>
    <t>Densa Hill</t>
  </si>
  <si>
    <t>Pinus strobus 'Fastigiata' Liners P14 H</t>
  </si>
  <si>
    <t>87-07-11006</t>
  </si>
  <si>
    <t>Fastigiata</t>
  </si>
  <si>
    <t>87-07-8321</t>
  </si>
  <si>
    <t>Green Twist=Green Curls</t>
  </si>
  <si>
    <t>Pinus strobus 'Macopin' Liners P14 H</t>
  </si>
  <si>
    <t>87-07-11008</t>
  </si>
  <si>
    <t>Macopin</t>
  </si>
  <si>
    <t>Pinus strobus 'Minima' Liners P14 H</t>
  </si>
  <si>
    <t>87-07-11009</t>
  </si>
  <si>
    <t>Minima</t>
  </si>
  <si>
    <t>Pinus strobus 'Reinshaus' Liners P14 H</t>
  </si>
  <si>
    <t>87-07-11319</t>
  </si>
  <si>
    <t>Reinshaus=Nana Weiss</t>
  </si>
  <si>
    <t>Pinus heldreichii 'Compact Gem' Liners P14 H</t>
  </si>
  <si>
    <t>87-07-8277</t>
  </si>
  <si>
    <t>Pinus heldreichii/leucodermis</t>
  </si>
  <si>
    <t>Compact Gem=Compacta</t>
  </si>
  <si>
    <t>Malinki</t>
  </si>
  <si>
    <t>Pinus heldreichii 'Smidtii' Liners P14 H</t>
  </si>
  <si>
    <t>87-07-10988</t>
  </si>
  <si>
    <t>Pinus x pseudopumilio 'Mamut' Liners P14 H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</si>
  <si>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</si>
  <si>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</si>
  <si>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</si>
  <si>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</si>
  <si>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</si>
  <si>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</si>
  <si>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Pinus mugo 'Benjamin' Liners P14 H</t>
  </si>
  <si>
    <t>87-07-8280</t>
  </si>
  <si>
    <t>Сосна горная</t>
  </si>
  <si>
    <t>Benjamin</t>
  </si>
  <si>
    <t>Pinus mugo 'Carsten Wintergold' Liners P14 H</t>
  </si>
  <si>
    <t>87-07-8282</t>
  </si>
  <si>
    <t>Pinus mugo 'Gnom' Liners P14 H</t>
  </si>
  <si>
    <t>87-07-10992</t>
  </si>
  <si>
    <t>Gnom</t>
  </si>
  <si>
    <t>Pinus mugo 'Heideperle' Liners P14 H</t>
  </si>
  <si>
    <t>87-07-8283</t>
  </si>
  <si>
    <t>Heideperle</t>
  </si>
  <si>
    <t>Pinus mugo 'Humpy' Liners P14 H</t>
  </si>
  <si>
    <t>87-07-11812</t>
  </si>
  <si>
    <t>Humpy</t>
  </si>
  <si>
    <t>87-07-8307</t>
  </si>
  <si>
    <t>Jezek</t>
  </si>
  <si>
    <t>Pinus mugo 'Klostergrun'  Liners P14 H</t>
  </si>
  <si>
    <t>87-07-11704</t>
  </si>
  <si>
    <t>Klostergrun</t>
  </si>
  <si>
    <t>Pinus mugo</t>
  </si>
  <si>
    <t>Pinus mugo 'Laurin' Liners P14 H</t>
  </si>
  <si>
    <t>87-07-8309</t>
  </si>
  <si>
    <t>Laurin</t>
  </si>
  <si>
    <t>Pinus mugo 'Mops' Liners P14 H</t>
  </si>
  <si>
    <t>87-07-10994</t>
  </si>
  <si>
    <t>Mops</t>
  </si>
  <si>
    <t>Pinus mugo 'Ophir' Liners P14 H</t>
  </si>
  <si>
    <t>87-07-8311</t>
  </si>
  <si>
    <t>Ophir</t>
  </si>
  <si>
    <t>Pinus mugo 'Sherwood Compact' Liners P14 H</t>
  </si>
  <si>
    <t>87-07-11316</t>
  </si>
  <si>
    <t>Sherwood Compact</t>
  </si>
  <si>
    <t>Pinus mugo mugo Liners P9</t>
  </si>
  <si>
    <t>87-07-0972</t>
  </si>
  <si>
    <t>subsp. mugo</t>
  </si>
  <si>
    <t>87-07-11317</t>
  </si>
  <si>
    <t>Pinus mugo uncinata Liners P9</t>
  </si>
  <si>
    <t>87-07-0803</t>
  </si>
  <si>
    <t>Pinus mugo pumilio Liners P9</t>
  </si>
  <si>
    <t>87-07-2986</t>
  </si>
  <si>
    <t>var. pumilio</t>
  </si>
  <si>
    <t>87-07-8278</t>
  </si>
  <si>
    <t>Pinus mugo pumilio Saleable C3</t>
  </si>
  <si>
    <t>87-07-8279</t>
  </si>
  <si>
    <t>Pinus mugo 'Varella' Liners P14 H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</si>
  <si>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</si>
  <si>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</si>
  <si>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</si>
  <si>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</si>
  <si>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</si>
  <si>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</si>
  <si>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</si>
  <si>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</si>
  <si>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</si>
  <si>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</si>
  <si>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</si>
  <si>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</si>
  <si>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Pinus uncinata 'Hnizdo' Liners P14 H</t>
  </si>
  <si>
    <t>87-07-11016</t>
  </si>
  <si>
    <t>Pinus uncinata</t>
  </si>
  <si>
    <t>Сосна крючковатая</t>
  </si>
  <si>
    <t>Hnizdo</t>
  </si>
  <si>
    <t>Pinus uncinata 'Horni Hazle' Liners P14 H</t>
  </si>
  <si>
    <t>87-07-11017</t>
  </si>
  <si>
    <t>Horni Hazle</t>
  </si>
  <si>
    <t>Pinus sylvestris</t>
  </si>
  <si>
    <t>Сосна обыкновенная</t>
  </si>
  <si>
    <t>Pinus sylv. 'Hibernia' Liners P14 H</t>
  </si>
  <si>
    <t>87-07-11012</t>
  </si>
  <si>
    <t>Pinus sylv. 'Longmoor' Liners P14 H</t>
  </si>
  <si>
    <t>87-07-8323</t>
  </si>
  <si>
    <t>Longmoor</t>
  </si>
  <si>
    <t>Pinus sylv. 'Viridis Compacta' Liners P14 H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</si>
  <si>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</si>
  <si>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</si>
  <si>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</si>
  <si>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</si>
  <si>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</si>
  <si>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</si>
  <si>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</si>
  <si>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thunbergii 'Majima' Liners P14 H</t>
  </si>
  <si>
    <t>87-07-8326</t>
  </si>
  <si>
    <t>Maijima</t>
  </si>
  <si>
    <t>Pinus thunbergii 'Sayonara' Liners P14 H</t>
  </si>
  <si>
    <t>87-07-8327</t>
  </si>
  <si>
    <t>Sayonara=Yatsubusa 1</t>
  </si>
  <si>
    <t>Pinus nigra 'Fastigiata' Liners P14 H</t>
  </si>
  <si>
    <t>87-07-8314</t>
  </si>
  <si>
    <t>Pinus nigra</t>
  </si>
  <si>
    <t>Сосна черная</t>
  </si>
  <si>
    <t>Pinus nigra 'Green Tower' Liners P14 H</t>
  </si>
  <si>
    <t>87-07-10998</t>
  </si>
  <si>
    <t>Green Tower</t>
  </si>
  <si>
    <t>Pinus nigra 'Helga' Liners P14 H</t>
  </si>
  <si>
    <t>87-07-8315</t>
  </si>
  <si>
    <t>Helga</t>
  </si>
  <si>
    <t>Pinus nigra 'Hornibrookiana' Liners P14 H</t>
  </si>
  <si>
    <t>87-07-10999</t>
  </si>
  <si>
    <t>Hornibrookiana</t>
  </si>
  <si>
    <t>Pinus nigra 'Malinki' Liners P14 H</t>
  </si>
  <si>
    <t>87-07-8316</t>
  </si>
  <si>
    <t>Pinus nigra 'Nana' Liners P14 H</t>
  </si>
  <si>
    <t>87-07-11000</t>
  </si>
  <si>
    <t>87-07-10268</t>
  </si>
  <si>
    <t>Pinus nigra 'Oregon Green' Liners P14 H</t>
  </si>
  <si>
    <t>87-07-8317</t>
  </si>
  <si>
    <t>Pyramidalis</t>
  </si>
  <si>
    <t>Pinus nigra 'Richard' Liners P14 H</t>
  </si>
  <si>
    <t>87-07-8318</t>
  </si>
  <si>
    <t>Richard</t>
  </si>
  <si>
    <t>Pinus nigra 'Smaragd' Liners P14 H</t>
  </si>
  <si>
    <t>87-07-8319</t>
  </si>
  <si>
    <t>Smaragd</t>
  </si>
  <si>
    <t>Pinus nigra nigra Liners P9</t>
  </si>
  <si>
    <t>87-07-3014</t>
  </si>
  <si>
    <t>subsp. nigra</t>
  </si>
  <si>
    <t>Pinus schwerinii Liners P14 H</t>
  </si>
  <si>
    <t>87-07-11003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</si>
  <si>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</si>
  <si>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</si>
  <si>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</si>
  <si>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</si>
  <si>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</si>
  <si>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</si>
  <si>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</si>
  <si>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</si>
  <si>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</si>
  <si>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</si>
  <si>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</si>
  <si>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</si>
  <si>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</si>
  <si>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</si>
  <si>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</si>
  <si>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</si>
  <si>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</si>
  <si>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</si>
  <si>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</si>
  <si>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</si>
  <si>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</si>
  <si>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</si>
  <si>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</si>
  <si>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</si>
  <si>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</si>
  <si>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densiflora Liners P9</t>
  </si>
  <si>
    <t>87-07-3662</t>
  </si>
  <si>
    <t>Spiraea densiflora</t>
  </si>
  <si>
    <t>Спирея густоцветковая</t>
  </si>
  <si>
    <t>Spiraea salicifolia Liners P9</t>
  </si>
  <si>
    <t>87-07-10950</t>
  </si>
  <si>
    <t>Spiraea salicifolia</t>
  </si>
  <si>
    <t>Спирея иволистная</t>
  </si>
  <si>
    <t>Spiraea nipp. 'Halward's Silver' Liners P9</t>
  </si>
  <si>
    <t>87-07-3778</t>
  </si>
  <si>
    <t>Spiraea nipponica</t>
  </si>
  <si>
    <t>Спирея ниппонская</t>
  </si>
  <si>
    <t>Halward's Silver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</si>
  <si>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</si>
  <si>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</si>
  <si>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</si>
  <si>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</si>
  <si>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</si>
  <si>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</si>
  <si>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</si>
  <si>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</si>
  <si>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</si>
  <si>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</si>
  <si>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</si>
  <si>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cinerea 'Grefsheim' Liners P14</t>
  </si>
  <si>
    <t>87-07-11586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</si>
  <si>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</si>
  <si>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</si>
  <si>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</si>
  <si>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</si>
  <si>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</si>
  <si>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</si>
  <si>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</si>
  <si>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</si>
  <si>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</si>
  <si>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</si>
  <si>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</si>
  <si>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</si>
  <si>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</si>
  <si>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</si>
  <si>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</si>
  <si>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</si>
  <si>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</si>
  <si>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</si>
  <si>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</si>
  <si>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</si>
  <si>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</si>
  <si>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'Anthony Waterer' Liners P14</t>
  </si>
  <si>
    <t>87-07-11588</t>
  </si>
  <si>
    <t>Spiraea japonica 'Crispa' Liners P9</t>
  </si>
  <si>
    <t>87-07-3628</t>
  </si>
  <si>
    <t>Crispa</t>
  </si>
  <si>
    <t>Spiraea japonica 'Crispa' Liners P14</t>
  </si>
  <si>
    <t>87-07-10946</t>
  </si>
  <si>
    <t>Spiraea japonica 'Dart's Red' Liners P9</t>
  </si>
  <si>
    <t>87-07-3631</t>
  </si>
  <si>
    <t>Dart's Red</t>
  </si>
  <si>
    <t>Spiraea japonica 'Dart's Red' Liners P14</t>
  </si>
  <si>
    <t>87-07-10947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</si>
  <si>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</si>
  <si>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</si>
  <si>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</si>
  <si>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</si>
  <si>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</si>
  <si>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</si>
  <si>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</si>
  <si>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</si>
  <si>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Jack'(pbr) Liners P9</t>
  </si>
  <si>
    <t>87-07-9251</t>
  </si>
  <si>
    <t>Golden Jack</t>
  </si>
  <si>
    <t>Spiraea japonica 'Golden Princess' Liners P9</t>
  </si>
  <si>
    <t>87-07-3745</t>
  </si>
  <si>
    <t>Golden Princess</t>
  </si>
  <si>
    <t>Spiraea japonica 'Golden Princess' Liners P14</t>
  </si>
  <si>
    <t>87-07-10948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</si>
  <si>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</si>
  <si>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</si>
  <si>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</si>
  <si>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</si>
  <si>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</si>
  <si>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</si>
  <si>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</si>
  <si>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</si>
  <si>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'Little Princess' Liners P14</t>
  </si>
  <si>
    <t>87-07-10949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</si>
  <si>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</si>
  <si>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</si>
  <si>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</si>
  <si>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</si>
  <si>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</si>
  <si>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</si>
  <si>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'Merlo'®Green(pbr) Liners P9</t>
  </si>
  <si>
    <t>87-07-9253</t>
  </si>
  <si>
    <t>Merlo Green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</si>
  <si>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</si>
  <si>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</si>
  <si>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</si>
  <si>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</si>
  <si>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</si>
  <si>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</si>
  <si>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</si>
  <si>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</si>
  <si>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</si>
  <si>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</si>
  <si>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</si>
  <si>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</si>
  <si>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</si>
  <si>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</si>
  <si>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</si>
  <si>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</si>
  <si>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</si>
  <si>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</si>
  <si>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</si>
  <si>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</si>
  <si>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Schizachyrium scoparium 'Standing Ovation' PBR Liners P12</t>
  </si>
  <si>
    <t>87-07-10782</t>
  </si>
  <si>
    <t>Standing Ovation</t>
  </si>
  <si>
    <t>Sciadopitys vert. 'Green Diamond' PBR Liners P14 H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</si>
  <si>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</si>
  <si>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</si>
  <si>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</si>
  <si>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</si>
  <si>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</si>
  <si>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</si>
  <si>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</si>
  <si>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</si>
  <si>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b. Best Hedge 'Jotab1 PBR' Saleable C2</t>
  </si>
  <si>
    <t>87-07-8331</t>
  </si>
  <si>
    <t>Taxus baccata</t>
  </si>
  <si>
    <t>Тис ягодный</t>
  </si>
  <si>
    <t>Best Hedge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</si>
  <si>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</si>
  <si>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</si>
  <si>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</si>
  <si>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</si>
  <si>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</si>
  <si>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</si>
  <si>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</si>
  <si>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</si>
  <si>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</si>
  <si>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Тсуга канадская</t>
  </si>
  <si>
    <t>Jeddeloh</t>
  </si>
  <si>
    <t>Tsuga can. 'Jeddeloh' Saleable C2</t>
  </si>
  <si>
    <t>87-07-9598</t>
  </si>
  <si>
    <t>Thuja occ. 'Brabant' Liners P9</t>
  </si>
  <si>
    <t>87-07-3669</t>
  </si>
  <si>
    <t>Thuja occidentalis</t>
  </si>
  <si>
    <t>Туя западная</t>
  </si>
  <si>
    <t>Brabant</t>
  </si>
  <si>
    <t>Thuja occ. 'Brabant' Saleable C2</t>
  </si>
  <si>
    <t>87-07-10295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</si>
  <si>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</si>
  <si>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</si>
  <si>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</si>
  <si>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</si>
  <si>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</si>
  <si>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</si>
  <si>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</si>
  <si>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</si>
  <si>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</si>
  <si>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</si>
  <si>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</si>
  <si>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</si>
  <si>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Thuja occ. 'Golden Anne'® Liners P9</t>
  </si>
  <si>
    <t>87-07-3672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</si>
  <si>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</si>
  <si>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</si>
  <si>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</si>
  <si>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</si>
  <si>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</si>
  <si>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</si>
  <si>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</si>
  <si>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</si>
  <si>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</si>
  <si>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</si>
  <si>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</si>
  <si>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</si>
  <si>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</si>
  <si>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</si>
  <si>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</si>
  <si>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</si>
  <si>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</si>
  <si>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</si>
  <si>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</si>
  <si>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</si>
  <si>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</si>
  <si>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</si>
  <si>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</si>
  <si>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</si>
  <si>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Thuja occ. 'Little Champion' Saleable C2</t>
  </si>
  <si>
    <t>87-07-11032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</si>
  <si>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</si>
  <si>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</si>
  <si>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</si>
  <si>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</si>
  <si>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</si>
  <si>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</si>
  <si>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</si>
  <si>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</si>
  <si>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</si>
  <si>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</si>
  <si>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</si>
  <si>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</si>
  <si>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</si>
  <si>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</si>
  <si>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</si>
  <si>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</si>
  <si>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</si>
  <si>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</si>
  <si>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</si>
  <si>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</si>
  <si>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</si>
  <si>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</si>
  <si>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</si>
  <si>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</si>
  <si>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</si>
  <si>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</si>
  <si>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</si>
  <si>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</si>
  <si>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</si>
  <si>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</si>
  <si>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</si>
  <si>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</si>
  <si>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</si>
  <si>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</si>
  <si>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</si>
  <si>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</si>
  <si>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</si>
  <si>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</si>
  <si>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</si>
  <si>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</si>
  <si>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</si>
  <si>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</si>
  <si>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</si>
  <si>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</si>
  <si>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</si>
  <si>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</si>
  <si>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</si>
  <si>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</si>
  <si>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</si>
  <si>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</si>
  <si>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</si>
  <si>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</si>
  <si>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</si>
  <si>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</si>
  <si>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</si>
  <si>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</si>
  <si>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</si>
  <si>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</si>
  <si>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</si>
  <si>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</si>
  <si>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</si>
  <si>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</si>
  <si>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</si>
  <si>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</si>
  <si>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</si>
  <si>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</si>
  <si>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</si>
  <si>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</si>
  <si>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</si>
  <si>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Laura</t>
  </si>
  <si>
    <t>Orange Perfection</t>
  </si>
  <si>
    <t>Phlox (p) 'Orchid Green'  Liners P12</t>
  </si>
  <si>
    <t>87-07-8637</t>
  </si>
  <si>
    <t>Phlox (p) 'Orchid Yellow' Liners P12</t>
  </si>
  <si>
    <t>87-07-8638</t>
  </si>
  <si>
    <t>Orchid Yellow</t>
  </si>
  <si>
    <t>Spitfire</t>
  </si>
  <si>
    <t>Starfire</t>
  </si>
  <si>
    <t>Phlox (P) 'Sweet Summer'® Candy'™  Liners P12</t>
  </si>
  <si>
    <t>87-07-11465</t>
  </si>
  <si>
    <t>Sweet Summer Candy</t>
  </si>
  <si>
    <t>Phlox (P) 'Sweet Summer®  Dream'™ Liners P12</t>
  </si>
  <si>
    <t>87-07-11466</t>
  </si>
  <si>
    <t>Sweet Summer Dream</t>
  </si>
  <si>
    <t>Phlox (P) 'Sweet Summer® Fragrance'™ Liners P12</t>
  </si>
  <si>
    <t>87-07-11467</t>
  </si>
  <si>
    <t>Sweet Summer Fragrance</t>
  </si>
  <si>
    <t>Phlox (P) 'Sweet Summer® Melody'™ Liners P12</t>
  </si>
  <si>
    <t>87-07-11468</t>
  </si>
  <si>
    <t>Sweet Summer Melody</t>
  </si>
  <si>
    <t>Phlox (P) 'Sweet Summer® Ocean'™ Liners P12</t>
  </si>
  <si>
    <t>87-07-11469</t>
  </si>
  <si>
    <t>Sweet Summer Ocean</t>
  </si>
  <si>
    <t>Phlox (P) 'Sweet Summer® Sensation'™ Liners P12</t>
  </si>
  <si>
    <t>87-07-11470</t>
  </si>
  <si>
    <t>Sweet Summer Sensation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</si>
  <si>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</si>
  <si>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</si>
  <si>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</si>
  <si>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</si>
  <si>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</si>
  <si>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</si>
  <si>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</si>
  <si>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</si>
  <si>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</si>
  <si>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</si>
  <si>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</si>
  <si>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</si>
  <si>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</si>
  <si>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</si>
  <si>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</si>
  <si>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</si>
  <si>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</si>
  <si>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</si>
  <si>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</si>
  <si>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</si>
  <si>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</si>
  <si>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</si>
  <si>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</si>
  <si>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</si>
  <si>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</si>
  <si>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</si>
  <si>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</si>
  <si>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</si>
  <si>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</si>
  <si>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</si>
  <si>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</si>
  <si>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</si>
  <si>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</si>
  <si>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</si>
  <si>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</si>
  <si>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</si>
  <si>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</si>
  <si>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</si>
  <si>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</si>
  <si>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</si>
  <si>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</si>
  <si>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</si>
  <si>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Robusta</t>
  </si>
  <si>
    <t>Chaenomeles 'Lemon Sorbet'PBR NEW24 Liners P9</t>
  </si>
  <si>
    <t>87-07-8380</t>
  </si>
  <si>
    <t>Lemon Sorbet</t>
  </si>
  <si>
    <t>Chaenomeles 'Red Kimono'PBR Liners P9</t>
  </si>
  <si>
    <t>87-07-1520</t>
  </si>
  <si>
    <t>Red Kimono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</si>
  <si>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</si>
  <si>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</si>
  <si>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</si>
  <si>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</si>
  <si>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</si>
  <si>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</si>
  <si>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</si>
  <si>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</si>
  <si>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</si>
  <si>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</si>
  <si>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</si>
  <si>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</si>
  <si>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</si>
  <si>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</si>
  <si>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</si>
  <si>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</si>
  <si>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</si>
  <si>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</si>
  <si>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</si>
  <si>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</si>
  <si>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</si>
  <si>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</si>
  <si>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</si>
  <si>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</si>
  <si>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</si>
  <si>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</si>
  <si>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</si>
  <si>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</si>
  <si>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</si>
  <si>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</si>
  <si>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</si>
  <si>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</si>
  <si>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'Cido Red'® Liners P9</t>
  </si>
  <si>
    <t>Chaenomeles j. 'Sargentii' Liners P9</t>
  </si>
  <si>
    <t>87-07-1484</t>
  </si>
  <si>
    <t>Sargentii</t>
  </si>
  <si>
    <t>Hosta 'Abiqua Drinking Gourd' Liners P12</t>
  </si>
  <si>
    <t>87-07-11425</t>
  </si>
  <si>
    <t>Хоста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</si>
  <si>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</si>
  <si>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</si>
  <si>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</si>
  <si>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</si>
  <si>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</si>
  <si>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</si>
  <si>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</si>
  <si>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</si>
  <si>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</si>
  <si>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</si>
  <si>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</si>
  <si>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'Blue Mouse Ears' Liners P12</t>
  </si>
  <si>
    <t>87-07-8592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</si>
  <si>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</si>
  <si>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</si>
  <si>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</si>
  <si>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</si>
  <si>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</si>
  <si>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</si>
  <si>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</si>
  <si>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</si>
  <si>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</si>
  <si>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</si>
  <si>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</si>
  <si>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</si>
  <si>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</si>
  <si>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</si>
  <si>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'Lakeside Little Tuft' Liners P12</t>
  </si>
  <si>
    <t>87-07-11432</t>
  </si>
  <si>
    <t>Lakeside Little Tuft</t>
  </si>
  <si>
    <t>Hosta 'Party Popper' Liners P12</t>
  </si>
  <si>
    <t>87-07-8594</t>
  </si>
  <si>
    <t>Party Popper</t>
  </si>
  <si>
    <t>Hosta 'Pin-Up' Liners P12</t>
  </si>
  <si>
    <t>87-07-8595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</si>
  <si>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</si>
  <si>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</si>
  <si>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</si>
  <si>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</si>
  <si>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</si>
  <si>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</si>
  <si>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</si>
  <si>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</si>
  <si>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</si>
  <si>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</si>
  <si>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</si>
  <si>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</si>
  <si>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</si>
  <si>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'White Feather'™ Liners P12</t>
  </si>
  <si>
    <t>87-07-11439</t>
  </si>
  <si>
    <t>White Feather</t>
  </si>
  <si>
    <t>Hosta 'Undulata Mediovariegata' Liners P12</t>
  </si>
  <si>
    <t>87-07-11438</t>
  </si>
  <si>
    <t>Hosta undulata</t>
  </si>
  <si>
    <t>Хоста волнистая</t>
  </si>
  <si>
    <t>Mediovariegata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</si>
  <si>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</si>
  <si>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</si>
  <si>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</si>
  <si>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</si>
  <si>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</si>
  <si>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</si>
  <si>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</si>
  <si>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</si>
  <si>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</si>
  <si>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</si>
  <si>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</si>
  <si>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</si>
  <si>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</si>
  <si>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</si>
  <si>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</si>
  <si>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</si>
  <si>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</si>
  <si>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</si>
  <si>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</si>
  <si>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</si>
  <si>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</si>
  <si>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</si>
  <si>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</si>
  <si>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</si>
  <si>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</si>
  <si>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</si>
  <si>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</si>
  <si>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</si>
  <si>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</si>
  <si>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</si>
  <si>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</si>
  <si>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</si>
  <si>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</si>
  <si>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</si>
  <si>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</si>
  <si>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</si>
  <si>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</si>
  <si>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</si>
  <si>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</si>
  <si>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</si>
  <si>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</si>
  <si>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</si>
  <si>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</si>
  <si>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</si>
  <si>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</si>
  <si>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</si>
  <si>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</si>
  <si>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</si>
  <si>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</si>
  <si>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</si>
  <si>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</si>
  <si>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</si>
  <si>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</si>
  <si>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</si>
  <si>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</si>
  <si>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</si>
  <si>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</si>
  <si>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</si>
  <si>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'Lycioides' Liners P9</t>
  </si>
  <si>
    <t>87-07-8646</t>
  </si>
  <si>
    <t>Lycioides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</si>
  <si>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</si>
  <si>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</si>
  <si>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</si>
  <si>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</si>
  <si>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</si>
  <si>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</si>
  <si>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</si>
  <si>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</si>
  <si>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</si>
  <si>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</si>
  <si>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</si>
  <si>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</si>
  <si>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</si>
  <si>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</si>
  <si>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</si>
  <si>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</si>
  <si>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</si>
  <si>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</si>
  <si>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</si>
  <si>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</si>
  <si>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</si>
  <si>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</si>
  <si>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</si>
  <si>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</si>
  <si>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</si>
  <si>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</si>
  <si>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</si>
  <si>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</si>
  <si>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</si>
  <si>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Deep Blue Liners P9</t>
  </si>
  <si>
    <t>87-07-11179</t>
  </si>
  <si>
    <t>Sensation Medium Deep Blue</t>
  </si>
  <si>
    <t>Salvia n. Sensation® Medium Pink Liners P9</t>
  </si>
  <si>
    <t>87-07-11476</t>
  </si>
  <si>
    <t>Sensation Medium Pink</t>
  </si>
  <si>
    <t>Salvia n. Sensation® Medium Violet Liners P9</t>
  </si>
  <si>
    <t>87-07-11477</t>
  </si>
  <si>
    <t>Sensation Medium Violet</t>
  </si>
  <si>
    <t>Salvia n. Sensation® Medium White Liners P9</t>
  </si>
  <si>
    <t>87-07-11478</t>
  </si>
  <si>
    <t>Sensation Medium White</t>
  </si>
  <si>
    <t>Salvia off. 'Berggarten' Liners P9</t>
  </si>
  <si>
    <t>87-07-8652</t>
  </si>
  <si>
    <t>Шалфей лекарственный</t>
  </si>
  <si>
    <t>Berggarten</t>
  </si>
  <si>
    <t>Salvia off. 'Purpurascens' Liners P9</t>
  </si>
  <si>
    <t>87-07-8653</t>
  </si>
  <si>
    <t>Purpurascens</t>
  </si>
  <si>
    <t>Salvia micr. 'Gletsjer' Liners P9</t>
  </si>
  <si>
    <t>87-07-8647</t>
  </si>
  <si>
    <t>Salvia microphylla</t>
  </si>
  <si>
    <t>Шалфей мелколистный</t>
  </si>
  <si>
    <t>Gletsjer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</si>
  <si>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</si>
  <si>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</si>
  <si>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</si>
  <si>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</si>
  <si>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</si>
  <si>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</si>
  <si>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87-07-11551</t>
  </si>
  <si>
    <t>Morus rubra</t>
  </si>
  <si>
    <t>Шелковица красная</t>
  </si>
  <si>
    <t>Illinois Everbearing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</si>
  <si>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</si>
  <si>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</si>
  <si>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</si>
  <si>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</si>
  <si>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</si>
  <si>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</si>
  <si>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</si>
  <si>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</si>
  <si>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</si>
  <si>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</si>
  <si>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</si>
  <si>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</si>
  <si>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</si>
  <si>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Choisya ternata Liners P9</t>
  </si>
  <si>
    <t>87-07-1546</t>
  </si>
  <si>
    <t>Deschampsia cesp. 'Goldtau' Liners P12</t>
  </si>
  <si>
    <t>87-07-11633</t>
  </si>
  <si>
    <t>Deshampsia caespitosa</t>
  </si>
  <si>
    <t>Щучка дернистая</t>
  </si>
  <si>
    <t>Goldtau</t>
  </si>
  <si>
    <t>Small Leaved Gum</t>
  </si>
  <si>
    <t>Eucalyptus cinerea</t>
  </si>
  <si>
    <t>Эвкалипт пепельный</t>
  </si>
  <si>
    <t>Eucalyptus pulverulenta</t>
  </si>
  <si>
    <t>Эвкалипт припудренный</t>
  </si>
  <si>
    <t>Baby Blue</t>
  </si>
  <si>
    <t>Eucalyptus websteriana</t>
  </si>
  <si>
    <t>Heart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</si>
  <si>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</si>
  <si>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</si>
  <si>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</si>
  <si>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</si>
  <si>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</si>
  <si>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</si>
  <si>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</si>
  <si>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</si>
  <si>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</si>
  <si>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</si>
  <si>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</si>
  <si>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</si>
  <si>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</si>
  <si>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</si>
  <si>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</si>
  <si>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</si>
  <si>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</si>
  <si>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</si>
  <si>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</si>
  <si>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</si>
  <si>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</si>
  <si>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</si>
  <si>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</si>
  <si>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</si>
  <si>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</si>
  <si>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</si>
  <si>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</si>
  <si>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</si>
  <si>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</si>
  <si>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</si>
  <si>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Echinacea p. 'Bright Rose' Liners P12</t>
  </si>
  <si>
    <t>87-07-11401</t>
  </si>
  <si>
    <t>Bright Rose</t>
  </si>
  <si>
    <t>Echinacea p. 'Double-Decker' Liners P12</t>
  </si>
  <si>
    <t>87-07-11088</t>
  </si>
  <si>
    <t>Echinacea p. 'Lakota™ Orange' Liners P12</t>
  </si>
  <si>
    <t>87-07-8574</t>
  </si>
  <si>
    <t>Lakota Orange</t>
  </si>
  <si>
    <t>Echinacea p. 'Lakota™ Red' Liners P12</t>
  </si>
  <si>
    <t>87-07-8575</t>
  </si>
  <si>
    <t>Lakota Red</t>
  </si>
  <si>
    <t>Echinacea p. 'Lakota™ Rose' Liners P12</t>
  </si>
  <si>
    <t>87-07-8576</t>
  </si>
  <si>
    <t>Lakota Rose</t>
  </si>
  <si>
    <t>Echinacea p. 'Lakota™ Yellow' Liners P12</t>
  </si>
  <si>
    <t>87-07-8578</t>
  </si>
  <si>
    <t>Lakota Yellow</t>
  </si>
  <si>
    <t>Echinacea p. 'Magnus' Liners P12</t>
  </si>
  <si>
    <t>87-07-11403</t>
  </si>
  <si>
    <t>Magnus</t>
  </si>
  <si>
    <t>Echinacea p. 'PowWow™ White' Liners P12</t>
  </si>
  <si>
    <t>87-07-8579</t>
  </si>
  <si>
    <t>Echinacea p. 'PowWow™ Wild Berry' Liners P12</t>
  </si>
  <si>
    <t>87-07-8580</t>
  </si>
  <si>
    <t>Yucca rostrata</t>
  </si>
  <si>
    <t>Юкка клювовидная</t>
  </si>
  <si>
    <t>Sapphire Skies</t>
  </si>
  <si>
    <t>Yucca filamentosa 'Bright Edge' Saleable C2</t>
  </si>
  <si>
    <t>87-07-8663</t>
  </si>
  <si>
    <t>Yucca filamentosa</t>
  </si>
  <si>
    <t>Юкка нитчатая</t>
  </si>
  <si>
    <t>Bright Edge</t>
  </si>
  <si>
    <t>Yucca filamentosa 'Color Guard' Liners P9</t>
  </si>
  <si>
    <t>87-07-4188</t>
  </si>
  <si>
    <t>Color Guard</t>
  </si>
  <si>
    <t>Yucca filamentosa 'Color Guard' Saleable C2</t>
  </si>
  <si>
    <t>87-07-8664</t>
  </si>
  <si>
    <t>Yucca filamentosa Saleable C2</t>
  </si>
  <si>
    <t>87-07-8128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</si>
  <si>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</si>
  <si>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</si>
  <si>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</si>
  <si>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</si>
  <si>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</si>
  <si>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</si>
  <si>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</si>
  <si>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</si>
  <si>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</si>
  <si>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</si>
  <si>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</si>
  <si>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</si>
  <si>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</si>
  <si>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</si>
  <si>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</si>
  <si>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</si>
  <si>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</si>
  <si>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</si>
  <si>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</si>
  <si>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</si>
  <si>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</si>
  <si>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</si>
  <si>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</si>
  <si>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</si>
  <si>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</si>
  <si>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</si>
  <si>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</si>
  <si>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</si>
  <si>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</si>
  <si>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</si>
  <si>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</si>
  <si>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</si>
  <si>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</si>
  <si>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</si>
  <si>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</si>
  <si>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</si>
  <si>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</si>
  <si>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</si>
  <si>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</si>
  <si>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</si>
  <si>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</si>
  <si>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</si>
  <si>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</si>
  <si>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</si>
  <si>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</si>
  <si>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</si>
  <si>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</si>
  <si>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</si>
  <si>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</si>
  <si>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</si>
  <si>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</si>
  <si>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</si>
  <si>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</si>
  <si>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</si>
  <si>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</si>
  <si>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</si>
  <si>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</si>
  <si>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</si>
  <si>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</si>
  <si>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</si>
  <si>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</si>
  <si>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</si>
  <si>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</si>
  <si>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</si>
  <si>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</si>
  <si>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</si>
  <si>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</si>
  <si>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</si>
  <si>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</si>
  <si>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</si>
  <si>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</si>
  <si>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</si>
  <si>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</si>
  <si>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</si>
  <si>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</si>
  <si>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</si>
  <si>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</si>
  <si>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</si>
  <si>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</si>
  <si>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</si>
  <si>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</si>
  <si>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</si>
  <si>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</si>
  <si>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</si>
  <si>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</si>
  <si>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</si>
  <si>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</si>
  <si>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</si>
  <si>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</si>
  <si>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87-07-10014</t>
  </si>
  <si>
    <t>87-07-10481</t>
  </si>
  <si>
    <t>87-07-10847</t>
  </si>
  <si>
    <t>87-07-11496</t>
  </si>
  <si>
    <t>87-07-11695</t>
  </si>
  <si>
    <t>Diervilla rivularis 'Honey Surprise'® Liners P9</t>
  </si>
  <si>
    <t>Acer pal. 'Orange Dream' Saleable C2</t>
  </si>
  <si>
    <t>Acer pal. 'Pixie' Saleable C2</t>
  </si>
  <si>
    <t>Pinus mugo 'Winter Gold' Liners P14 H</t>
  </si>
  <si>
    <t>Honey Surprise</t>
  </si>
  <si>
    <t>Pixie</t>
  </si>
  <si>
    <t>Winter Gold</t>
  </si>
  <si>
    <t>Acer pal. 'Bihow' Saleable C2</t>
  </si>
  <si>
    <t>87-07-8671</t>
  </si>
  <si>
    <t>Acer pal. 'Burgundy Lace' Saleable C2</t>
  </si>
  <si>
    <t>87-07-8672</t>
  </si>
  <si>
    <t>Acer pal. 'Orangeola' Saleable C2</t>
  </si>
  <si>
    <t>87-07-8682</t>
  </si>
  <si>
    <t>Acer pal. 'Shaina' Saleable C2</t>
  </si>
  <si>
    <t>87-07-8687</t>
  </si>
  <si>
    <t>C3 PA 60</t>
  </si>
  <si>
    <t>Bihow</t>
  </si>
  <si>
    <t>Burgundy Lace</t>
  </si>
  <si>
    <t>Orangeola</t>
  </si>
  <si>
    <t>Shaina</t>
  </si>
  <si>
    <t>Snowcicle</t>
  </si>
  <si>
    <t>Rhododendron</t>
  </si>
  <si>
    <t>Ribes</t>
  </si>
  <si>
    <t>Monarda</t>
  </si>
  <si>
    <t>Hosta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</si>
  <si>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</si>
  <si>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</si>
  <si>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*новое в предложении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</si>
  <si>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</si>
  <si>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</si>
  <si>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</si>
  <si>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</si>
  <si>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</si>
  <si>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</si>
  <si>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</si>
  <si>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</si>
  <si>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</si>
  <si>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87-07-11390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</si>
  <si>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</si>
  <si>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</si>
  <si>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</si>
  <si>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</si>
  <si>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</si>
  <si>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</si>
  <si>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</si>
  <si>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</si>
  <si>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</si>
  <si>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</si>
  <si>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</si>
  <si>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</si>
  <si>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Brunnera macr.´Silver Spear´ Liners P12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</si>
  <si>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</si>
  <si>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</si>
  <si>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</si>
  <si>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</si>
  <si>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</si>
  <si>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</si>
  <si>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</si>
  <si>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</si>
  <si>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87-07-7386</t>
  </si>
  <si>
    <t>87-07-7387</t>
  </si>
  <si>
    <t>87-07-7388</t>
  </si>
  <si>
    <t>87-07-7241</t>
  </si>
  <si>
    <t>87-07-7389</t>
  </si>
  <si>
    <t>87-07-10257</t>
  </si>
  <si>
    <t>Border Beauty</t>
  </si>
  <si>
    <t>Jelena</t>
  </si>
  <si>
    <t>Пион древовидный</t>
  </si>
  <si>
    <t>87-07-0620</t>
  </si>
  <si>
    <t>Juniperus pingii 'Loderi' Liners P9</t>
  </si>
  <si>
    <t>Loderi</t>
  </si>
  <si>
    <t>Brunnera macr.  'Alexander Great' PBR Liners P12</t>
  </si>
  <si>
    <t>Brunnera macr. 'Looking Glass'PBR Liners P12</t>
  </si>
  <si>
    <t>Cortaderia sell. 'Pumila' Liners P12</t>
  </si>
  <si>
    <t>Salvia n. Sensation® Medium Rose Liners P9</t>
  </si>
  <si>
    <t>87-07-8717</t>
  </si>
  <si>
    <t>87-07-8719</t>
  </si>
  <si>
    <t>87-07-8720</t>
  </si>
  <si>
    <t>87-07-8729</t>
  </si>
  <si>
    <t>Weigela 'All Summer Monet' PBR Liners P9</t>
  </si>
  <si>
    <t>Pinus leocodermis 'Compact Gem' Saleable C1.5</t>
  </si>
  <si>
    <t>87-07-10172</t>
  </si>
  <si>
    <t>87-07-1020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</si>
  <si>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</si>
  <si>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</si>
  <si>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</si>
  <si>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</si>
  <si>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</si>
  <si>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Compact Gem</t>
  </si>
  <si>
    <t>Columnaris</t>
  </si>
  <si>
    <t>Alexander's Great</t>
  </si>
  <si>
    <t>Medium Rose</t>
  </si>
  <si>
    <t>C1,5</t>
  </si>
  <si>
    <t>87-07-0629</t>
  </si>
  <si>
    <t>87-07-1566</t>
  </si>
  <si>
    <t>87-07-8737</t>
  </si>
  <si>
    <t>Berberis thunb. 'Red Pillar' Saleable C2</t>
  </si>
  <si>
    <t>Clematis 'Hagley Hybrid' Liners P9</t>
  </si>
  <si>
    <t>Picea orientalis 'Aureospicata' Liners P14 H</t>
  </si>
  <si>
    <t>Pinus strobus 'Green Twist' Liners P14 H</t>
  </si>
  <si>
    <t>Brunnera macr. 'Jack of Diamonds'PBR Liners P12</t>
  </si>
  <si>
    <t>Hagley Hybrid</t>
  </si>
  <si>
    <t>Pink and Rose</t>
  </si>
  <si>
    <t>Aureospicata</t>
  </si>
  <si>
    <t>Ель восточная</t>
  </si>
  <si>
    <t>Голубика высокорослая</t>
  </si>
  <si>
    <t>Paeonia suffruticosa</t>
  </si>
  <si>
    <t>Hydrangea pan. 'Limelight'® Liners P12</t>
  </si>
  <si>
    <t>87-07-8740</t>
  </si>
  <si>
    <t>Купрессоципарис Лейланда</t>
  </si>
  <si>
    <t>Лиственница Кемпфера / японская</t>
  </si>
  <si>
    <t>Роза морщинистая</t>
  </si>
  <si>
    <t>Larix kaempferi / japonica</t>
  </si>
  <si>
    <t>Rose rugosa</t>
  </si>
  <si>
    <t>Desperados</t>
  </si>
  <si>
    <t>Lime Monster</t>
  </si>
  <si>
    <t>Castlewellan Gold</t>
  </si>
  <si>
    <t>Daisy's White</t>
  </si>
  <si>
    <t>Sun on the Sky</t>
  </si>
  <si>
    <t>Little Gem</t>
  </si>
  <si>
    <t>Hydrangea pan. 'Petite Flori'PBR Liners P12</t>
  </si>
  <si>
    <t>Weigela florida 'Lime Monster'PBR Liners P9</t>
  </si>
  <si>
    <t>Cupressocyparis l. 'Castlewellan Gold' Liners P9</t>
  </si>
  <si>
    <t>Picea gl. 'Daisy's White' Liners P9</t>
  </si>
  <si>
    <t>87-07-8743</t>
  </si>
  <si>
    <t>87-07-9260</t>
  </si>
  <si>
    <t>87-07-8757</t>
  </si>
  <si>
    <t>87-07-2944</t>
  </si>
  <si>
    <t>Acer pal. 'Aoyagi' Saleable C2</t>
  </si>
  <si>
    <t>Acer pal. 'Aureum' Saleable C2</t>
  </si>
  <si>
    <t>Acer pal. 'Beni-maiko' Saleable C2</t>
  </si>
  <si>
    <t>Acer pal. 'Brown Sugar' pbr Liners P9</t>
  </si>
  <si>
    <t>Acer pal. 'Butterfly' Liners P9</t>
  </si>
  <si>
    <t>Acer pal. 'Emerald Lace' Saleable C2</t>
  </si>
  <si>
    <t>Acer pal. 'Fireglow' Saleable C2</t>
  </si>
  <si>
    <t>Acer pal. 'Fireglow' Saleable C3</t>
  </si>
  <si>
    <t>Acer pal. 'Koto-no-ito' Saleable C2</t>
  </si>
  <si>
    <t>Acer pal. 'Linearilobum' Saleable C3</t>
  </si>
  <si>
    <t>Acer pal. 'Metamorphosa'®'Arjos1'PBR Liners P9</t>
  </si>
  <si>
    <t>Acer pal. 'Red Emperor' Saleable C2</t>
  </si>
  <si>
    <t>Acer pal. 'Red Pygmy' Saleable C2</t>
  </si>
  <si>
    <t>Acer pal.'Royal Garnet' PBR Saleable C2</t>
  </si>
  <si>
    <t>Acer pal. 'Sangokaku' Saleable C2</t>
  </si>
  <si>
    <t>Acer pal. 'Silhouette'PBR Saleable C2</t>
  </si>
  <si>
    <t>Acer pal. 'Wilson's Pink Dwarf' Saleable C2</t>
  </si>
  <si>
    <t>Acer shirasawanum 'Aureum' Saleable C3</t>
  </si>
  <si>
    <t>Acer shirasawanum 'Jordan' Saleable C2</t>
  </si>
  <si>
    <t>Amelanchier aln. 'Prins William' Liners P12</t>
  </si>
  <si>
    <t>Arbutus unedo 'Cobra' Liners P9</t>
  </si>
  <si>
    <t>Berberis ott. 'Superba' Saleable C2</t>
  </si>
  <si>
    <t>Berberis thunb. 'Atropurpurea' Saleable C2</t>
  </si>
  <si>
    <t>Berberis thunb. 'Carmen' Saleable C2</t>
  </si>
  <si>
    <t>Berberis thunb. 'Dart's Purple' Saleable C2</t>
  </si>
  <si>
    <t>Berberis thunb. 'Dart's Red Lady' Saleable C2</t>
  </si>
  <si>
    <t>Berberis thunb. 'Desperados'(pbr) Saleable C2</t>
  </si>
  <si>
    <t>Berberis thunb. 'Florence'® Saleable C2</t>
  </si>
  <si>
    <t>Berberis thunb. 'Golden Ghost' PBR NEW25 Saleable C2</t>
  </si>
  <si>
    <t>Berberis thunb. 'Golden Pillar' Saleable C2</t>
  </si>
  <si>
    <t>Berberis thunb. 'Green Carpet' Saleable C2</t>
  </si>
  <si>
    <t>Berberis thunb.(FE) Lambrusco™ 'BailElla' Liners P9</t>
  </si>
  <si>
    <t>Berberis thunb. 'Lime Star' ® PBR NEW25 Liners P9</t>
  </si>
  <si>
    <t>Berberis thunb.(FE) Limoncello™ 'BailErin' Saleable C2</t>
  </si>
  <si>
    <t>Berberis thunb.(FE) Limoncello™ 'BailErin' Liners P9</t>
  </si>
  <si>
    <t>Berberis thunb.'Neon Gold'PBR Liners P9</t>
  </si>
  <si>
    <t>Berberis thunb. 'Natasza'PBR Saleable C2</t>
  </si>
  <si>
    <t>Berberis thunb. 'Pink Pillar'PBR NEW25 Saleable C2</t>
  </si>
  <si>
    <t>Berberis thunb. 'Pink Pillar'PBR NEW25 Liners P9</t>
  </si>
  <si>
    <t>Berberis thunb. 'Pink Queen' Saleable C2</t>
  </si>
  <si>
    <t>Berberis thunb. 'Red Compact'® Saleable C2</t>
  </si>
  <si>
    <t>Berberis thunb. 'Red Chief' Saleable C2</t>
  </si>
  <si>
    <t>Berberis thunb. 'Somerset' Liners P9</t>
  </si>
  <si>
    <t>Berberis thunb. 'Summer Sunset'®  Saleable C2</t>
  </si>
  <si>
    <t>Berberis thunb. 'Venice'® Saleable C2</t>
  </si>
  <si>
    <t>Berberis thunb. 'Yellow Tower' ® Liners P9</t>
  </si>
  <si>
    <t>Betula utilis jacquemontii Liners P14 Multistem</t>
  </si>
  <si>
    <t>Buddleja dav. BC®Little Bubblegum'PBR Liners P9</t>
  </si>
  <si>
    <t>Buddleja dav. BC®Little Cerise'PBR Liners P9</t>
  </si>
  <si>
    <t>Buddleja dav. BC®Little Lila'PBR Liners P9</t>
  </si>
  <si>
    <t>Buddleja dav. BC®Little Lila'PBR Liners P12</t>
  </si>
  <si>
    <t>Buddleja dav. BC®Little Magenta'PBR Liners P9</t>
  </si>
  <si>
    <t>Buddleja dav. BC®Little Magenta'PBR Liners P12</t>
  </si>
  <si>
    <t>Buddleja dav. BC®Little Pink'PBR Liners P9</t>
  </si>
  <si>
    <t>Buddleja dav. BC®Little Ruby'PBR Liners P9</t>
  </si>
  <si>
    <t>Buddleja dav. BC®Little Ruby'PBR Liners P12</t>
  </si>
  <si>
    <t>Buddleja dav. BC®Little Sweetheart'PBR Liners P9</t>
  </si>
  <si>
    <t>Buddleja dav. BC®Little White'PBR Liners P9</t>
  </si>
  <si>
    <t>Buddleja dav. BC®Little White'PBR Liners P12</t>
  </si>
  <si>
    <t>Buxus'Gaint' PBR   NEW Saleable C2</t>
  </si>
  <si>
    <t>Callicarpa dichotoma 'Issai' Liners P9</t>
  </si>
  <si>
    <t>Camellia j. 'Blood of China' Liners P9</t>
  </si>
  <si>
    <t>Camellia j. 'Bonomiana' Liners P9</t>
  </si>
  <si>
    <t>Camellia j. 'Brushfield's Yellow' Liners P9</t>
  </si>
  <si>
    <t>Camellia j. 'Dr. King' Liners P9</t>
  </si>
  <si>
    <t>Camellia j. 'Giordano Santorelli' Liners P9</t>
  </si>
  <si>
    <t>Camellia j. 'Kramer's Supreme' Liners P9</t>
  </si>
  <si>
    <t>Camellia j. 'Lady Campbell' Liners P9</t>
  </si>
  <si>
    <t>Camellia j. 'Margherita Coleoni' Liners P9</t>
  </si>
  <si>
    <t>Camellia j. 'Nobilissima' Liners P9</t>
  </si>
  <si>
    <t>Camellia j. 'Principessa Baciocchi' Liners P9</t>
  </si>
  <si>
    <t>Camellia j. 'Triumphans' Liners P9</t>
  </si>
  <si>
    <t>Camellia j. 'William Bartlett' Liners P9</t>
  </si>
  <si>
    <t>Camellia ret. 'Mary Williams' Liners P9</t>
  </si>
  <si>
    <t>Caryopteris cland. 'Thetis'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</si>
  <si>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</si>
  <si>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</si>
  <si>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</si>
  <si>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</si>
  <si>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Clematis 'Arabella' Liners P9</t>
  </si>
  <si>
    <t>Clematis 'Guernsey Flute 'PBR Liners P9</t>
  </si>
  <si>
    <t>Clematis 'John Paul II' Liners P9</t>
  </si>
  <si>
    <t>Clematis 'Königskind' Liners P9</t>
  </si>
  <si>
    <t>Clematis 'Lindsay'PBR  Liners P9</t>
  </si>
  <si>
    <t>Clematis 'Margaret Hunt' Liners P9</t>
  </si>
  <si>
    <t>Clematis 'Mevrouw Le Coultre' Liners P9</t>
  </si>
  <si>
    <t>Clematis 'Romantika' Liners P9</t>
  </si>
  <si>
    <t>Clematis 'Star of India' Liners P9</t>
  </si>
  <si>
    <t>Clematis 'Tumaini'PBR  Liners P9</t>
  </si>
  <si>
    <t>Clethra alnif. 'Pink Spire' Liners P9</t>
  </si>
  <si>
    <t>Cornus alba 'Cream Cracker'PBR Liners P9</t>
  </si>
  <si>
    <t>Cornus alba(FE) Neon Burst™ Liners P9</t>
  </si>
  <si>
    <t>Corylus a. 'Medusa' PBR Saleable C3</t>
  </si>
  <si>
    <t>Corylus a. 'Barcelona' Liners P14</t>
  </si>
  <si>
    <t>Corylus a. 'Contorta' Saleable C3</t>
  </si>
  <si>
    <t>Corylus a. 'Scooter' Saleable C3</t>
  </si>
  <si>
    <t>Cotinus cog. 'Magical Green Fountain'® Liners P9</t>
  </si>
  <si>
    <t>Cotinus cog. 'Magical Purple'® Liners P9</t>
  </si>
  <si>
    <t>Cotinus cog. 'Young Lady'PBR Liners P9</t>
  </si>
  <si>
    <t>Cotoneaster lucidus Liners P9</t>
  </si>
  <si>
    <t>Diervilla sessilifolia(FE)'Cool Splash'™ Liners P9</t>
  </si>
  <si>
    <t>Elaeagnus pungens 'Maculata' Liners P9</t>
  </si>
  <si>
    <t>Enkianthus camp. 'Cracklin Rosie'®  Liners P9</t>
  </si>
  <si>
    <t>Eucalyptus cinerea 'Silver Dollar' Liners P9</t>
  </si>
  <si>
    <t>Eucalyptus parvula 'Small Leaved Gum' Liners P9</t>
  </si>
  <si>
    <t>Eucalyptus pulverulenta 'Baby Blue' Liners P9</t>
  </si>
  <si>
    <t>Eucalyptus websteriana 'Heart' Liners P9</t>
  </si>
  <si>
    <t>Euonymus fort. Blondy Liners P9</t>
  </si>
  <si>
    <t>Euonymus jap. 'Green Spire' Liners P9</t>
  </si>
  <si>
    <t>Forsythia int. 'Mikador' PBR Salealble C5</t>
  </si>
  <si>
    <t>Forsythia vir. 'Kumsom'® Saleable C7.5</t>
  </si>
  <si>
    <t>Fothergilla major Liners P9</t>
  </si>
  <si>
    <t>Hamamelis int. 'Feuerzauber' Saleable C2</t>
  </si>
  <si>
    <t>Hamamelis int. 'Jelena' Saleable C2</t>
  </si>
  <si>
    <t>Hamamelis int. 'Orange Beauty' Saleable C2</t>
  </si>
  <si>
    <t>Hamamelis int. 'Westerstede' Saleable C2</t>
  </si>
  <si>
    <t>Hibiscus syr. 'French Cabaret'® Purple Liners P9</t>
  </si>
  <si>
    <t>Hibiscus syr. 'Red Devil'® Liners P9</t>
  </si>
  <si>
    <t>Hydrangea arb. CB® BubblegumPBR Saleable C2</t>
  </si>
  <si>
    <t>Hydrangea arb. CB®Sorbet'PBR  Liners P9</t>
  </si>
  <si>
    <t>Hydrangea arb. CB®Stand Up Pink'PBR NEW25 Liners P9</t>
  </si>
  <si>
    <t>Hydrangea arb. CB®Stand Up Pink'PBR NEW25 Liners P12</t>
  </si>
  <si>
    <t>Hydrangea arb. CB®Stand-up white'PBR Liners P12</t>
  </si>
  <si>
    <t>Hydrangea a. FE® FlowerWOW™ Liners P14 Colourpot</t>
  </si>
  <si>
    <t>Hydrangea m. 'Masja'(Sibella) Liners P12</t>
  </si>
  <si>
    <t>Hydrangea m. 'Ankong'PBR Liners P12</t>
  </si>
  <si>
    <t>Hydrangea m. 'Chocolate'® Liners P12</t>
  </si>
  <si>
    <t>Hydrangea m. 'Diva'®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</si>
  <si>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</si>
  <si>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</si>
  <si>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</si>
  <si>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'Florencia'® Liners P12</t>
  </si>
  <si>
    <t>Hydrangea m. 'Hi Canal 'PBR Liners P12</t>
  </si>
  <si>
    <t>Hydrangea m. 'Hi Chrystal palace 'PBR Liners P12</t>
  </si>
  <si>
    <t>Hydrangea m. 'Hi Halo'PBR Liners P12</t>
  </si>
  <si>
    <t>Hydrangea m. 'Hi Moon 'PBR Liners P12</t>
  </si>
  <si>
    <t>Hydrangea m. 'Hi Sky'PBR Liners P12</t>
  </si>
  <si>
    <t>Hydrangea m. 'Hi Vulcano'PBR Liners P12</t>
  </si>
  <si>
    <t>Hydrangea m. 'Jip Blue'® Liners P12</t>
  </si>
  <si>
    <t>Hydrangea m. 'Jip Pink'® Liners P12</t>
  </si>
  <si>
    <t>Hydrangea m. 'Leuchtfeuer' Liners P12</t>
  </si>
  <si>
    <t>Hydrangea m. 'Mirai'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</si>
  <si>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</si>
  <si>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</si>
  <si>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</si>
  <si>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</si>
  <si>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'Red Power'® Liners P12</t>
  </si>
  <si>
    <t>Hydrangea m. 'Rembrandt® Bella Pesche'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</si>
  <si>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</si>
  <si>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</si>
  <si>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</si>
  <si>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</si>
  <si>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</si>
  <si>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</si>
  <si>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</si>
  <si>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m. 'Tricolor' Liners P9</t>
  </si>
  <si>
    <t>Hydrangea m. 'Wude'® Liners P12</t>
  </si>
  <si>
    <t>Hydrangea pan. Bonfire® Liners P14</t>
  </si>
  <si>
    <t>Hydrangea pan. Groundbreaker® Blush™ NEW24 Saleable C2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</si>
  <si>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</si>
  <si>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</si>
  <si>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</si>
  <si>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</si>
  <si>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</si>
  <si>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</si>
  <si>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</si>
  <si>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</si>
  <si>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</si>
  <si>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</si>
  <si>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</si>
  <si>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Saleable C2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</si>
  <si>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</si>
  <si>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</si>
  <si>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</si>
  <si>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</si>
  <si>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</si>
  <si>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</si>
  <si>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</si>
  <si>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</si>
  <si>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'Magical Mont Blanc'® Liners P12</t>
  </si>
  <si>
    <t>Hydrangea pan. 'Petite Lantern'PBR   Liners P9</t>
  </si>
  <si>
    <t>Hydrangea pan. 'Pink Lady' Liners P9</t>
  </si>
  <si>
    <t>Hydrangea pan. 'Prim'Red'PBR NEW Liners P9</t>
  </si>
  <si>
    <t>Hydrangea pan. 'Redlight'® Liners P12</t>
  </si>
  <si>
    <t>Hydrangea pan. 'Ruby Hobbit'PBR NEW25 Liners P9</t>
  </si>
  <si>
    <t>Hydrangea pan. FE® 'Spring Sizzle'™ Liners P14</t>
  </si>
  <si>
    <t>Hydrangea pan.(FE) Tickled Pink PBR Liners P14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</si>
  <si>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</si>
  <si>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</si>
  <si>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</si>
  <si>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</si>
  <si>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</si>
  <si>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</si>
  <si>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</si>
  <si>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</si>
  <si>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aq. 'Big Bells'® Saleable C2</t>
  </si>
  <si>
    <t>Ilex aq. 'Mystic Orbs'® Saleable C2</t>
  </si>
  <si>
    <t>Ilex crenata 'Convexed Gold' Liners P9</t>
  </si>
  <si>
    <t>Ilex crenata 'Fastigiata' Liners P9</t>
  </si>
  <si>
    <t>Itea virginica (FE) 'Love Child'® Saleable C2</t>
  </si>
  <si>
    <t>Laburnum watereri Saleable C4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</si>
  <si>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</si>
  <si>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</si>
  <si>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</si>
  <si>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</si>
  <si>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Lagerstroemia i. 'With Love Virgin'PBR Liners P9</t>
  </si>
  <si>
    <t>Ligustrum vulg.(FE) Straight Talk™ Liners P9</t>
  </si>
  <si>
    <t>Lonicera caerulea 'Aurora'® Liners P9</t>
  </si>
  <si>
    <t>Lonicera caerulea 'Blue Pacific' Liners P9</t>
  </si>
  <si>
    <t>Lonicera caerulea 'Larisa'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</si>
  <si>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</si>
  <si>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</si>
  <si>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</si>
  <si>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</si>
  <si>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</si>
  <si>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soul. 'Alba' Saleable C2</t>
  </si>
  <si>
    <t>Magnolia stellata 'Rosea' Liners P9</t>
  </si>
  <si>
    <t>Magnolia 'Felix Jury' Saleable C2</t>
  </si>
  <si>
    <t>Magnolia 'Iolanthe' Saleable C2</t>
  </si>
  <si>
    <t>Magnolia Starburst PBR Saleable C2</t>
  </si>
  <si>
    <t>Mahonia media 'Winter Sun' Saleable C2</t>
  </si>
  <si>
    <t>Morus rubra 'Illinois Everbearing' Liners P9</t>
  </si>
  <si>
    <t>Olea e. 'Cipressino' Liners P9</t>
  </si>
  <si>
    <t>Olea europaea 'Olivia'® Saleable C2</t>
  </si>
  <si>
    <t>Olea e. 'Picual' Liners P9</t>
  </si>
  <si>
    <t>Paeonia suffr. pink Saleable C2</t>
  </si>
  <si>
    <t>Paeonia suffr. purple Saleable C2</t>
  </si>
  <si>
    <t>Paeonia suffr. red Saleable C2</t>
  </si>
  <si>
    <t>Paeonia suffr. white Saleable C2</t>
  </si>
  <si>
    <t>Paeonia suffr. yellow Saleable C2</t>
  </si>
  <si>
    <t>Philadelphus coronarius Liners P9</t>
  </si>
  <si>
    <t>Phillyrea ang.'Grand Prix' PBR Liners P9</t>
  </si>
  <si>
    <t>Photinia fraseri 'Little Fenna'PBR Liners P9</t>
  </si>
  <si>
    <t>Photinia serratifolia 'Pink Crispy'PBR Liners P9</t>
  </si>
  <si>
    <t>Physocarpus opulif.(FE) Amber Jubilee PBR Liners P9</t>
  </si>
  <si>
    <t>Physocarpus opulif.(FE) Fireside PBR Liners P9</t>
  </si>
  <si>
    <t>Physocarpus opulif. 'Little Ninja'® Liners P9</t>
  </si>
  <si>
    <t>Physocarpus opulif. 'Magical Sweet Cherry Tea'® Liners P9</t>
  </si>
  <si>
    <t>Physocarpus opulif. 'Magic Ball'® Liners P14</t>
  </si>
  <si>
    <t>Physocarpus opulif.(FE) 'Spicy Devil'™ Liners P9</t>
  </si>
  <si>
    <t>Potentilla f.(FE) Citrus Tart™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</si>
  <si>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</si>
  <si>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</si>
  <si>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</si>
  <si>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</si>
  <si>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Prunus cistena Saleable C2</t>
  </si>
  <si>
    <t>Prunus lusitanica 'Angustifolia' Saleable C2</t>
  </si>
  <si>
    <t>Pyracantha cocc. 'Orange Star'PBR Liners P9</t>
  </si>
  <si>
    <t>Ribes sang. 'Amore'PBR Liners P9</t>
  </si>
  <si>
    <t>Ribes sang. 'Oregon Snowflake'PBR' Liners P9</t>
  </si>
  <si>
    <t>Salix udensis 'Golden Sunshine'Pbr Liners P14</t>
  </si>
  <si>
    <t>Salix FE® Iceberg Alley® NEW25 Liners P9</t>
  </si>
  <si>
    <t>Salix FE® Iceberg Alley® NEW25 Liners P14 Colourpot</t>
  </si>
  <si>
    <t>Salix FE® Iceberg Alley® NEW25 Liners P12</t>
  </si>
  <si>
    <t>Sarcococca ruscifolia Liners P9</t>
  </si>
  <si>
    <t>Sarcococca ruscifolia 'Dragon Gate' Liners P9</t>
  </si>
  <si>
    <t>Spiraea japonica 'Goldflame' Liners P14</t>
  </si>
  <si>
    <t>Spiraea japonica 'Merlo'®Gold(pbr) Liners P9</t>
  </si>
  <si>
    <t>Stachyurus chin. 'Silberschweif'® Liners P9</t>
  </si>
  <si>
    <t>Stephanandra incisa 'Crispa' Liners P14</t>
  </si>
  <si>
    <t>Syringa m. 'Flowerfesta'® PinkPBR Liners P9</t>
  </si>
  <si>
    <t>Syringa m. 'Flowerfesta'® PurplePBR Liners P9</t>
  </si>
  <si>
    <t>Syringa m. 'Flowerfesta'® WhitePBR Liners P9</t>
  </si>
  <si>
    <t>Syringa patula 'Miss Kim' Saleable C2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</si>
  <si>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</si>
  <si>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</si>
  <si>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</si>
  <si>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</si>
  <si>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</si>
  <si>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</si>
  <si>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</si>
  <si>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Syringa x First Editions®Virtuel Violet™ Liners P9</t>
  </si>
  <si>
    <t>Vaccinium macrocarpon 'Crowley' Liners P9</t>
  </si>
  <si>
    <t>Viburnum burkwoodii Liners P9</t>
  </si>
  <si>
    <t>Viburnum 'Eskimo' Saleable C2</t>
  </si>
  <si>
    <t>Weigela 'Electric Love'PBR Liners P9</t>
  </si>
  <si>
    <t>Weigela Picobella Bianco PBR Liners P9</t>
  </si>
  <si>
    <t>Rhododendron (AJ) 'Adonis' Liners P9</t>
  </si>
  <si>
    <t>Rhododendron (AJ) 'Amoenum' Liners P9</t>
  </si>
  <si>
    <t>Rhododendron (AJ) 'Anouk' Liners P9</t>
  </si>
  <si>
    <t>Rhododendron (AJ) 'Arabesk' Liners P9</t>
  </si>
  <si>
    <t>Rhododendron (AJ) 'Babuschka' Liners P9</t>
  </si>
  <si>
    <t>Rhododendron (AJ) 'Brilliant' Liners P9</t>
  </si>
  <si>
    <t>Rhododendron (AJ) 'Elsie Lee' Liners P9</t>
  </si>
  <si>
    <t>Rhododendron (AJ) 'Excelsior' Liners P9</t>
  </si>
  <si>
    <t>Rhododendron (AJ) 'Fridoline' Liners P9</t>
  </si>
  <si>
    <t>Rhododendron (AJ) 'Geisha Purple' Liners P9</t>
  </si>
  <si>
    <t>Rhododendron (AJ) 'Georg Arends' Liners P9</t>
  </si>
  <si>
    <t>Rhododendron (AJ) 'Hino Crimson' Liners P9</t>
  </si>
  <si>
    <t>Rhododendron (AJ) 'Kirstin' Liners P9</t>
  </si>
  <si>
    <t>Rhododendron (AJ) 'Moederkensdag' Liners P9</t>
  </si>
  <si>
    <t>Rhododendron (AJ) 'Petticoat' Liners P9</t>
  </si>
  <si>
    <t>Rhododendron (AJ) 'Purpertraum' Liners P9</t>
  </si>
  <si>
    <t>Rhododendron (AJ) 'Rosinetta' Liners P9</t>
  </si>
  <si>
    <t>Rhododendron (AJ) 'Signalglühen' Liners P9</t>
  </si>
  <si>
    <t>Rhododendron (AJ) 'Thekla' Liners P9</t>
  </si>
  <si>
    <t>Rhododendron (AJ) 'Vuyk's Scarlet' Liners P9</t>
  </si>
  <si>
    <t>Rhododendron (P) 'Polarnacht' Saleable C3</t>
  </si>
  <si>
    <t>Rhododendron (Y) 'Dreamland' Saleable C3</t>
  </si>
  <si>
    <t>Rhododendron (Y) 'Morgenrot' Saleable C3</t>
  </si>
  <si>
    <t>Rhododendron (Y) 'Sneezy' Saleable C3</t>
  </si>
  <si>
    <t>Rhododendron 'Albert Schweitzer' Salealble C5</t>
  </si>
  <si>
    <t>Rhododendron 'America' Salealble C5</t>
  </si>
  <si>
    <t>Rhododendron 'Catawb. Grandiflorum' Saleable C3</t>
  </si>
  <si>
    <t>Rhododendron 'Cunningham's White' Saleable C3</t>
  </si>
  <si>
    <t>Rhododendron 'Double Date' Saleable C3</t>
  </si>
  <si>
    <t>Rhododendron 'Dr H.C. Dresselhuys' Salealble C5</t>
  </si>
  <si>
    <t>Rhododendron 'Eucharitis' Saleable C3</t>
  </si>
  <si>
    <t>Rhododendron 'Germania' Saleable C3</t>
  </si>
  <si>
    <t>Rhododendron 'Harvest Moon' Salealble C5</t>
  </si>
  <si>
    <t>Rhododendron 'Markeeta's Prize' Saleable C3</t>
  </si>
  <si>
    <t>Rhododendron 'Nancy Evans' Saleable C3</t>
  </si>
  <si>
    <t>Rhododendron 'Nova Zembla'      red Saleable C3</t>
  </si>
  <si>
    <t>Rhododendron 'Percy Wiseman' Saleable C3</t>
  </si>
  <si>
    <t>Rhododendron 'President Roosevelt' Salealble C5</t>
  </si>
  <si>
    <t>Rhododendron 'Purple Splendor' Salealble C5</t>
  </si>
  <si>
    <t>Rhododendron 'Red Jack' Saleable C3</t>
  </si>
  <si>
    <t>Rhododendron 'Roseum Elegans' Saleable C3</t>
  </si>
  <si>
    <t>Rhododendron 'Tortoiseshell Orange' Salealble C5</t>
  </si>
  <si>
    <t>Abies alba 'Compacta' Liners P14 H</t>
  </si>
  <si>
    <t>Abies alba 'Pyramidalis' Liners P14 H</t>
  </si>
  <si>
    <t>Abies koreana 'Alpin Star' Liners P14 H</t>
  </si>
  <si>
    <t>Abies koreana 'Fastigiata' Liners P14 H</t>
  </si>
  <si>
    <t>Abies koreana 'Taiga' Liners P14 H</t>
  </si>
  <si>
    <t>Abies lasiocarpa 'Green Globe' Liners P14 H</t>
  </si>
  <si>
    <t>Abies nordm. 'Barabits Compact' Liners P14 H</t>
  </si>
  <si>
    <t>Abies nordm. 'Robusta' Liners P14 H</t>
  </si>
  <si>
    <t>Abies pinsapo 'Aurea' Liners P14 H</t>
  </si>
  <si>
    <t>Abies pinsapo 'Glauca' Liners P14 H</t>
  </si>
  <si>
    <t>Abies x procekor Liners P14 H</t>
  </si>
  <si>
    <t>Abies procera 'Glauca' Liners P14 H</t>
  </si>
  <si>
    <t>Cedrus deod. 'Feelin' Blue' Sale C3 stem 40cm.</t>
  </si>
  <si>
    <t>Chamaecyparis o. 'Aurea' Liners P14</t>
  </si>
  <si>
    <t>Chamaecyparis o. 'Nana Aurea' Liners P14 H</t>
  </si>
  <si>
    <t>Chamaecyparis o. 'Nana Gracilis' Saleable C2</t>
  </si>
  <si>
    <t>Chamaecyparis o. 'Nana Gracilis' Sale C3 stem 40cm.</t>
  </si>
  <si>
    <t>Chamaecyparis p. 'Teddy Bear' Saleable C2</t>
  </si>
  <si>
    <t>Cupressus ariz. 'Glauca' Liners P9</t>
  </si>
  <si>
    <t>Ginkgo biloba Liners P12</t>
  </si>
  <si>
    <t>Ginkgo biloba 'Menhir'® Liners P9</t>
  </si>
  <si>
    <t>Juniperus comm. 'Suecica' Saleable C2</t>
  </si>
  <si>
    <t>Juniperus conferta 'Emerald Sea' Liners P9</t>
  </si>
  <si>
    <t>Juniperus hor. 'Prince of Wales' Saleable C2</t>
  </si>
  <si>
    <t>Juniperus hor. 'Prostrata' Liners P9</t>
  </si>
  <si>
    <t>Juniperus pf. 'Mordigan Gold' Liners P9</t>
  </si>
  <si>
    <t>Juniperus sabina Liners P9</t>
  </si>
  <si>
    <t>Juniperus squamata 'Meyeri' Liners P9</t>
  </si>
  <si>
    <t>Juniperus virg. 'Grey Owl' Saleable C2</t>
  </si>
  <si>
    <t>Juniperus virg. 'Grey Owl' Liners P9</t>
  </si>
  <si>
    <t>Microbiota decussata 'Lucas'PBR Liners P9</t>
  </si>
  <si>
    <t>Picea abies 'Acrocona' Liners P14 H</t>
  </si>
  <si>
    <t>Picea abies 'Little Gem' Liners P9</t>
  </si>
  <si>
    <t>Picea abies 'Little Gem' Liners P14</t>
  </si>
  <si>
    <t>Picea abies 'Nidiformis' Liners P9</t>
  </si>
  <si>
    <t>Picea alcoquiana (Bicolor) Sal. C3 stem 60cm.</t>
  </si>
  <si>
    <t>Picea alcoquiana (Bicolor) Liners P14 H</t>
  </si>
  <si>
    <t>Picea gl. 'Alberta Globe' Liners P14</t>
  </si>
  <si>
    <t>Picea gl. 'Echiniformis' Liners P9</t>
  </si>
  <si>
    <t>Picea gl. 'Echiniformis' Liners P14</t>
  </si>
  <si>
    <t>Picea omorika 'Karel' Liners P14</t>
  </si>
  <si>
    <t>Picea omorika 'Nana' Liners P14 H</t>
  </si>
  <si>
    <t>Picea orientalis 'Early Gold' Liners P14 H</t>
  </si>
  <si>
    <t>Picea orientalis 'Gracilis' Liners P14 H</t>
  </si>
  <si>
    <t>Picea pungens 'Engelmanii Glauca' Liners P14 H</t>
  </si>
  <si>
    <t>Picea pungens 'Erich Frahm' Liners P14 H</t>
  </si>
  <si>
    <t>Picea pungens 'Glauca Globosa' Liners P14 H</t>
  </si>
  <si>
    <t>Picea pungens 'Iseli Fastigiate' Liners P14 H</t>
  </si>
  <si>
    <t>Picea pungens 'Super Blue Seedling' Liners P14</t>
  </si>
  <si>
    <t>Picea pungens 'Waldbrunn' Liners P14 H</t>
  </si>
  <si>
    <t>Picea sitchensis 'Silberzwerg' Sal. C3 stem 60cm.</t>
  </si>
  <si>
    <t>Picea sitchensis 'Silberzwerg' Liners P14 H</t>
  </si>
  <si>
    <t>Picea sitchensis 'Tenas' Liners P14</t>
  </si>
  <si>
    <t>Pinus aristata 'Sherwood Compact' Liners P14 H</t>
  </si>
  <si>
    <t>Pinus dens. 'Jane Kluis' Liners P14 H</t>
  </si>
  <si>
    <t>Pinus dens. 'Low Glow' Liners P14 H</t>
  </si>
  <si>
    <t>Pinus leocodermis 'Compact Gem' Liners P14 H</t>
  </si>
  <si>
    <t>Pinus leucodermis 'Satelit' Liners P14 H</t>
  </si>
  <si>
    <t>Pinus mugo mugo Liners P14</t>
  </si>
  <si>
    <t>Pinus mugo 'Columnaris' Liners P14 H</t>
  </si>
  <si>
    <t>Pinus mugo 'Mops Gold' Liners P14 H</t>
  </si>
  <si>
    <t>Pinus nigra 'Bambino' Liners P14 H</t>
  </si>
  <si>
    <t>Pinus nigra 'Benelux' Liners P14 H</t>
  </si>
  <si>
    <t>Pinus nigra 'Komet' Liners P14 H</t>
  </si>
  <si>
    <t>Pinus nigra 'Nana Würstle' Liners P14 H</t>
  </si>
  <si>
    <t>Pinus parv. 'Glauca' Liners P14 H</t>
  </si>
  <si>
    <t>Pinus parv. 'Negishi' Liners P14 H</t>
  </si>
  <si>
    <t>Pinus parv. 'Schoon's Bonsai' Liners P14 H</t>
  </si>
  <si>
    <t>Pinus pumila 'Blaukissen' Sal. C3 stem 60cm.</t>
  </si>
  <si>
    <t>Pinus pumila 'Blaukissen' Liners P14 H</t>
  </si>
  <si>
    <t>Pinus pumila 'Glauca' Liners P14 H</t>
  </si>
  <si>
    <t>Pinus sylv. 'Globosa Viridis' Liners P14 H</t>
  </si>
  <si>
    <t>Pinus sylv. 'Top Hat' Liners P14 H</t>
  </si>
  <si>
    <t>Pinus uncinata 'Grüne Welle' Liners P14 H</t>
  </si>
  <si>
    <t>Pinus uncinata 'Jezek' Liners P14 H</t>
  </si>
  <si>
    <t>Platycladus or. 'Aurea Nana' Saleable C2</t>
  </si>
  <si>
    <t>Thuja occ. 'Bright Smaragd'PBR Saleable C2</t>
  </si>
  <si>
    <t>Thuja occ. 'Dziak' Liners P9</t>
  </si>
  <si>
    <t>Thuja occ. 'Forever Young'PBR Liners P9</t>
  </si>
  <si>
    <t>Thuja occ. 'Malonyana Aurea' Liners P9</t>
  </si>
  <si>
    <t>Thuja occ. 'Mirjam'® Saleable C2</t>
  </si>
  <si>
    <t>Thuja occ. 'Miss Frosty'PBR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</si>
  <si>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</si>
  <si>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</si>
  <si>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</si>
  <si>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</si>
  <si>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</si>
  <si>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rugosa Pompon Perfume'Delarosa'® Liners P12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</si>
  <si>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</si>
  <si>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</si>
  <si>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</si>
  <si>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</si>
  <si>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</si>
  <si>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</si>
  <si>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'Golden Everest' Liners P9.5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</si>
  <si>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</si>
  <si>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</si>
  <si>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</si>
  <si>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</si>
  <si>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</si>
  <si>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</si>
  <si>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'Early Blue' Liners P9</t>
  </si>
  <si>
    <t>Vaccinium cor. 'Elliot' Liners P9</t>
  </si>
  <si>
    <t>Vaccinium cor. 'Flamingo® Liners P9</t>
  </si>
  <si>
    <t>Vaccinium cor. 'Goldtraube 23' Liners P9</t>
  </si>
  <si>
    <t>Vaccinium cor. 'Herbert' Liners P9</t>
  </si>
  <si>
    <t>Vaccinium cor. 'Nelson' Liners P9</t>
  </si>
  <si>
    <t>Vaccinium cor. 'Sierra' Liners P9</t>
  </si>
  <si>
    <t>Vaccinium cor. 'Spartan' Liners P9</t>
  </si>
  <si>
    <t>Achillea mil. 'Cerise Queen' Liners P12</t>
  </si>
  <si>
    <t>Achillea mil. 'Lachsschönheit' Liners P12</t>
  </si>
  <si>
    <t>Achillea mil. 'Paprika' Liners P12</t>
  </si>
  <si>
    <t>Achillea mil. 'Skysail Bright Pink'PBR Liners P12</t>
  </si>
  <si>
    <t>Achillea mil. 'Skysail Fire'PBR Liners P12</t>
  </si>
  <si>
    <t>Achillea mil. 'Skysail Yellow'PBR Liners P12</t>
  </si>
  <si>
    <t>Achillea mil. 'Summerwine' Liners P12</t>
  </si>
  <si>
    <t>Achillea 'Pretty Belanda' Liners P12</t>
  </si>
  <si>
    <t>Alcea rosea 'Double Yellow' Liners P12</t>
  </si>
  <si>
    <t>Andropogon gerardii 'Red October' Liners P12</t>
  </si>
  <si>
    <t>Anemone hup. 'Bicolour' Liners P12</t>
  </si>
  <si>
    <t>Anemone hup. 'Princess Pink' Liners P12</t>
  </si>
  <si>
    <t>Aquilegia v. 'Black Barlow' Liners P12</t>
  </si>
  <si>
    <t>Aquilegia v. 'Ruby Port' Liners P12</t>
  </si>
  <si>
    <t>Aquilegia v. 'William Guiness' Liners P12</t>
  </si>
  <si>
    <t>Aquilegia 'Nora Barlow' Liners P12</t>
  </si>
  <si>
    <t>Asclepias inc. 'Cinderella' Liners P12</t>
  </si>
  <si>
    <t>Asclepias inc. 'Ice Ballet' Liners P12</t>
  </si>
  <si>
    <t>Astilbe (A) 'Erika' Liners P12</t>
  </si>
  <si>
    <t>Astrantia maj. 'Astra White' Liners P12</t>
  </si>
  <si>
    <t>Astrantia maj. 'Astra red' Liners P12</t>
  </si>
  <si>
    <t>Astrantia maj. 'Pink Button' Liners P12</t>
  </si>
  <si>
    <t>Astrantia maj. 'Roma'® Liners P12</t>
  </si>
  <si>
    <t>Brunnera macr.'Alexandria' PBR Liners P12</t>
  </si>
  <si>
    <t>Calamintha n. 'Blue Cloud' Liners P12</t>
  </si>
  <si>
    <t>Calamintha n. 'White Cloud' Liners P12</t>
  </si>
  <si>
    <t>Campanula lact. 'Loddon Anna' Liners P12</t>
  </si>
  <si>
    <t>Campanula lact. 'Prichard's Var.' Liners P12</t>
  </si>
  <si>
    <t>Carex morrowii 'Aureovariegata' Liners P12</t>
  </si>
  <si>
    <t>Carex testacea 'Prairie Fire' Liners P9</t>
  </si>
  <si>
    <t>Convallaria majalis Liners P12</t>
  </si>
  <si>
    <t>Convallaria maj. 'Hardwick Hall' Liners P12</t>
  </si>
  <si>
    <t>Convallaria maj. 'Prolificans' Liners P12</t>
  </si>
  <si>
    <t>Convallaria maj. 'Rosea' Liners P12</t>
  </si>
  <si>
    <t>Cortaderia sell. 'Sunningd. Silver' Liners P12</t>
  </si>
  <si>
    <t>Crocosmia 'Carmine Brilliant' Liners P9</t>
  </si>
  <si>
    <t>Crocosmia ‘Fire King’ Liners P9</t>
  </si>
  <si>
    <t>Crocosmia 'George Davidson' Liners P9</t>
  </si>
  <si>
    <t>Delphinium Delgenius™ 'Blue fabulosa'PBR Liners P12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</si>
  <si>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</si>
  <si>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</si>
  <si>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</si>
  <si>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</si>
  <si>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</si>
  <si>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'Celebration'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</si>
  <si>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</si>
  <si>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</si>
  <si>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</si>
  <si>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</si>
  <si>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</si>
  <si>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Dianthus caryophyllus Mountain Frost™ Collection Pink Twinkle Liners P12</t>
  </si>
  <si>
    <t>Dianthus caryophyllus Mountain Frost™ Collection Ruby Snow Liners P12</t>
  </si>
  <si>
    <t>Dicentra formosa 'Luxuriant' Liners P12</t>
  </si>
  <si>
    <t>Dicentra spectabilis Liners P12</t>
  </si>
  <si>
    <t>Echinacea p 'Sombrero® Compact White' Liners P12</t>
  </si>
  <si>
    <t>Fragaria a. 'Toscana F1 Deep Rose' Liners P9</t>
  </si>
  <si>
    <t>Geranium 'Johnson's Blue' Liners P9</t>
  </si>
  <si>
    <t>Geranium 'Kelly Anne'pbr Liners P9</t>
  </si>
  <si>
    <t>Hemerocallis EveryDaylily ™ 'Cream® Liners P12</t>
  </si>
  <si>
    <t>Hemerocallis EveryDaylily ™ Gold® Liners P12</t>
  </si>
  <si>
    <t>Hemerocallis EveryDaylily ™ Punch Yellow ® Liners P12</t>
  </si>
  <si>
    <t>Hemerocallis EveryDaylily ™ Red Rib® Liners P12</t>
  </si>
  <si>
    <t>Hemerocallis EveryDaylily ™ Rose® Liners P12</t>
  </si>
  <si>
    <t>Heuchera vill. 'Carnival Burgundy Blast'™ Liners P12</t>
  </si>
  <si>
    <t>Heuchera vill. 'Carnival Cocomint'™ Liners P12</t>
  </si>
  <si>
    <t>Heuchera vill. 'Carnival Cinnamon Stick'™ Liners P12</t>
  </si>
  <si>
    <t>Heuchera vill. 'Carnival Fall Festival'™ Liners P12</t>
  </si>
  <si>
    <t>Heuchera vill. 'Carneval Fire'™ Liners P12</t>
  </si>
  <si>
    <t>Heuchera vill. 'Carnival Lime'™ Liners P12</t>
  </si>
  <si>
    <t>Heuchera vill. 'Carnival Peach Parfait'™ Liners P12</t>
  </si>
  <si>
    <t>Heuchera vill. 'Carnival Plum Crazy'™ Liners P12</t>
  </si>
  <si>
    <t>Heuchera vill. 'Carnival Watermelon'™ Liners P12</t>
  </si>
  <si>
    <t>Heuchera 'Hip Hip Hooray'™ Liners P12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</si>
  <si>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</si>
  <si>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</si>
  <si>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</si>
  <si>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</si>
  <si>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Hosta 'Catherine' Liners P12</t>
  </si>
  <si>
    <t>Hosta 'Colored Hulk'' Liners P12</t>
  </si>
  <si>
    <t>Hosta 'Color Festival' Liners P12</t>
  </si>
  <si>
    <t>Hosta 'Elisabeth' Liners P12</t>
  </si>
  <si>
    <t>Hosta 'Great Expectations' Liners P12</t>
  </si>
  <si>
    <t>Hosta 'Mighty Mouse' Liners P12</t>
  </si>
  <si>
    <t>Hosta 'Party Streamers'PBR Liners P12</t>
  </si>
  <si>
    <t>Hosta 'Patriot' Liners P12</t>
  </si>
  <si>
    <t>Iris ensata 'Dinner Plate™ Blue Moon Liners P12</t>
  </si>
  <si>
    <t>Iris ensata Dinner Plate™ Carrot Cake Liners P12</t>
  </si>
  <si>
    <t>Iris Ensata Dinner Plate™ Tiramisu Liners P12</t>
  </si>
  <si>
    <t>Iris Ensata Dinner Plate™ Tub Tim Grob Liners P12</t>
  </si>
  <si>
    <t>Iris sib. 'Butter and Sugar' Liners P12</t>
  </si>
  <si>
    <t>Iris sib. Censation 'Note Quite White'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</si>
  <si>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</si>
  <si>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</si>
  <si>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</si>
  <si>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</si>
  <si>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</si>
  <si>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</si>
  <si>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</si>
  <si>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</si>
  <si>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</si>
  <si>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</si>
  <si>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</si>
  <si>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'Alcazar' Liners P12</t>
  </si>
  <si>
    <t>Kniphofia 'Amazing Fun'® Liners P12</t>
  </si>
  <si>
    <t>Kniphofia 'Green Jade' Liners P12</t>
  </si>
  <si>
    <t>Kniphofia 'Ice Queen' Liners P12</t>
  </si>
  <si>
    <t>Kniphofia ‘Red Rocket’® Liners P12</t>
  </si>
  <si>
    <t>Kniphofia 'Sunningdale Yellow' Liners P12</t>
  </si>
  <si>
    <t>Lupinus Lupinova™ 'Cutie'PBR Liners P12</t>
  </si>
  <si>
    <t>Lupinus Lupinova™ 'Lenora'PBR Liners P12</t>
  </si>
  <si>
    <t>Lupinus Lupinova™ 'Lyanna'PBR Liners P12</t>
  </si>
  <si>
    <t>Lupinus Lupinova™ 'Cierra'PBR Liners P12</t>
  </si>
  <si>
    <t>Lupinus 'Chandelier' Liners P12</t>
  </si>
  <si>
    <t>Lupinus 'My Castle' Liners P12</t>
  </si>
  <si>
    <t>Lupinus 'Noble Maiden' Liners P12</t>
  </si>
  <si>
    <t>Lupinus 'The Chatelaine' Liners P12</t>
  </si>
  <si>
    <t>Lupinus 'The Governor' Liners P12</t>
  </si>
  <si>
    <t>Lupinus 'The Pages' Liners P12</t>
  </si>
  <si>
    <t>Miscanthus sin. 'Lady in Red'PBR Liners P9</t>
  </si>
  <si>
    <t>Miscanthus sin. 'Memory' Liners P12</t>
  </si>
  <si>
    <t>Miscanthus sin. 'Strictus Dwarf'  Liners P12</t>
  </si>
  <si>
    <t>Molinia arundinacea 'Karl Foerster' Liners P12</t>
  </si>
  <si>
    <t>Molinia caerulea 'Variegata' Liners P12</t>
  </si>
  <si>
    <t>Monarda 'Bee-Bright' Liners P12</t>
  </si>
  <si>
    <t>Monarda 'Bee Free' Liners P12</t>
  </si>
  <si>
    <t>Monarda 'Bee-Happy' Liners P12</t>
  </si>
  <si>
    <t>Monarda 'Prairie Night' Liners P12</t>
  </si>
  <si>
    <t>Nepeta faassenii 'Picture Purrfect' Liners P9</t>
  </si>
  <si>
    <t>Paeonia itoh GC® 'Amy Joy' Liners P14</t>
  </si>
  <si>
    <t>Paeonia itoh GC® 'Candy Apple' Liners P14</t>
  </si>
  <si>
    <t>Paeonia itoh GC® 'Noa Joly' Liners P14</t>
  </si>
  <si>
    <t>Paeonia itoh GC® 'Summer Sunset' Liners P14</t>
  </si>
  <si>
    <t>Panicum virgatum 'Squaw' Liners P12</t>
  </si>
  <si>
    <t>Panicum virgatum 'Warrior' Liners P12</t>
  </si>
  <si>
    <t>Pennisetum al. 'Lumen Gold' PBR Liners P12</t>
  </si>
  <si>
    <t>Pennisetum al. 'Tiny Twinkler'PBR Liners P12</t>
  </si>
  <si>
    <t>Persicaria a. 'Orangefield' Liners P12</t>
  </si>
  <si>
    <t>Persicaria microc. 'Purple Fantasy' Liners P12</t>
  </si>
  <si>
    <t>Persicaria microc. 'Red Dragon' Liners P12</t>
  </si>
  <si>
    <t>Phlox (P) 'Blue Boy' Liners P12</t>
  </si>
  <si>
    <t>Phlox (P) 'Bright Eyes' Liners P12</t>
  </si>
  <si>
    <t>Phlox (P) 'David' Liners P12</t>
  </si>
  <si>
    <t>Phlox (P) 'Eva Cullum' Liners P12</t>
  </si>
  <si>
    <t>Phlox (P) 'Franz Schubert' Liners P12</t>
  </si>
  <si>
    <t>Phlox (P) 'Laura' Liners P12</t>
  </si>
  <si>
    <t>Phlox (P) 'Orange Perfection' Liners P12</t>
  </si>
  <si>
    <t>Phlox (P) 'Purple Paradise' Liners P12</t>
  </si>
  <si>
    <t>Phlox (P) 'Spitfire' Liners P12</t>
  </si>
  <si>
    <t>Phlox (P) 'Starfire' Liners P12</t>
  </si>
  <si>
    <t>Phlox (P) 'Tenor' Liners P12</t>
  </si>
  <si>
    <t>Rosmarinus off. 'Winter Blue' Liners P9</t>
  </si>
  <si>
    <t>Rudbeckia f. 'Goldsturm' Liners P12</t>
  </si>
  <si>
    <t>Sanguisorba 'Blackthorn' Liners P12</t>
  </si>
  <si>
    <t>Sanguisorba 'Proud Mary' Liners P12</t>
  </si>
  <si>
    <t>Scabiosa col. 'Butterfly Blue' Liners P12</t>
  </si>
  <si>
    <t>Sesleria heufl. 'Blue Porcupine'® Liners P9</t>
  </si>
  <si>
    <t>Trollius 'Lemon Queen' Liners P12</t>
  </si>
  <si>
    <t>Verbena hastata 'Blue Spire' Liners P12</t>
  </si>
  <si>
    <t>Verbena hastata 'Pink Spire' Liners P12</t>
  </si>
  <si>
    <t>Verbena hastata 'White Spire' Liners P12</t>
  </si>
  <si>
    <t>Veronica longif. 'First Choice'PBR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</si>
  <si>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</si>
  <si>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</si>
  <si>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</si>
  <si>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</si>
  <si>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Veronica spic. Royal Candles Glory Liners P9</t>
  </si>
  <si>
    <t>Yucca filamentosa Liners P9</t>
  </si>
  <si>
    <t>Yucca filamentosa 'Gold Heart' Liners P9</t>
  </si>
  <si>
    <t>Yucca gloriosa 'Variegata' Saleable C2</t>
  </si>
  <si>
    <t>Yucca rostrata 'Sapphire Skies' Liners P9</t>
  </si>
  <si>
    <t>87-07-11724</t>
  </si>
  <si>
    <t>87-07-11725</t>
  </si>
  <si>
    <t>87-07-11726</t>
  </si>
  <si>
    <t>87-07-11727</t>
  </si>
  <si>
    <t>87-07-0894</t>
  </si>
  <si>
    <t>87-07-11728</t>
  </si>
  <si>
    <t>87-07-11729</t>
  </si>
  <si>
    <t>87-07-11730</t>
  </si>
  <si>
    <t>87-07-11692</t>
  </si>
  <si>
    <t>87-07-11731</t>
  </si>
  <si>
    <t>87-07-11732</t>
  </si>
  <si>
    <t>87-07-11733</t>
  </si>
  <si>
    <t>87-07-11498</t>
  </si>
  <si>
    <t>87-07-11734</t>
  </si>
  <si>
    <t>87-07-11735</t>
  </si>
  <si>
    <t>87-07-11736</t>
  </si>
  <si>
    <t>87-07-11700</t>
  </si>
  <si>
    <t>87-07-11737</t>
  </si>
  <si>
    <t>87-07-11738</t>
  </si>
  <si>
    <t>87-07-6546</t>
  </si>
  <si>
    <t>87-07-11739</t>
  </si>
  <si>
    <t>87-07-11740</t>
  </si>
  <si>
    <t>87-07-11741</t>
  </si>
  <si>
    <t>87-07-11742</t>
  </si>
  <si>
    <t>87-07-11505</t>
  </si>
  <si>
    <t>87-07-11743</t>
  </si>
  <si>
    <t>87-07-11744</t>
  </si>
  <si>
    <t>87-07-1326</t>
  </si>
  <si>
    <t>87-07-9131</t>
  </si>
  <si>
    <t>87-07-8083</t>
  </si>
  <si>
    <t>87-07-11745</t>
  </si>
  <si>
    <t>87-07-4397</t>
  </si>
  <si>
    <t>87-07-11746</t>
  </si>
  <si>
    <t>87-07-11747</t>
  </si>
  <si>
    <t>87-07-10445</t>
  </si>
  <si>
    <t>87-07-11748</t>
  </si>
  <si>
    <t>87-07-11749</t>
  </si>
  <si>
    <t>87-07-10446</t>
  </si>
  <si>
    <t>87-07-11511</t>
  </si>
  <si>
    <t>87-07-10448</t>
  </si>
  <si>
    <t>87-07-11750</t>
  </si>
  <si>
    <t>87-07-11751</t>
  </si>
  <si>
    <t>87-07-11518</t>
  </si>
  <si>
    <t>87-07-10811</t>
  </si>
  <si>
    <t>87-07-11752</t>
  </si>
  <si>
    <t>87-07-11753</t>
  </si>
  <si>
    <t>87-07-11754</t>
  </si>
  <si>
    <t>87-07-9364</t>
  </si>
  <si>
    <t>87-07-9951</t>
  </si>
  <si>
    <t>87-07-10455</t>
  </si>
  <si>
    <t>87-07-10456</t>
  </si>
  <si>
    <t>87-07-10458</t>
  </si>
  <si>
    <t>87-07-11755</t>
  </si>
  <si>
    <t>87-07-11756</t>
  </si>
  <si>
    <t>87-07-11757</t>
  </si>
  <si>
    <t>87-07-11758</t>
  </si>
  <si>
    <t>87-07-11759</t>
  </si>
  <si>
    <t>87-07-11760</t>
  </si>
  <si>
    <t>87-07-6582</t>
  </si>
  <si>
    <t>87-07-11761</t>
  </si>
  <si>
    <t>87-07-11762</t>
  </si>
  <si>
    <t>87-07-11763</t>
  </si>
  <si>
    <t>87-07-6584</t>
  </si>
  <si>
    <t>87-07-11764</t>
  </si>
  <si>
    <t>87-07-11765</t>
  </si>
  <si>
    <t>87-07-11766</t>
  </si>
  <si>
    <t>87-07-1557</t>
  </si>
  <si>
    <t>87-07-11767</t>
  </si>
  <si>
    <t>87-07-11768</t>
  </si>
  <si>
    <t>87-07-11769</t>
  </si>
  <si>
    <t>87-07-11770</t>
  </si>
  <si>
    <t>87-07-11771</t>
  </si>
  <si>
    <t>87-07-11772</t>
  </si>
  <si>
    <t>87-07-0727</t>
  </si>
  <si>
    <t>87-07-1785</t>
  </si>
  <si>
    <t>87-07-11773</t>
  </si>
  <si>
    <t>87-07-11774</t>
  </si>
  <si>
    <t>87-07-11775</t>
  </si>
  <si>
    <t>87-07-11776</t>
  </si>
  <si>
    <t>87-07-11777</t>
  </si>
  <si>
    <t>87-07-1095</t>
  </si>
  <si>
    <t>87-07-9764</t>
  </si>
  <si>
    <t>87-07-11778</t>
  </si>
  <si>
    <t>87-07-11779</t>
  </si>
  <si>
    <t>87-07-10010</t>
  </si>
  <si>
    <t>87-07-10013</t>
  </si>
  <si>
    <t>87-07-9051</t>
  </si>
  <si>
    <t>87-07-11780</t>
  </si>
  <si>
    <t>87-07-9394</t>
  </si>
  <si>
    <t>87-07-11781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</si>
  <si>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</si>
  <si>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</si>
  <si>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</si>
  <si>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</si>
  <si>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</si>
  <si>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</si>
  <si>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</si>
  <si>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</si>
  <si>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</si>
  <si>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</si>
  <si>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87-07-11337</t>
  </si>
  <si>
    <t>87-07-11791</t>
  </si>
  <si>
    <t>87-07-11792</t>
  </si>
  <si>
    <t>87-07-11793</t>
  </si>
  <si>
    <t>87-07-11794</t>
  </si>
  <si>
    <t>87-07-11795</t>
  </si>
  <si>
    <t>87-07-11796</t>
  </si>
  <si>
    <t>87-07-11797</t>
  </si>
  <si>
    <t>87-07-2063</t>
  </si>
  <si>
    <t>87-07-11798</t>
  </si>
  <si>
    <t>87-07-11799</t>
  </si>
  <si>
    <t>87-07-11800</t>
  </si>
  <si>
    <t>87-07-11801</t>
  </si>
  <si>
    <t>87-07-11802</t>
  </si>
  <si>
    <t>87-07-11349</t>
  </si>
  <si>
    <t>87-07-11803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</si>
  <si>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</si>
  <si>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</si>
  <si>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</si>
  <si>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</si>
  <si>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</si>
  <si>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</si>
  <si>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</si>
  <si>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87-07-10053</t>
  </si>
  <si>
    <t>87-07-11809</t>
  </si>
  <si>
    <t>87-07-11810</t>
  </si>
  <si>
    <t>87-07-11814</t>
  </si>
  <si>
    <t>87-07-11357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</si>
  <si>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</si>
  <si>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</si>
  <si>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</si>
  <si>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</si>
  <si>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</si>
  <si>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</si>
  <si>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</si>
  <si>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</si>
  <si>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</si>
  <si>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</si>
  <si>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</si>
  <si>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87-07-11827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</si>
  <si>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</si>
  <si>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</si>
  <si>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</si>
  <si>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</si>
  <si>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</si>
  <si>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</si>
  <si>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</si>
  <si>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87-07-11815</t>
  </si>
  <si>
    <t>87-07-2212</t>
  </si>
  <si>
    <t>87-07-11662</t>
  </si>
  <si>
    <t>87-07-11834</t>
  </si>
  <si>
    <t>87-07-11835</t>
  </si>
  <si>
    <t>87-07-11837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</si>
  <si>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</si>
  <si>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</si>
  <si>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</si>
  <si>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</si>
  <si>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</si>
  <si>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</si>
  <si>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</si>
  <si>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87-07-11841</t>
  </si>
  <si>
    <t>87-07-11842</t>
  </si>
  <si>
    <t>87-07-11843</t>
  </si>
  <si>
    <t>87-07-2291</t>
  </si>
  <si>
    <t>87-07-11844</t>
  </si>
  <si>
    <t>87-07-11845</t>
  </si>
  <si>
    <t>87-07-11846</t>
  </si>
  <si>
    <t>87-07-11847</t>
  </si>
  <si>
    <t>87-07-2560</t>
  </si>
  <si>
    <t>87-07-11848</t>
  </si>
  <si>
    <t>87-07-11849</t>
  </si>
  <si>
    <t>87-07-11850</t>
  </si>
  <si>
    <t>87-07-2592</t>
  </si>
  <si>
    <t>87-07-11851</t>
  </si>
  <si>
    <t>87-07-11852</t>
  </si>
  <si>
    <t>87-07-11853</t>
  </si>
  <si>
    <t>87-07-120000</t>
  </si>
  <si>
    <t>87-07-11854</t>
  </si>
  <si>
    <t>87-07-11855</t>
  </si>
  <si>
    <t>87-07-11856</t>
  </si>
  <si>
    <t>87-07-11857</t>
  </si>
  <si>
    <t>87-07-11858</t>
  </si>
  <si>
    <t>87-07-11859</t>
  </si>
  <si>
    <t>87-07-11860</t>
  </si>
  <si>
    <t>87-07-11861</t>
  </si>
  <si>
    <t>87-07-11862</t>
  </si>
  <si>
    <t>87-07-10926</t>
  </si>
  <si>
    <t>87-07-10927</t>
  </si>
  <si>
    <t>87-07-11863</t>
  </si>
  <si>
    <t>87-07-11864</t>
  </si>
  <si>
    <t>87-07-7404</t>
  </si>
  <si>
    <t>87-07-11865</t>
  </si>
  <si>
    <t>87-07-11866</t>
  </si>
  <si>
    <t>87-07-11867</t>
  </si>
  <si>
    <t>87-07-11868</t>
  </si>
  <si>
    <t>87-07-11869</t>
  </si>
  <si>
    <t>87-07-11870</t>
  </si>
  <si>
    <t>87-07-6804</t>
  </si>
  <si>
    <t>87-07-11585</t>
  </si>
  <si>
    <t>87-07-11871</t>
  </si>
  <si>
    <t>87-07-9252</t>
  </si>
  <si>
    <t>87-07-11872</t>
  </si>
  <si>
    <t>87-07-11873</t>
  </si>
  <si>
    <t>87-07-11874</t>
  </si>
  <si>
    <t>87-07-11875</t>
  </si>
  <si>
    <t>87-07-11876</t>
  </si>
  <si>
    <t>87-07-3856</t>
  </si>
  <si>
    <t>87-07-3858</t>
  </si>
  <si>
    <t>87-07-3865</t>
  </si>
  <si>
    <t>87-07-8176</t>
  </si>
  <si>
    <t>87-07-4059</t>
  </si>
  <si>
    <t>87-07-11615</t>
  </si>
  <si>
    <t>87-07-11877</t>
  </si>
  <si>
    <t>87-07-11878</t>
  </si>
  <si>
    <t>87-07-9509</t>
  </si>
  <si>
    <t>87-07-3249</t>
  </si>
  <si>
    <t>87-07-6872</t>
  </si>
  <si>
    <t>87-07-6907</t>
  </si>
  <si>
    <t>87-07-8100</t>
  </si>
  <si>
    <t>87-07-11879</t>
  </si>
  <si>
    <t>87-07-6880</t>
  </si>
  <si>
    <t>87-07-3299</t>
  </si>
  <si>
    <t>87-07-10610</t>
  </si>
  <si>
    <t>87-07-9486</t>
  </si>
  <si>
    <t>87-07-3390</t>
  </si>
  <si>
    <t>87-07-11880</t>
  </si>
  <si>
    <t>87-07-8102</t>
  </si>
  <si>
    <t>87-07-11881</t>
  </si>
  <si>
    <t>87-07-9678</t>
  </si>
  <si>
    <t>87-07-9505</t>
  </si>
  <si>
    <t>87-07-11882</t>
  </si>
  <si>
    <t>87-07-11883</t>
  </si>
  <si>
    <t>87-07-11884</t>
  </si>
  <si>
    <t>87-07-11885</t>
  </si>
  <si>
    <t>87-07-11886</t>
  </si>
  <si>
    <t>87-07-11887</t>
  </si>
  <si>
    <t>87-07-9514</t>
  </si>
  <si>
    <t>87-07-11888</t>
  </si>
  <si>
    <t>87-07-11889</t>
  </si>
  <si>
    <t>87-07-11890</t>
  </si>
  <si>
    <t>87-07-9515</t>
  </si>
  <si>
    <t>87-07-11891</t>
  </si>
  <si>
    <t>87-07-11892</t>
  </si>
  <si>
    <t>87-07-11893</t>
  </si>
  <si>
    <t>87-07-9518</t>
  </si>
  <si>
    <t>87-07-11894</t>
  </si>
  <si>
    <t>87-07-11895</t>
  </si>
  <si>
    <t>87-07-11896</t>
  </si>
  <si>
    <t>87-07-11897</t>
  </si>
  <si>
    <t>87-07-11898</t>
  </si>
  <si>
    <t>87-07-11899</t>
  </si>
  <si>
    <t>87-07-11900</t>
  </si>
  <si>
    <t>87-07-11901</t>
  </si>
  <si>
    <t>87-07-11902</t>
  </si>
  <si>
    <t>87-07-11903</t>
  </si>
  <si>
    <t>87-07-11904</t>
  </si>
  <si>
    <t>87-07-11905</t>
  </si>
  <si>
    <t>87-07-11906</t>
  </si>
  <si>
    <t>87-07-11907</t>
  </si>
  <si>
    <t>87-07-10968</t>
  </si>
  <si>
    <t>87-07-10969</t>
  </si>
  <si>
    <t>87-07-11908</t>
  </si>
  <si>
    <t>87-07-11909</t>
  </si>
  <si>
    <t>87-07-8160</t>
  </si>
  <si>
    <t>87-07-11910</t>
  </si>
  <si>
    <t>87-07-11911</t>
  </si>
  <si>
    <t>87-07-11912</t>
  </si>
  <si>
    <t>87-07-9541</t>
  </si>
  <si>
    <t>87-07-11913</t>
  </si>
  <si>
    <t>87-07-11914</t>
  </si>
  <si>
    <t>87-07-11915</t>
  </si>
  <si>
    <t>87-07-2377</t>
  </si>
  <si>
    <t>87-07-11916</t>
  </si>
  <si>
    <t>87-07-9286</t>
  </si>
  <si>
    <t>87-07-2445</t>
  </si>
  <si>
    <t>87-07-2470</t>
  </si>
  <si>
    <t>87-07-7485</t>
  </si>
  <si>
    <t>87-07-2480</t>
  </si>
  <si>
    <t>87-07-0583</t>
  </si>
  <si>
    <t>87-07-11917</t>
  </si>
  <si>
    <t>87-07-0971</t>
  </si>
  <si>
    <t>87-07-11918</t>
  </si>
  <si>
    <t>87-07-0958</t>
  </si>
  <si>
    <t>87-07-11919</t>
  </si>
  <si>
    <t>87-07-11920</t>
  </si>
  <si>
    <t>87-07-11921</t>
  </si>
  <si>
    <t>87-07-9814</t>
  </si>
  <si>
    <t>87-07-11922</t>
  </si>
  <si>
    <t>87-07-11923</t>
  </si>
  <si>
    <t>87-07-11924</t>
  </si>
  <si>
    <t>87-07-11925</t>
  </si>
  <si>
    <t>87-07-11926</t>
  </si>
  <si>
    <t>87-07-10982</t>
  </si>
  <si>
    <t>87-07-11927</t>
  </si>
  <si>
    <t>87-07-11928</t>
  </si>
  <si>
    <t>87-07-11929</t>
  </si>
  <si>
    <t>87-07-11930</t>
  </si>
  <si>
    <t>87-07-11931</t>
  </si>
  <si>
    <t>87-07-11932</t>
  </si>
  <si>
    <t>87-07-11933</t>
  </si>
  <si>
    <t>87-07-11934</t>
  </si>
  <si>
    <t>87-07-11935</t>
  </si>
  <si>
    <t>87-07-11936</t>
  </si>
  <si>
    <t>87-07-11937</t>
  </si>
  <si>
    <t>87-07-11938</t>
  </si>
  <si>
    <t>87-07-11939</t>
  </si>
  <si>
    <t>87-07-11940</t>
  </si>
  <si>
    <t>87-07-11941</t>
  </si>
  <si>
    <t>87-07-11002</t>
  </si>
  <si>
    <t>87-07-11942</t>
  </si>
  <si>
    <t>87-07-11943</t>
  </si>
  <si>
    <t>87-07-11944</t>
  </si>
  <si>
    <t>87-07-11945</t>
  </si>
  <si>
    <t>87-07-11946</t>
  </si>
  <si>
    <t>87-07-11013</t>
  </si>
  <si>
    <t>87-07-11947</t>
  </si>
  <si>
    <t>87-07-7080</t>
  </si>
  <si>
    <t>87-07-9309</t>
  </si>
  <si>
    <t>87-07-11025</t>
  </si>
  <si>
    <t>87-07-11948</t>
  </si>
  <si>
    <t>87-07-10304</t>
  </si>
  <si>
    <t>87-07-0687</t>
  </si>
  <si>
    <t>87-07-11949</t>
  </si>
  <si>
    <t>87-07-11950</t>
  </si>
  <si>
    <t>87-07-3679</t>
  </si>
  <si>
    <t>87-07-11037</t>
  </si>
  <si>
    <t>87-07-9595</t>
  </si>
  <si>
    <t>87-07-3970</t>
  </si>
  <si>
    <t>87-07-11951</t>
  </si>
  <si>
    <t>87-07-11047</t>
  </si>
  <si>
    <t>87-07-11952</t>
  </si>
  <si>
    <t>87-07-11953</t>
  </si>
  <si>
    <t>87-07-11954</t>
  </si>
  <si>
    <t>87-07-3460</t>
  </si>
  <si>
    <t>87-07-11955</t>
  </si>
  <si>
    <t>87-07-7584</t>
  </si>
  <si>
    <t>87-07-3998</t>
  </si>
  <si>
    <t>87-07-4000</t>
  </si>
  <si>
    <t>87-07-0738</t>
  </si>
  <si>
    <t>87-07-11720</t>
  </si>
  <si>
    <t>87-07-4013</t>
  </si>
  <si>
    <t>87-07-3718</t>
  </si>
  <si>
    <t>87-07-1137</t>
  </si>
  <si>
    <t>87-07-4025</t>
  </si>
  <si>
    <t>87-07-4038</t>
  </si>
  <si>
    <t>87-07-4039</t>
  </si>
  <si>
    <t>87-07-11956</t>
  </si>
  <si>
    <t>87-07-11957</t>
  </si>
  <si>
    <t>87-07-11958</t>
  </si>
  <si>
    <t>87-07-11960</t>
  </si>
  <si>
    <t>87-07-11959</t>
  </si>
  <si>
    <t>87-07-11961</t>
  </si>
  <si>
    <t>87-07-11962</t>
  </si>
  <si>
    <t>87-07-11963</t>
  </si>
  <si>
    <t>87-07-11964</t>
  </si>
  <si>
    <t>87-07-11965</t>
  </si>
  <si>
    <t>87-07-11383</t>
  </si>
  <si>
    <t>87-07-11077</t>
  </si>
  <si>
    <t>87-07-11082</t>
  </si>
  <si>
    <t>87-07-8738</t>
  </si>
  <si>
    <t>87-07-11094</t>
  </si>
  <si>
    <t>87-07-11233</t>
  </si>
  <si>
    <t>87-07-11101</t>
  </si>
  <si>
    <t>87-07-11417</t>
  </si>
  <si>
    <t>87-07-11643</t>
  </si>
  <si>
    <t>87-07-11418</t>
  </si>
  <si>
    <t>87-07-11419</t>
  </si>
  <si>
    <t>87-07-11644</t>
  </si>
  <si>
    <t>87-07-11434</t>
  </si>
  <si>
    <t>87-07-10769</t>
  </si>
  <si>
    <t>87-07-10742</t>
  </si>
  <si>
    <t>87-07-11489</t>
  </si>
  <si>
    <t>87-07-4192</t>
  </si>
  <si>
    <t>C3 PA 40</t>
  </si>
  <si>
    <t>C7</t>
  </si>
  <si>
    <t>Acer shirasawanum</t>
  </si>
  <si>
    <t>Клен ширасаванский</t>
  </si>
  <si>
    <t>Amelanchier lamarckii/canadensis</t>
  </si>
  <si>
    <t>Ирга Ламарка/канадская</t>
  </si>
  <si>
    <t>Ирга ольхолистная</t>
  </si>
  <si>
    <t>Arbutus unedo</t>
  </si>
  <si>
    <t>Земляничное дерево крупноплодное</t>
  </si>
  <si>
    <t>Барбарис фрикарта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</si>
  <si>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</si>
  <si>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</si>
  <si>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</si>
  <si>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</si>
  <si>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</si>
  <si>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</si>
  <si>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</si>
  <si>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integrifolia</t>
  </si>
  <si>
    <t>Клематис Интегрифолия</t>
  </si>
  <si>
    <t>Clematis Patens</t>
  </si>
  <si>
    <t>Клематис Патенс</t>
  </si>
  <si>
    <t>Clematis Lanuginosa</t>
  </si>
  <si>
    <t>Клематис Ланугиноза</t>
  </si>
  <si>
    <t>Clematis Jackmanii</t>
  </si>
  <si>
    <t>Клематис Жакмана</t>
  </si>
  <si>
    <t>Лещина=Орешник обыкновенная</t>
  </si>
  <si>
    <t>Лещина/Орешник крупная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</si>
  <si>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</si>
  <si>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</si>
  <si>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</si>
  <si>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</si>
  <si>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</si>
  <si>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</si>
  <si>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</si>
  <si>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</si>
  <si>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</si>
  <si>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</si>
  <si>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Эвкалипт вебстерианский</t>
  </si>
  <si>
    <t>Бересклет форчуна</t>
  </si>
  <si>
    <t>Exochorda racemoa</t>
  </si>
  <si>
    <t>Форзиция промежуточная/ средняя</t>
  </si>
  <si>
    <t>Frangula alnus</t>
  </si>
  <si>
    <t>Крушина ольховидная/ло́мкая</t>
  </si>
  <si>
    <t>Hydrangea anomala</t>
  </si>
  <si>
    <t>Gypsophila paniculata</t>
  </si>
  <si>
    <t>Гипсофила метельчатая</t>
  </si>
  <si>
    <t>Hydrangea scandens</t>
  </si>
  <si>
    <t>Гортензия вьющаяся</t>
  </si>
  <si>
    <t>Hypericum hidcote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</si>
  <si>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</si>
  <si>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</si>
  <si>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</si>
  <si>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</si>
  <si>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</si>
  <si>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</si>
  <si>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</si>
  <si>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</si>
  <si>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</si>
  <si>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</si>
  <si>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</si>
  <si>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</si>
  <si>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</si>
  <si>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</si>
  <si>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</si>
  <si>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</si>
  <si>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Олива европейская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</si>
  <si>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</si>
  <si>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</si>
  <si>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</si>
  <si>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</si>
  <si>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</si>
  <si>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</si>
  <si>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</si>
  <si>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</si>
  <si>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</si>
  <si>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Photinia serratifolia</t>
  </si>
  <si>
    <t>Фотиния серратолистная</t>
  </si>
  <si>
    <t>Prunus cistena</t>
  </si>
  <si>
    <t>Слива Цистена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</si>
  <si>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</si>
  <si>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</si>
  <si>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</si>
  <si>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</si>
  <si>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</si>
  <si>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</si>
  <si>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</si>
  <si>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</si>
  <si>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</si>
  <si>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</si>
  <si>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</si>
  <si>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Stachyurus chinensis</t>
  </si>
  <si>
    <t>Стахиурус китайский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</si>
  <si>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</si>
  <si>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</si>
  <si>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</si>
  <si>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</si>
  <si>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</si>
  <si>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</si>
  <si>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hybrida</t>
  </si>
  <si>
    <t>Сирень гибридная</t>
  </si>
  <si>
    <t>Syringa josiflexa</t>
  </si>
  <si>
    <t>Сирень жозифлекса</t>
  </si>
  <si>
    <t>Syringa prestoniae</t>
  </si>
  <si>
    <t>Сирень Престона</t>
  </si>
  <si>
    <t>Syringa x First Editions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</si>
  <si>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</si>
  <si>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</si>
  <si>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</si>
  <si>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</si>
  <si>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</si>
  <si>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</si>
  <si>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Rhododéndron ponticum</t>
  </si>
  <si>
    <t>Rhododéndron forrestii/repens</t>
  </si>
  <si>
    <t>Rhododéndron hybrida</t>
  </si>
  <si>
    <t>Rhododéndron yakushimanum</t>
  </si>
  <si>
    <t>Rhododéndron catawbiense</t>
  </si>
  <si>
    <t>Abies alba</t>
  </si>
  <si>
    <t>Пихта белая</t>
  </si>
  <si>
    <t>Пихта Нордманна</t>
  </si>
  <si>
    <t>Abies pinsapo</t>
  </si>
  <si>
    <t>Пихта испанская</t>
  </si>
  <si>
    <t>Abies procekor</t>
  </si>
  <si>
    <t>Abies procera</t>
  </si>
  <si>
    <t>Пихта благородная</t>
  </si>
  <si>
    <t>Cedrus deodara</t>
  </si>
  <si>
    <t>Кедр гималайский</t>
  </si>
  <si>
    <t>Cupressus arizonica</t>
  </si>
  <si>
    <t>Кипарис аризонский</t>
  </si>
  <si>
    <t>Juniperus conferta</t>
  </si>
  <si>
    <t>Можжевельник прибрежный/скученный</t>
  </si>
  <si>
    <t>Juniperus Juniperus</t>
  </si>
  <si>
    <t>Можжевельник прибрежный /скученный</t>
  </si>
  <si>
    <t>Можжевельник пфитцера, средний</t>
  </si>
  <si>
    <t>Можжевельник пфитцера,средний</t>
  </si>
  <si>
    <t>Juniperus virginiāna</t>
  </si>
  <si>
    <t>Pícea ábies</t>
  </si>
  <si>
    <t>Pícea bicolor</t>
  </si>
  <si>
    <t>Ель двухцветная</t>
  </si>
  <si>
    <t>Pícea glauca</t>
  </si>
  <si>
    <t>Ель сизая, канадская</t>
  </si>
  <si>
    <t>Pícea omorika</t>
  </si>
  <si>
    <t>Pícea orientalis</t>
  </si>
  <si>
    <t>Pícea pūngens</t>
  </si>
  <si>
    <t>Pícea engelmannii</t>
  </si>
  <si>
    <t>Ель Энгельмана</t>
  </si>
  <si>
    <t>Pícea pungens</t>
  </si>
  <si>
    <t>Pícea sitchénsis</t>
  </si>
  <si>
    <t>Pinus heldreichii ×halepaensis</t>
  </si>
  <si>
    <t>Сосна Гельдре́йха/босни́йская</t>
  </si>
  <si>
    <t>Сосна чёрная</t>
  </si>
  <si>
    <t>Pinus sylvéstris</t>
  </si>
  <si>
    <t>Pinus parviflora</t>
  </si>
  <si>
    <t>Сосна мелкоцветковая</t>
  </si>
  <si>
    <t>Сосна румели́йская</t>
  </si>
  <si>
    <t>Pinus pumila</t>
  </si>
  <si>
    <t>Сосна кедровый стланик</t>
  </si>
  <si>
    <t>Pinus x schwerinii</t>
  </si>
  <si>
    <t>Сосна Шверина</t>
  </si>
  <si>
    <t>Pinus thunbergii</t>
  </si>
  <si>
    <t>Сосна тунберга</t>
  </si>
  <si>
    <t>Сосна Тунберга .</t>
  </si>
  <si>
    <t>Táxus baccata</t>
  </si>
  <si>
    <t>Táxus cuspidata</t>
  </si>
  <si>
    <t>Тис остроконе́чный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</si>
  <si>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</si>
  <si>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</si>
  <si>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</si>
  <si>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</si>
  <si>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</si>
  <si>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</si>
  <si>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Rose Multiflora hybrid</t>
  </si>
  <si>
    <t>Роза гибрид мультифлоры</t>
  </si>
  <si>
    <t>Актинидия Аргута</t>
  </si>
  <si>
    <t>Ribes niveum</t>
  </si>
  <si>
    <t>Смородина белая</t>
  </si>
  <si>
    <t>Ежемалина гибридная</t>
  </si>
  <si>
    <t>Achillea millefolium</t>
  </si>
  <si>
    <t>Тысячелистник обыкновенный</t>
  </si>
  <si>
    <t>Achillea обыкновенный</t>
  </si>
  <si>
    <t>Тысячелистник millefolium</t>
  </si>
  <si>
    <t>Alcea rosea</t>
  </si>
  <si>
    <t>Мальва/Шток роза розовая</t>
  </si>
  <si>
    <t>Andropogon gerardii</t>
  </si>
  <si>
    <t>Андропогон Жерара</t>
  </si>
  <si>
    <t>Aster dumosus</t>
  </si>
  <si>
    <t>Астра кустарниковая</t>
  </si>
  <si>
    <t>Astilba arendsii</t>
  </si>
  <si>
    <t>Астильба Арендса</t>
  </si>
  <si>
    <t>Astilba japonica</t>
  </si>
  <si>
    <t>Астильба японская</t>
  </si>
  <si>
    <t>Вейник остроцветковы</t>
  </si>
  <si>
    <t>Осока Моррова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</si>
  <si>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</si>
  <si>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</si>
  <si>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</si>
  <si>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</si>
  <si>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</si>
  <si>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</si>
  <si>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</si>
  <si>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</si>
  <si>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</si>
  <si>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</si>
  <si>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</si>
  <si>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</si>
  <si>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</si>
  <si>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villosa</t>
  </si>
  <si>
    <t>Гейхера волосистая</t>
  </si>
  <si>
    <t>Heuchera hybrida</t>
  </si>
  <si>
    <t>Гейхера гибридная</t>
  </si>
  <si>
    <t>Heuchera micrantha</t>
  </si>
  <si>
    <t>Гейхера мелкоцветная</t>
  </si>
  <si>
    <t>Monarda hybridum</t>
  </si>
  <si>
    <t>Монарда гибридная</t>
  </si>
  <si>
    <t>Salvia Medium</t>
  </si>
  <si>
    <t>Salvia officinalis</t>
  </si>
  <si>
    <t>Veronica longifolia</t>
  </si>
  <si>
    <t>Вероника длиннолистная</t>
  </si>
  <si>
    <t>Waldsteinia ternata</t>
  </si>
  <si>
    <t>Вальдштейния тройчатая</t>
  </si>
  <si>
    <t>Aoyagi</t>
  </si>
  <si>
    <t>Beni-Maiko</t>
  </si>
  <si>
    <t>Brown Sugar</t>
  </si>
  <si>
    <t>Fireglow</t>
  </si>
  <si>
    <t>Koto-no-ito</t>
  </si>
  <si>
    <t>Linearilobum</t>
  </si>
  <si>
    <t>Oridono nishiki</t>
  </si>
  <si>
    <t>Red Emperor</t>
  </si>
  <si>
    <t>Red Pygmy</t>
  </si>
  <si>
    <t>Skeeters Broom</t>
  </si>
  <si>
    <t>Suminagashi</t>
  </si>
  <si>
    <t>Wilson's Pink Dwarf</t>
  </si>
  <si>
    <t>Jordan</t>
  </si>
  <si>
    <t>Prins William</t>
  </si>
  <si>
    <t>Alnifolia Sleyt</t>
  </si>
  <si>
    <t>Cobra</t>
  </si>
  <si>
    <t>Dart’s Purple</t>
  </si>
  <si>
    <t>Golden Ghost</t>
  </si>
  <si>
    <t>Lime Star</t>
  </si>
  <si>
    <t>Limoncello=BailErin</t>
  </si>
  <si>
    <t>Pink Pillar</t>
  </si>
  <si>
    <t>Golden Torch=Torch d`OR</t>
  </si>
  <si>
    <t>Yellow Tower</t>
  </si>
  <si>
    <t>Jacquemontii</t>
  </si>
  <si>
    <t>Little Bubblegum</t>
  </si>
  <si>
    <t>Butterfly Candy Little Lila</t>
  </si>
  <si>
    <t>Little Magenta</t>
  </si>
  <si>
    <t>Candy Little Ruby</t>
  </si>
  <si>
    <t>Candy Lila Sweetheart</t>
  </si>
  <si>
    <t>Giordano Santorelli</t>
  </si>
  <si>
    <t>Margherita Coleoni</t>
  </si>
  <si>
    <t>Thetis</t>
  </si>
  <si>
    <t>Greenfingers</t>
  </si>
  <si>
    <t>Tiny Dancer</t>
  </si>
  <si>
    <t>Blekitny Aniol=Blue Angel</t>
  </si>
  <si>
    <t>Arabella</t>
  </si>
  <si>
    <t>Guernsey Flute</t>
  </si>
  <si>
    <t>Jan Pawel II=John Paul II</t>
  </si>
  <si>
    <t>Königskind</t>
  </si>
  <si>
    <t>Lindsay</t>
  </si>
  <si>
    <t>Margaret Hunt</t>
  </si>
  <si>
    <t>Marie Boisselot=Madame Le Coultre</t>
  </si>
  <si>
    <t>Romantika</t>
  </si>
  <si>
    <t>Star of India</t>
  </si>
  <si>
    <t>Tumaini</t>
  </si>
  <si>
    <t>Pink Spire</t>
  </si>
  <si>
    <t>Bailhalo Ivory Halo</t>
  </si>
  <si>
    <t>Red Gnome=Regnzam</t>
  </si>
  <si>
    <t>Anny's Winter Orange</t>
  </si>
  <si>
    <t>Magical Green Fountain</t>
  </si>
  <si>
    <t>Magical Purple</t>
  </si>
  <si>
    <t>Cracklin Rosie</t>
  </si>
  <si>
    <t>Blondy</t>
  </si>
  <si>
    <t>Emerald'n'Gold</t>
  </si>
  <si>
    <t>Green Spire</t>
  </si>
  <si>
    <t>Minigold 'Flojor'</t>
  </si>
  <si>
    <t>Week-end</t>
  </si>
  <si>
    <t>Blue Chiffon PBR</t>
  </si>
  <si>
    <t>French Cabaret Purple</t>
  </si>
  <si>
    <t>Russian VioletFloru</t>
  </si>
  <si>
    <t>Red Devil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</si>
  <si>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</si>
  <si>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</si>
  <si>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</si>
  <si>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</si>
  <si>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</si>
  <si>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</si>
  <si>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</si>
  <si>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</si>
  <si>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Black Diamonds Dark Angel</t>
  </si>
  <si>
    <t>Azzurro</t>
  </si>
  <si>
    <t>Bianco</t>
  </si>
  <si>
    <t>Fredo</t>
  </si>
  <si>
    <t>Frisbee=hot pink</t>
  </si>
  <si>
    <t>Hi Canal</t>
  </si>
  <si>
    <t>Hi Halo</t>
  </si>
  <si>
    <t>Hi Moon</t>
  </si>
  <si>
    <t>Hi Sky</t>
  </si>
  <si>
    <t>Hi Vulcano</t>
  </si>
  <si>
    <t>Jip Blue</t>
  </si>
  <si>
    <t>Jip Pink</t>
  </si>
  <si>
    <t>Leuchtfeuer</t>
  </si>
  <si>
    <t>Mirai</t>
  </si>
  <si>
    <t>Nunki</t>
  </si>
  <si>
    <t>Rana</t>
  </si>
  <si>
    <t>Farrari Love</t>
  </si>
  <si>
    <t>Red Love</t>
  </si>
  <si>
    <t>Red Power</t>
  </si>
  <si>
    <t>Bella Pesche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</si>
  <si>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</si>
  <si>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</si>
  <si>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</si>
  <si>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</si>
  <si>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</si>
  <si>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</si>
  <si>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</si>
  <si>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You &amp; Me Together</t>
  </si>
  <si>
    <t>Wude</t>
  </si>
  <si>
    <t>Candlelight=Hpopr013</t>
  </si>
  <si>
    <t>Confetti=Vlasveld 02</t>
  </si>
  <si>
    <t>Diamant Rouge=Rendia</t>
  </si>
  <si>
    <t>Diamantino=Ren101</t>
  </si>
  <si>
    <t>Fraise Melba=Renba</t>
  </si>
  <si>
    <t>Grandiflora=Pee Gee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</si>
  <si>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</si>
  <si>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</si>
  <si>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</si>
  <si>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</si>
  <si>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</si>
  <si>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</si>
  <si>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</si>
  <si>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</si>
  <si>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</si>
  <si>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</si>
  <si>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</si>
  <si>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</si>
  <si>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</si>
  <si>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</si>
  <si>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</si>
  <si>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</si>
  <si>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</si>
  <si>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</si>
  <si>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Magical Moonlight=Kolmagimo</t>
  </si>
  <si>
    <t>Magical Sweet Summer=Bokrathirteen</t>
  </si>
  <si>
    <t>Pastelgreen=Rencolor</t>
  </si>
  <si>
    <t>Pink Diamond=Interhydia</t>
  </si>
  <si>
    <t>Polestar=Switch Ophelia=Breg14</t>
  </si>
  <si>
    <t>Prim Red</t>
  </si>
  <si>
    <t>Gardenlight Redlight</t>
  </si>
  <si>
    <t>Angels Blush=Ruby</t>
  </si>
  <si>
    <t>Ruby Hobbit</t>
  </si>
  <si>
    <t>Spring Sizzle</t>
  </si>
  <si>
    <t>Sundae Fraise=Rensun</t>
  </si>
  <si>
    <t>Vanille Fraise=Renhy</t>
  </si>
  <si>
    <t>Gardenlight Whitelight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</si>
  <si>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</si>
  <si>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</si>
  <si>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</si>
  <si>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</si>
  <si>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</si>
  <si>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</si>
  <si>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Big Bells</t>
  </si>
  <si>
    <t>Mystic Orbs</t>
  </si>
  <si>
    <t>Convexed Gold</t>
  </si>
  <si>
    <t>Large Mammoth</t>
  </si>
  <si>
    <t>Siniczka</t>
  </si>
  <si>
    <t>Double Diamond</t>
  </si>
  <si>
    <t>Felix Jury</t>
  </si>
  <si>
    <t>Iolanthe</t>
  </si>
  <si>
    <t>Starburst</t>
  </si>
  <si>
    <t>Shin-Tso</t>
  </si>
  <si>
    <t>Cupressina</t>
  </si>
  <si>
    <t>Olivia</t>
  </si>
  <si>
    <t>Picual</t>
  </si>
  <si>
    <t>Purple</t>
  </si>
  <si>
    <t>Red</t>
  </si>
  <si>
    <t>Manteau d'Hermine</t>
  </si>
  <si>
    <t>Grand Prix</t>
  </si>
  <si>
    <t>Little Fenna</t>
  </si>
  <si>
    <t>Pink Crispy</t>
  </si>
  <si>
    <t>Amber Jubelii</t>
  </si>
  <si>
    <t>Diable Dor Mindia</t>
  </si>
  <si>
    <t>Little Ninja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</si>
  <si>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</si>
  <si>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</si>
  <si>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</si>
  <si>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</si>
  <si>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</si>
  <si>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</si>
  <si>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</si>
  <si>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</si>
  <si>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</si>
  <si>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</si>
  <si>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</si>
  <si>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</si>
  <si>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</si>
  <si>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</si>
  <si>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</si>
  <si>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</si>
  <si>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</si>
  <si>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</si>
  <si>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</si>
  <si>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</si>
  <si>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Silberschweif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</si>
  <si>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</si>
  <si>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</si>
  <si>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</si>
  <si>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</si>
  <si>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</si>
  <si>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</si>
  <si>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</si>
  <si>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Virtuel Violet</t>
  </si>
  <si>
    <t>Alexandra=Wine And Roses</t>
  </si>
  <si>
    <t>Cherry Love=Slingco</t>
  </si>
  <si>
    <t>Electric Love</t>
  </si>
  <si>
    <t>Picobella Bianco</t>
  </si>
  <si>
    <t>Geisha Purple=Fumiko</t>
  </si>
  <si>
    <t>Kirstin</t>
  </si>
  <si>
    <t>Petticoat</t>
  </si>
  <si>
    <t>Rosinetta</t>
  </si>
  <si>
    <t>Vuyks Scarlet</t>
  </si>
  <si>
    <t>Polarnacht</t>
  </si>
  <si>
    <t>Sneezy</t>
  </si>
  <si>
    <t>Albert Schweitzer</t>
  </si>
  <si>
    <t>America</t>
  </si>
  <si>
    <t>Catawbiense Grandiflorum</t>
  </si>
  <si>
    <t>Double Date</t>
  </si>
  <si>
    <t>Dr H.C. Dresselhuys</t>
  </si>
  <si>
    <t>Eucharitis</t>
  </si>
  <si>
    <t>Harvest Moon</t>
  </si>
  <si>
    <t>Markeeta's Prize</t>
  </si>
  <si>
    <t>Nancy Evans</t>
  </si>
  <si>
    <t>President Roosevelt</t>
  </si>
  <si>
    <t>Purple Splendor</t>
  </si>
  <si>
    <t>Tortoiseshell Orange</t>
  </si>
  <si>
    <t>Alpin Star</t>
  </si>
  <si>
    <t>Tajga</t>
  </si>
  <si>
    <t>Green Globe</t>
  </si>
  <si>
    <t>Barabits Compact</t>
  </si>
  <si>
    <t>Feelin Blue</t>
  </si>
  <si>
    <t>Nana Aurea</t>
  </si>
  <si>
    <t>Teddy Bear</t>
  </si>
  <si>
    <t>Menhir</t>
  </si>
  <si>
    <t>Emerald Sea</t>
  </si>
  <si>
    <t>Andora Compact=Plumosa Compacta</t>
  </si>
  <si>
    <t>Blue Swede=Hunnetorp</t>
  </si>
  <si>
    <t>Meyeri</t>
  </si>
  <si>
    <t>Grey Owl</t>
  </si>
  <si>
    <t>Hetz=Hetzii</t>
  </si>
  <si>
    <t>Lucas</t>
  </si>
  <si>
    <t>Acrocona</t>
  </si>
  <si>
    <t>Alberta Globe=Globe</t>
  </si>
  <si>
    <t>Conica December</t>
  </si>
  <si>
    <t>Echiniformis</t>
  </si>
  <si>
    <t>Sanders Blue</t>
  </si>
  <si>
    <t>Early Gold</t>
  </si>
  <si>
    <t>Gracilis</t>
  </si>
  <si>
    <t>Edith=Edit</t>
  </si>
  <si>
    <t>Erich Frahm</t>
  </si>
  <si>
    <t>Glauca Globosa</t>
  </si>
  <si>
    <t>Blue Majestic</t>
  </si>
  <si>
    <t>Iseli Fastigiate</t>
  </si>
  <si>
    <t>Waldbrunn</t>
  </si>
  <si>
    <t>Silberzwerg</t>
  </si>
  <si>
    <t>Midget=Tenas</t>
  </si>
  <si>
    <t>Jane Kluis</t>
  </si>
  <si>
    <t>Low Glow</t>
  </si>
  <si>
    <t>Smidtii=Schmidtii</t>
  </si>
  <si>
    <t>Satelit</t>
  </si>
  <si>
    <t>subsp. uncinata</t>
  </si>
  <si>
    <t>Carsten=Carsten's Wintergold</t>
  </si>
  <si>
    <t>Mops Gold</t>
  </si>
  <si>
    <t>Bambino=Gaelle Bregeon</t>
  </si>
  <si>
    <t>Benelux= Pierrick Bregeon</t>
  </si>
  <si>
    <t>Komet</t>
  </si>
  <si>
    <t>Nana Würstle</t>
  </si>
  <si>
    <t>Oregon Green=Oregon Jade=Select Green</t>
  </si>
  <si>
    <t>Negishi= Bonsai</t>
  </si>
  <si>
    <t>Schoon's Bonsai</t>
  </si>
  <si>
    <t>Blaukissen</t>
  </si>
  <si>
    <t>Globosa Viridis</t>
  </si>
  <si>
    <t>Hibernia=Hibernica</t>
  </si>
  <si>
    <t>Top Hat</t>
  </si>
  <si>
    <t>Grune Welle</t>
  </si>
  <si>
    <t>Nana=Brevifolia=Compacta</t>
  </si>
  <si>
    <t>Dziak</t>
  </si>
  <si>
    <t>Forever Young</t>
  </si>
  <si>
    <t>Malonyana Aurea</t>
  </si>
  <si>
    <t>Miss Frosty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</si>
  <si>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</si>
  <si>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</si>
  <si>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</si>
  <si>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</si>
  <si>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</si>
  <si>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</si>
  <si>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</si>
  <si>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Delarosa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</si>
  <si>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</si>
  <si>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</si>
  <si>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</si>
  <si>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</si>
  <si>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</si>
  <si>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</si>
  <si>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</si>
  <si>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</si>
  <si>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Golden Everest</t>
  </si>
  <si>
    <t>Sugana</t>
  </si>
  <si>
    <t>Chandler</t>
  </si>
  <si>
    <t>Chanticleer</t>
  </si>
  <si>
    <t>Denise Blue</t>
  </si>
  <si>
    <t>Earlyblue</t>
  </si>
  <si>
    <t>Elliot</t>
  </si>
  <si>
    <t>Goldtraube 23</t>
  </si>
  <si>
    <t>Herbert</t>
  </si>
  <si>
    <t>Nelson</t>
  </si>
  <si>
    <t>Sierra</t>
  </si>
  <si>
    <t>Cerise Queen</t>
  </si>
  <si>
    <t>Lachsschonheit</t>
  </si>
  <si>
    <t>Paprika</t>
  </si>
  <si>
    <t>Skysail Bright Pink</t>
  </si>
  <si>
    <t>Skysail Fire</t>
  </si>
  <si>
    <t>Skysail Yellow</t>
  </si>
  <si>
    <t>Summer Wine</t>
  </si>
  <si>
    <t>Pretty Belinda</t>
  </si>
  <si>
    <t>Double Yellow</t>
  </si>
  <si>
    <t>Red October</t>
  </si>
  <si>
    <t>Erika</t>
  </si>
  <si>
    <t>Sunningdale Silver</t>
  </si>
  <si>
    <t>Double Decker</t>
  </si>
  <si>
    <t>Powwow White</t>
  </si>
  <si>
    <t>Powwow Wild Berry</t>
  </si>
  <si>
    <t>Sunrise=Miedzianobrodypbr</t>
  </si>
  <si>
    <t>Toscana Deep Rose</t>
  </si>
  <si>
    <t>Johnson's Blue</t>
  </si>
  <si>
    <t>Kelly Annepbr</t>
  </si>
  <si>
    <t>Carnival Burgundy Blast</t>
  </si>
  <si>
    <t>Carnival Cocomint</t>
  </si>
  <si>
    <t>Carnival Cinnamon Stick</t>
  </si>
  <si>
    <t>Carnival Fall Festival</t>
  </si>
  <si>
    <t>Carnival Watermelon</t>
  </si>
  <si>
    <t>Hi Class</t>
  </si>
  <si>
    <t>Mighty Mouse</t>
  </si>
  <si>
    <t>Pin Up</t>
  </si>
  <si>
    <t>Silly String</t>
  </si>
  <si>
    <t>So Sweet</t>
  </si>
  <si>
    <t>Strictus Dwarf</t>
  </si>
  <si>
    <t>Orchid Green</t>
  </si>
  <si>
    <t>Seduction Cherry Chocolate</t>
  </si>
  <si>
    <t>Anemone hupehensis</t>
  </si>
  <si>
    <t>Анемона хубэйская</t>
  </si>
  <si>
    <t>Princess Pink</t>
  </si>
  <si>
    <t>Aquilegia vulgaris</t>
  </si>
  <si>
    <t>Аквилегия/Водосбор/Орлики обыкновенная</t>
  </si>
  <si>
    <t>Aquilegia</t>
  </si>
  <si>
    <t>Аквилегия/Водосбор/Орлики</t>
  </si>
  <si>
    <t>Black Barlow</t>
  </si>
  <si>
    <t>Ruby Port</t>
  </si>
  <si>
    <t>William Guiness</t>
  </si>
  <si>
    <t>Nora Barlow</t>
  </si>
  <si>
    <t>Asclepias incarnata</t>
  </si>
  <si>
    <t>Асклепиас/Ваточник мясо-красный</t>
  </si>
  <si>
    <t>Cinderella</t>
  </si>
  <si>
    <t>Ice Ballet</t>
  </si>
  <si>
    <t>Astra White</t>
  </si>
  <si>
    <t>Astra red</t>
  </si>
  <si>
    <t>Pink Button</t>
  </si>
  <si>
    <t>Blood of China</t>
  </si>
  <si>
    <t>Campanula lactIflora</t>
  </si>
  <si>
    <t>Sundance</t>
  </si>
  <si>
    <t>Convallaria majalis</t>
  </si>
  <si>
    <t>Ландыш майский</t>
  </si>
  <si>
    <t>Hardwick Hall</t>
  </si>
  <si>
    <t>Prolificans</t>
  </si>
  <si>
    <t>Young Lady</t>
  </si>
  <si>
    <t>Crocosmia</t>
  </si>
  <si>
    <t>Крокосмия</t>
  </si>
  <si>
    <t>Carmine Brilliant</t>
  </si>
  <si>
    <t>Fire King</t>
  </si>
  <si>
    <t>George Davidson</t>
  </si>
  <si>
    <t>Blue fabulosa</t>
  </si>
  <si>
    <t>Breezin</t>
  </si>
  <si>
    <t>Chanay</t>
  </si>
  <si>
    <t>Neva</t>
  </si>
  <si>
    <t>Shelby</t>
  </si>
  <si>
    <t>Princess Caroline</t>
  </si>
  <si>
    <t>Celebration</t>
  </si>
  <si>
    <t>Moonbeam</t>
  </si>
  <si>
    <t>Paramo Black Velvet</t>
  </si>
  <si>
    <t>Double Sweet Sensation</t>
  </si>
  <si>
    <t>Cha Cha</t>
  </si>
  <si>
    <t>Dianthus caryophyllus</t>
  </si>
  <si>
    <t>Гвоздика садовая</t>
  </si>
  <si>
    <t>Dicentra formosa</t>
  </si>
  <si>
    <t>Дицентра красивая</t>
  </si>
  <si>
    <t>Dicentra spectabilis</t>
  </si>
  <si>
    <t>Дицентра великолепная</t>
  </si>
  <si>
    <t>Fothergilla major</t>
  </si>
  <si>
    <t>Фотергилла крупная</t>
  </si>
  <si>
    <t>Лилейник гибридный</t>
  </si>
  <si>
    <t>Cream</t>
  </si>
  <si>
    <t>Gold</t>
  </si>
  <si>
    <t>Punch Yellow</t>
  </si>
  <si>
    <t>Red Rib</t>
  </si>
  <si>
    <t>Carneval Fire</t>
  </si>
  <si>
    <t>Hip Hip Hooray</t>
  </si>
  <si>
    <t>Carousel Pink Candy</t>
  </si>
  <si>
    <t>Carousel Red Wine</t>
  </si>
  <si>
    <t>Captain's Adventure</t>
  </si>
  <si>
    <t>Color Festival</t>
  </si>
  <si>
    <t>Elisabeth</t>
  </si>
  <si>
    <t>Party Streamers</t>
  </si>
  <si>
    <t>Florencia</t>
  </si>
  <si>
    <t>Iris ensata</t>
  </si>
  <si>
    <t>Ирис мечевидный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</si>
  <si>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</si>
  <si>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</si>
  <si>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</si>
  <si>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</si>
  <si>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</si>
  <si>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</si>
  <si>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</si>
  <si>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</si>
  <si>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</si>
  <si>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</si>
  <si>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</si>
  <si>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</si>
  <si>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Mordigan Gold</t>
  </si>
  <si>
    <t>Kniphofia</t>
  </si>
  <si>
    <t>Книпхофия/Книфофия</t>
  </si>
  <si>
    <t>Alcazar</t>
  </si>
  <si>
    <t>Amazing Fun</t>
  </si>
  <si>
    <t>Green Jade</t>
  </si>
  <si>
    <t>Ice Queen</t>
  </si>
  <si>
    <t>Sunningdale Yellow</t>
  </si>
  <si>
    <t>Люпин</t>
  </si>
  <si>
    <t>Cutie</t>
  </si>
  <si>
    <t>Lenora</t>
  </si>
  <si>
    <t>Lyanna</t>
  </si>
  <si>
    <t>Cierra</t>
  </si>
  <si>
    <t>My Castle</t>
  </si>
  <si>
    <t>The Governor</t>
  </si>
  <si>
    <t>The Pages</t>
  </si>
  <si>
    <t>Memory</t>
  </si>
  <si>
    <t>Bee-Bright</t>
  </si>
  <si>
    <t>Prairie Night</t>
  </si>
  <si>
    <t>Picture Purrfect</t>
  </si>
  <si>
    <t>Paeonia itoh-hybrid</t>
  </si>
  <si>
    <t>Пион Ито-гибрид</t>
  </si>
  <si>
    <t>Amy Joy</t>
  </si>
  <si>
    <t>Candy Apple</t>
  </si>
  <si>
    <t>Noa Joly</t>
  </si>
  <si>
    <t>Squaw</t>
  </si>
  <si>
    <t>Warrior</t>
  </si>
  <si>
    <t>Lumen Gold</t>
  </si>
  <si>
    <t>Tiny Twinkler</t>
  </si>
  <si>
    <t>Persicaria microcephala</t>
  </si>
  <si>
    <t>Персикария мелкоголовая</t>
  </si>
  <si>
    <t>Persicaria amplexicaulis</t>
  </si>
  <si>
    <t>Персикария свечевидная</t>
  </si>
  <si>
    <t>Purple Fantasy</t>
  </si>
  <si>
    <t>Purple Paradise</t>
  </si>
  <si>
    <t>Pinus leocodermis</t>
  </si>
  <si>
    <t>Сосна белокорая</t>
  </si>
  <si>
    <t>Signalgluhen</t>
  </si>
  <si>
    <t>Йошта</t>
  </si>
  <si>
    <t>Josta</t>
  </si>
  <si>
    <t>Ruby Beauty</t>
  </si>
  <si>
    <t>Tulameen</t>
  </si>
  <si>
    <t>Blackthorn</t>
  </si>
  <si>
    <t>Proud Mary</t>
  </si>
  <si>
    <t>Scabiosa columbaria</t>
  </si>
  <si>
    <t>Скабиоза голубиная</t>
  </si>
  <si>
    <t>Butterfly Blue</t>
  </si>
  <si>
    <t>Blue Porcupine</t>
  </si>
  <si>
    <t>Michel Buchner</t>
  </si>
  <si>
    <t>Trollius</t>
  </si>
  <si>
    <t>Купальница</t>
  </si>
  <si>
    <t>Lemon Queen</t>
  </si>
  <si>
    <t>Verbena hastata</t>
  </si>
  <si>
    <t>Вербена лекарственная</t>
  </si>
  <si>
    <t>First Choice</t>
  </si>
  <si>
    <t>First Glory</t>
  </si>
  <si>
    <t>First Lady</t>
  </si>
  <si>
    <t>Royal Candles Glory</t>
  </si>
  <si>
    <t>Gold Heart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</si>
  <si>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</si>
  <si>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</si>
  <si>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</si>
  <si>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13 нед. 2026 (23-27 марта)</t>
  </si>
  <si>
    <t>14 нед. 2026 (30 марта-3 апр)</t>
  </si>
  <si>
    <t>87-07-11966</t>
  </si>
  <si>
    <t>87-07-11967</t>
  </si>
  <si>
    <t>87-07-11968</t>
  </si>
  <si>
    <t>87-07-11969</t>
  </si>
  <si>
    <t>87-07-11970</t>
  </si>
  <si>
    <t>87-07-11971</t>
  </si>
  <si>
    <t>87-07-11972</t>
  </si>
  <si>
    <t>87-07-11973</t>
  </si>
  <si>
    <t>87-07-11974</t>
  </si>
  <si>
    <t>87-07-11975</t>
  </si>
  <si>
    <t>87-07-11976</t>
  </si>
  <si>
    <t>87-07-11977</t>
  </si>
  <si>
    <t>87-07-11978</t>
  </si>
  <si>
    <t>87-07-11979</t>
  </si>
  <si>
    <t>87-07-11980</t>
  </si>
  <si>
    <t>87-07-11981</t>
  </si>
  <si>
    <t>87-07-11982</t>
  </si>
  <si>
    <t>87-07-11983</t>
  </si>
  <si>
    <t>87-07-11984</t>
  </si>
  <si>
    <t>87-07-11985</t>
  </si>
  <si>
    <t>87-07-11986</t>
  </si>
  <si>
    <t>87-07-11987</t>
  </si>
  <si>
    <t>87-07-11988</t>
  </si>
  <si>
    <t>87-07-11989</t>
  </si>
  <si>
    <t>87-07-11990</t>
  </si>
  <si>
    <t>87-07-11991</t>
  </si>
  <si>
    <t>87-07-11992</t>
  </si>
  <si>
    <t>87-07-11993</t>
  </si>
  <si>
    <t>87-07-11994</t>
  </si>
  <si>
    <t>87-07-11995</t>
  </si>
  <si>
    <t>87-07-11996</t>
  </si>
  <si>
    <t>87-07-11997</t>
  </si>
  <si>
    <t>87-07-11998</t>
  </si>
  <si>
    <t>87-07-11999</t>
  </si>
  <si>
    <t>87-07-12000</t>
  </si>
  <si>
    <t>87-07-12001</t>
  </si>
  <si>
    <t>87-07-12002</t>
  </si>
  <si>
    <t>87-07-12003</t>
  </si>
  <si>
    <t>87-07-12004</t>
  </si>
  <si>
    <t>87-07-12005</t>
  </si>
  <si>
    <t>87-07-12006</t>
  </si>
  <si>
    <t>87-07-12007</t>
  </si>
  <si>
    <t>87-07-12008</t>
  </si>
  <si>
    <t>87-07-12009</t>
  </si>
  <si>
    <t>87-07-12010</t>
  </si>
  <si>
    <t>87-07-12011</t>
  </si>
  <si>
    <t>87-07-12012</t>
  </si>
  <si>
    <t>87-07-12013</t>
  </si>
  <si>
    <t>87-07-12014</t>
  </si>
  <si>
    <t>87-07-12015</t>
  </si>
  <si>
    <t>87-07-12016</t>
  </si>
  <si>
    <t>87-07-12017</t>
  </si>
  <si>
    <t>87-07-12018</t>
  </si>
  <si>
    <t>87-07-12019</t>
  </si>
  <si>
    <t>87-07-12020</t>
  </si>
  <si>
    <t>87-07-12021</t>
  </si>
  <si>
    <t>87-07-12022</t>
  </si>
  <si>
    <t>87-07-12023</t>
  </si>
  <si>
    <t>87-07-12024</t>
  </si>
  <si>
    <t>87-07-12025</t>
  </si>
  <si>
    <t>87-07-12026</t>
  </si>
  <si>
    <t>87-07-12027</t>
  </si>
  <si>
    <t>87-07-12028</t>
  </si>
  <si>
    <t>87-07-12029</t>
  </si>
  <si>
    <t>87-07-12030</t>
  </si>
  <si>
    <t>87-07-8600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</si>
  <si>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</si>
  <si>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</si>
  <si>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</si>
  <si>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</si>
  <si>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</si>
  <si>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</si>
  <si>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</si>
  <si>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</si>
  <si>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</si>
  <si>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</si>
  <si>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</si>
  <si>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87-07-12042</t>
  </si>
  <si>
    <t>87-07-12043</t>
  </si>
  <si>
    <t>87-07-12044</t>
  </si>
  <si>
    <t>87-07-12045</t>
  </si>
  <si>
    <t>87-07-12046</t>
  </si>
  <si>
    <t>87-07-12047</t>
  </si>
  <si>
    <t>87-07-12048</t>
  </si>
  <si>
    <t>87-07-12049</t>
  </si>
  <si>
    <t>87-07-12050</t>
  </si>
  <si>
    <t>87-07-12051</t>
  </si>
  <si>
    <t>87-07-12052</t>
  </si>
  <si>
    <t>87-07-12053</t>
  </si>
  <si>
    <t>87-07-12054</t>
  </si>
  <si>
    <t>87-07-12055</t>
  </si>
  <si>
    <t>87-07-12056</t>
  </si>
  <si>
    <t>87-07-12057</t>
  </si>
  <si>
    <t>87-07-12058</t>
  </si>
  <si>
    <t>87-07-12059</t>
  </si>
  <si>
    <t>87-07-12060</t>
  </si>
  <si>
    <t>87-07-12061</t>
  </si>
  <si>
    <t>87-07-12062</t>
  </si>
  <si>
    <t>87-07-12063</t>
  </si>
  <si>
    <t>87-07-12064</t>
  </si>
  <si>
    <t>87-07-12065</t>
  </si>
  <si>
    <t>87-07-12066</t>
  </si>
  <si>
    <t>87-07-12067</t>
  </si>
  <si>
    <t>87-07-12068</t>
  </si>
  <si>
    <t>87-07-12069</t>
  </si>
  <si>
    <t>87-07-12070</t>
  </si>
  <si>
    <t>87-07-12071</t>
  </si>
  <si>
    <t>87-07-12072</t>
  </si>
  <si>
    <t>87-07-12073</t>
  </si>
  <si>
    <t>87-07-12074</t>
  </si>
  <si>
    <t>87-07-12075</t>
  </si>
  <si>
    <t>87-07-12076</t>
  </si>
  <si>
    <t>87-07-12077</t>
  </si>
  <si>
    <t>87-07-12078</t>
  </si>
  <si>
    <t>87-07-12079</t>
  </si>
  <si>
    <t>87-07-12080</t>
  </si>
  <si>
    <t>87-07-12081</t>
  </si>
  <si>
    <t>87-07-12082</t>
  </si>
  <si>
    <t>87-07-12083</t>
  </si>
  <si>
    <t>87-07-12084</t>
  </si>
  <si>
    <t>87-07-12085</t>
  </si>
  <si>
    <t>87-07-12086</t>
  </si>
  <si>
    <t>87-07-12087</t>
  </si>
  <si>
    <t>87-07-12088</t>
  </si>
  <si>
    <t>87-07-12089</t>
  </si>
  <si>
    <t>87-07-12090</t>
  </si>
  <si>
    <t>87-07-12091</t>
  </si>
  <si>
    <t>87-07-12092</t>
  </si>
  <si>
    <t>87-07-12093</t>
  </si>
  <si>
    <t>87-07-12094</t>
  </si>
  <si>
    <t>87-07-12095</t>
  </si>
  <si>
    <t>87-07-12096</t>
  </si>
  <si>
    <t>87-07-12097</t>
  </si>
  <si>
    <t>87-07-12098</t>
  </si>
  <si>
    <t>87-07-12100</t>
  </si>
  <si>
    <t>87-07-12101</t>
  </si>
  <si>
    <t>87-07-12102</t>
  </si>
  <si>
    <t>Hydrangea pan. Groundbreaker® Blush™ NEW24 Liners P14 Colourpot</t>
  </si>
  <si>
    <t>87-07-4394</t>
  </si>
  <si>
    <t>87-07-7832</t>
  </si>
  <si>
    <t>87-07-7833</t>
  </si>
  <si>
    <t>87-07-1550</t>
  </si>
  <si>
    <t>87-07-0701</t>
  </si>
  <si>
    <t>87-07-1880</t>
  </si>
  <si>
    <t>87-07-8173</t>
  </si>
  <si>
    <t>87-07-8456</t>
  </si>
  <si>
    <t>87-07-1180</t>
  </si>
  <si>
    <t>87-07-3845</t>
  </si>
  <si>
    <t>87-07-6514</t>
  </si>
  <si>
    <t>87-07-6877</t>
  </si>
  <si>
    <t>87-07-7879</t>
  </si>
  <si>
    <t>87-07-7881</t>
  </si>
  <si>
    <t>87-07-2425</t>
  </si>
  <si>
    <t>87-07-2947</t>
  </si>
  <si>
    <t>87-07-7629</t>
  </si>
  <si>
    <t>87-07-4190</t>
  </si>
  <si>
    <t>87-07-10406</t>
  </si>
  <si>
    <t>87-07-8431</t>
  </si>
  <si>
    <t>87-07-2173</t>
  </si>
  <si>
    <t>Lambrusco BailElla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</si>
  <si>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</si>
  <si>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</si>
  <si>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White love Babe</t>
  </si>
  <si>
    <t>Whit Love Virgin</t>
  </si>
  <si>
    <t>х Cupressocyparis leylandii</t>
  </si>
  <si>
    <t>P9,5</t>
  </si>
  <si>
    <t>Anemone coronaria</t>
  </si>
  <si>
    <t>Анемона корончатая</t>
  </si>
  <si>
    <t>Bicolor</t>
  </si>
  <si>
    <t>Аквилегия обыкновенная</t>
  </si>
  <si>
    <t>Prichards Variety</t>
  </si>
  <si>
    <t>Delphinium elatum</t>
  </si>
  <si>
    <t>Дельфиниум высокий</t>
  </si>
  <si>
    <t>Collection Pink Twinkle</t>
  </si>
  <si>
    <t>Collection Ruby Snow</t>
  </si>
  <si>
    <t>Luxuriant</t>
  </si>
  <si>
    <t>Compact White</t>
  </si>
  <si>
    <t>Hemerocallis hybride</t>
  </si>
  <si>
    <t>Every Daylily Rose</t>
  </si>
  <si>
    <t>Carnival Lime</t>
  </si>
  <si>
    <t>Carnival Peach Parfait</t>
  </si>
  <si>
    <t>Carnival Plum Crazy</t>
  </si>
  <si>
    <t>Carousel Pink Pasion</t>
  </si>
  <si>
    <t>Dinner Plate Blue Moon</t>
  </si>
  <si>
    <t>Dinner Plate Carrot Cake</t>
  </si>
  <si>
    <t>Dinner Plate Tiramisu</t>
  </si>
  <si>
    <t>Dinner Plate Tub Tim Grob</t>
  </si>
  <si>
    <t>Not Quite White</t>
  </si>
  <si>
    <t>Chandelier</t>
  </si>
  <si>
    <t>Noblemaiden</t>
  </si>
  <si>
    <t>The Chatelaine</t>
  </si>
  <si>
    <t>Orange Field</t>
  </si>
  <si>
    <t>Bright eyes</t>
  </si>
  <si>
    <t>Sanguisorba officinalis</t>
  </si>
  <si>
    <t>Кровохлебка лекарственная</t>
  </si>
  <si>
    <t>Sesleria heufleriana</t>
  </si>
  <si>
    <t>Сеслерия Хефлера</t>
  </si>
  <si>
    <t>Blue Spires</t>
  </si>
  <si>
    <t>Pink Spires</t>
  </si>
  <si>
    <t>White Spires</t>
  </si>
  <si>
    <t>Buxus</t>
  </si>
  <si>
    <t>Самшит</t>
  </si>
  <si>
    <t>Scented Gem Lissbrid</t>
  </si>
  <si>
    <t>Clematis</t>
  </si>
  <si>
    <t>Клематис</t>
  </si>
  <si>
    <t>Diervilla</t>
  </si>
  <si>
    <t>Диервилла</t>
  </si>
  <si>
    <t>Exochorda</t>
  </si>
  <si>
    <t>Экзохорда</t>
  </si>
  <si>
    <t>Magnolia</t>
  </si>
  <si>
    <t>Магнолия</t>
  </si>
  <si>
    <t>Perovskia</t>
  </si>
  <si>
    <t>Перовския</t>
  </si>
  <si>
    <t>Pyracantha</t>
  </si>
  <si>
    <t>Пираканта</t>
  </si>
  <si>
    <t>Salix</t>
  </si>
  <si>
    <t>Ива</t>
  </si>
  <si>
    <t>Сирень</t>
  </si>
  <si>
    <t>Weigela</t>
  </si>
  <si>
    <t>Вейгела</t>
  </si>
  <si>
    <t>Роза</t>
  </si>
  <si>
    <t>Astilba</t>
  </si>
  <si>
    <t>Астильба</t>
  </si>
  <si>
    <t>Echinacea</t>
  </si>
  <si>
    <t>Эхинацея</t>
  </si>
  <si>
    <t>Leucanthemum</t>
  </si>
  <si>
    <t>Нивянник</t>
  </si>
  <si>
    <t>Lupines</t>
  </si>
  <si>
    <t>Schizachyrium</t>
  </si>
  <si>
    <t>Схизахириум</t>
  </si>
  <si>
    <t>Sedum</t>
  </si>
  <si>
    <t>Седум</t>
  </si>
  <si>
    <t>осень 2025</t>
  </si>
  <si>
    <t>C7 / C7,5</t>
  </si>
  <si>
    <t>Из них свободно (объём ПМ):</t>
  </si>
  <si>
    <t>Pinus aristata</t>
  </si>
  <si>
    <t>Сосна остистая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</si>
  <si>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2025 - весна 2026</t>
    </r>
  </si>
  <si>
    <t>Ananasnaya</t>
  </si>
  <si>
    <t>Zakarpacie</t>
  </si>
  <si>
    <t>Berberis buxifolia</t>
  </si>
  <si>
    <t>Барбарис самшитолистный</t>
  </si>
  <si>
    <t>Berberis darwini</t>
  </si>
  <si>
    <t>Berberis julianae</t>
  </si>
  <si>
    <t>Berberis stenophylla</t>
  </si>
  <si>
    <t>Барбарис дарвина</t>
  </si>
  <si>
    <t>Барбарис юлиана</t>
  </si>
  <si>
    <t>Барбарис узколистный</t>
  </si>
  <si>
    <t>Cotoneaster franchetii</t>
  </si>
  <si>
    <t>Кизильник франчетти</t>
  </si>
  <si>
    <t>Rubus phoenicolasius</t>
  </si>
  <si>
    <t>Rubus illecebrosus</t>
  </si>
  <si>
    <t>Малина пурпурноплодная</t>
  </si>
  <si>
    <t>Малина соблазнительная</t>
  </si>
  <si>
    <t>Burka</t>
  </si>
  <si>
    <t>Sarcococca confusa</t>
  </si>
  <si>
    <t>Саркококка сомнительная</t>
  </si>
  <si>
    <t>Ribes glandulosum</t>
  </si>
  <si>
    <t>Смородина железистая</t>
  </si>
  <si>
    <t>Lebioduszka</t>
  </si>
  <si>
    <t>Nadezhda</t>
  </si>
  <si>
    <t>Pamiec o Wawilowie</t>
  </si>
  <si>
    <t>Zashchitnikam Bresta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</si>
  <si>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</si>
  <si>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</si>
  <si>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</si>
  <si>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</si>
  <si>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</si>
  <si>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87-07-12107</t>
  </si>
  <si>
    <t>87-07-12104</t>
  </si>
  <si>
    <t>87-07-12105</t>
  </si>
  <si>
    <t>87-07-12108</t>
  </si>
  <si>
    <t>87-07-12109</t>
  </si>
  <si>
    <t>87-07-12110</t>
  </si>
  <si>
    <t>87-07-10984</t>
  </si>
  <si>
    <t>87-07-12111</t>
  </si>
  <si>
    <t>87-07-12112</t>
  </si>
  <si>
    <t>87-07-12113</t>
  </si>
  <si>
    <t>Juniperus squamata 'Hunnetorp' Liners P9</t>
  </si>
  <si>
    <t>Buxus sempervirens Liners P9</t>
  </si>
  <si>
    <t>Chaenomeles sup. 'Cameo' Liners P9</t>
  </si>
  <si>
    <t>Heptacodium miconioides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</si>
  <si>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</si>
  <si>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</si>
  <si>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</si>
  <si>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</si>
  <si>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</si>
  <si>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Prunus triloba 'Rosenmund' Liners P9</t>
  </si>
  <si>
    <t>Juniperus chin. 'Spartan' Liners P9</t>
  </si>
  <si>
    <t>Juniperus comm. 'Compressa' Liners P9</t>
  </si>
  <si>
    <t>Juniperus scop. 'Skyrocket' Liners P9</t>
  </si>
  <si>
    <t>Pinus unicinata 'Litomysl' Liners P14 H</t>
  </si>
  <si>
    <t>Taxus media 'Hicksii' Liners P9</t>
  </si>
  <si>
    <t>Taxus media 'Hillii' Liners P9</t>
  </si>
  <si>
    <t>Tsuga canadensis Liners P9</t>
  </si>
  <si>
    <t>Ribes 'Jostaberry' Liners P9</t>
  </si>
  <si>
    <t>Alchemilla mollis Liners P9</t>
  </si>
  <si>
    <t>Hakonechloa macra Liners P9</t>
  </si>
  <si>
    <t>Hakonechloa macra 'Aureola' Liners P9</t>
  </si>
  <si>
    <t>Hosta montana 'Aureomarginata' Liners P9</t>
  </si>
  <si>
    <t>Hosta 'Blue Cadet' Liners P9</t>
  </si>
  <si>
    <t>Hosta 'Devon Green' Liners P9</t>
  </si>
  <si>
    <t>Hosta 'Elegans' Liners P9</t>
  </si>
  <si>
    <t>Hosta 'Fire and Ice' Liners P9</t>
  </si>
  <si>
    <t>Hosta 'Firn Line' Liners P9</t>
  </si>
  <si>
    <t>Hosta 'Great Expectations' Liners P9</t>
  </si>
  <si>
    <t>Hosta 'Halcyon' Liners P9</t>
  </si>
  <si>
    <t>Hosta 'June' Liners P9</t>
  </si>
  <si>
    <t>Pennisetum al. 'Black Beauty' Liners P9</t>
  </si>
  <si>
    <t>Pennisetum al. 'Foxtrot' Liners P9</t>
  </si>
  <si>
    <t>Pennisetum al. 'Herbstzauber' Liners P9</t>
  </si>
  <si>
    <t>87-07-1430</t>
  </si>
  <si>
    <t>87-07-8379</t>
  </si>
  <si>
    <t>87-07-1933</t>
  </si>
  <si>
    <t>87-07-2189</t>
  </si>
  <si>
    <t>87-07-2305</t>
  </si>
  <si>
    <t>87-07-6784</t>
  </si>
  <si>
    <t>87-07-3206</t>
  </si>
  <si>
    <t>87-07-6475</t>
  </si>
  <si>
    <t>87-07-0793</t>
  </si>
  <si>
    <t>87-07-9886</t>
  </si>
  <si>
    <t>87-07-2352</t>
  </si>
  <si>
    <t>87-07-2476</t>
  </si>
  <si>
    <t>87-07-8328</t>
  </si>
  <si>
    <t>87-07-3668</t>
  </si>
  <si>
    <t>87-07-3910</t>
  </si>
  <si>
    <t>87-07-3689</t>
  </si>
  <si>
    <t>87-07-3472</t>
  </si>
  <si>
    <t>87-07-10378</t>
  </si>
  <si>
    <t>87-07-8588</t>
  </si>
  <si>
    <t>87-07-11234</t>
  </si>
  <si>
    <t>87-07-8106</t>
  </si>
  <si>
    <t>87-07-8107</t>
  </si>
  <si>
    <t>87-07-11648</t>
  </si>
  <si>
    <t>87-07-11649</t>
  </si>
  <si>
    <t>87-07-11650</t>
  </si>
  <si>
    <t>87-07-11651</t>
  </si>
  <si>
    <t>87-07-9796</t>
  </si>
  <si>
    <t>87-07-8115</t>
  </si>
  <si>
    <t>87-07-9798</t>
  </si>
  <si>
    <t>87-07-8043</t>
  </si>
  <si>
    <t>87-07-8122</t>
  </si>
  <si>
    <t>87-07-8071</t>
  </si>
  <si>
    <t>Buxus sempervirens</t>
  </si>
  <si>
    <t>Самшит вечнозеленый</t>
  </si>
  <si>
    <t>Heptacodium miconioides</t>
  </si>
  <si>
    <t>Гептакодиум микониевидный</t>
  </si>
  <si>
    <t>Hypericum moserianum</t>
  </si>
  <si>
    <t>Зверобой Мозера</t>
  </si>
  <si>
    <t>Blue Princess</t>
  </si>
  <si>
    <t>Caucasica</t>
  </si>
  <si>
    <t>Слива лекарственная</t>
  </si>
  <si>
    <t>Herbergii</t>
  </si>
  <si>
    <t>Novita</t>
  </si>
  <si>
    <t>Prunus triloba</t>
  </si>
  <si>
    <t>Миндаль трехлопастной</t>
  </si>
  <si>
    <t>Rosenmund</t>
  </si>
  <si>
    <t>Compressa</t>
  </si>
  <si>
    <t>Taxus media</t>
  </si>
  <si>
    <t>Тис средний</t>
  </si>
  <si>
    <t>Hicksii</t>
  </si>
  <si>
    <t>Hillii</t>
  </si>
  <si>
    <t>Крыжовник</t>
  </si>
  <si>
    <t>Jostaberry</t>
  </si>
  <si>
    <t>Alchemilla mollis</t>
  </si>
  <si>
    <t>Манжетка мягкая</t>
  </si>
  <si>
    <t>Hakonechloa macra</t>
  </si>
  <si>
    <t>Хаконехлоя большая</t>
  </si>
  <si>
    <t>Aureola</t>
  </si>
  <si>
    <t>Aureomarginata</t>
  </si>
  <si>
    <t>Blue Cadet</t>
  </si>
  <si>
    <t>Elegans</t>
  </si>
  <si>
    <t>Fire and Ice</t>
  </si>
  <si>
    <t>Firn Line</t>
  </si>
  <si>
    <t>Halcyon</t>
  </si>
  <si>
    <t>June</t>
  </si>
  <si>
    <t>Пеннисетум лисохвостовый</t>
  </si>
  <si>
    <t>Foxtrot</t>
  </si>
  <si>
    <t>Herbstzauber</t>
  </si>
  <si>
    <t>Devon Green</t>
  </si>
  <si>
    <t>Philadelphus Petite Perfume Pink'PBR Liners P9</t>
  </si>
  <si>
    <t>87-07-11614</t>
  </si>
  <si>
    <t>87-07-11653</t>
  </si>
  <si>
    <t>87-07-8118</t>
  </si>
  <si>
    <t>87-07-8121</t>
  </si>
  <si>
    <t>87-07-8192</t>
  </si>
  <si>
    <t>87-07-8614</t>
  </si>
  <si>
    <t>Berberis thunb. 'Admiration' PBR Liners P9</t>
  </si>
  <si>
    <t>Hydrangea a. FE® FlowerWOW™ Liners P12</t>
  </si>
  <si>
    <t>Lavandula st. 'Bella Toscane'® Liners P9</t>
  </si>
  <si>
    <t>Viburnum tinus 'Lilarose' PBR  Liners P9</t>
  </si>
  <si>
    <t>Picea abies 'Nidiformis' Liners P9.5</t>
  </si>
  <si>
    <t>Thuja occ. 'Danica' Sale. C3 25-30</t>
  </si>
  <si>
    <t>Hakonechloa macra 'All Gold' Liners P9</t>
  </si>
  <si>
    <t>Hakonechloa macra 'Beni-kaze' Liners P9</t>
  </si>
  <si>
    <t>Hakonechloa macra 'Mulled Wine' Liners P9</t>
  </si>
  <si>
    <t>Hakonechloa macra 'Sunflare' Liners P9</t>
  </si>
  <si>
    <t>Hosta 'American Halo' Liners P9</t>
  </si>
  <si>
    <t>Hosta 'Ben Vernooij' Liners P9</t>
  </si>
  <si>
    <t>Hosta 'Minuteman' Liners P9</t>
  </si>
  <si>
    <t>Hosta 'Paul's Glory' Liners P9</t>
  </si>
  <si>
    <t>Hosta 'Revolution'® Liners P9</t>
  </si>
  <si>
    <t>Hosta 'Twilight' Liners P9</t>
  </si>
  <si>
    <t>Hosta 'Undulata Albomarginata' Liners P9</t>
  </si>
  <si>
    <t>Hosta 'Winter Snow' Liners P9</t>
  </si>
  <si>
    <t>Hosta 'Yellw Polka Dot Bikini' Liners P9</t>
  </si>
  <si>
    <t>Leymus arenarius 'Blue Dune' Liners P9</t>
  </si>
  <si>
    <t>Molinia arundinacea 'Karl Foerster' Liners P9</t>
  </si>
  <si>
    <t>Molinia arundinacea 'Skyracer' Liners P9</t>
  </si>
  <si>
    <t>Molinia arundinacea 'Transparent' Liners P9</t>
  </si>
  <si>
    <t>Molinia arundinacea 'Windspiel' Liners P9</t>
  </si>
  <si>
    <t>Molinia caerulea 'Black Arrows' Liners P9</t>
  </si>
  <si>
    <t>Panicum virgatum 'Northwind' Liners P9</t>
  </si>
  <si>
    <t>Panicum virgatum 'Prairie Sky' Liners P9</t>
  </si>
  <si>
    <t>Panicum virgatum 'Squaw' Liners P9</t>
  </si>
  <si>
    <t>Panicum virgatum 'Warrior' Liners P9</t>
  </si>
  <si>
    <t>Sedum telephium 'Seduction Yellow Delicate'® Liners P9</t>
  </si>
  <si>
    <t>87-07-1295</t>
  </si>
  <si>
    <t>87-07-12114</t>
  </si>
  <si>
    <t>87-07-12115</t>
  </si>
  <si>
    <t>87-07-12116</t>
  </si>
  <si>
    <t>87-07-12117</t>
  </si>
  <si>
    <t>87-07-9813</t>
  </si>
  <si>
    <t>87-07-12119</t>
  </si>
  <si>
    <t>87-07-12120</t>
  </si>
  <si>
    <t>87-07-12121</t>
  </si>
  <si>
    <t>87-07-12122</t>
  </si>
  <si>
    <t>87-07-12123</t>
  </si>
  <si>
    <t>87-07-12124</t>
  </si>
  <si>
    <t>87-07-12125</t>
  </si>
  <si>
    <t>87-07-12126</t>
  </si>
  <si>
    <t>87-07-12127</t>
  </si>
  <si>
    <t>87-07-12128</t>
  </si>
  <si>
    <t>87-07-12129</t>
  </si>
  <si>
    <t>87-07-12130</t>
  </si>
  <si>
    <t>87-07-12131</t>
  </si>
  <si>
    <t>87-07-12132</t>
  </si>
  <si>
    <t>87-07-12133</t>
  </si>
  <si>
    <t>87-07-12134</t>
  </si>
  <si>
    <t>87-07-12135</t>
  </si>
  <si>
    <t>87-07-12136</t>
  </si>
  <si>
    <t>Admiration</t>
  </si>
  <si>
    <t>Twilight</t>
  </si>
  <si>
    <t>Lilarose</t>
  </si>
  <si>
    <t>Revolution</t>
  </si>
  <si>
    <t>Bella Toscane</t>
  </si>
  <si>
    <t>Beni-kaze</t>
  </si>
  <si>
    <t>Mulled Wine</t>
  </si>
  <si>
    <t>Sunflare</t>
  </si>
  <si>
    <t>American Halo</t>
  </si>
  <si>
    <t>Ben Vernooij</t>
  </si>
  <si>
    <t>Minuteman</t>
  </si>
  <si>
    <t>Pauls Glory</t>
  </si>
  <si>
    <t>Winter Snow</t>
  </si>
  <si>
    <t>Yellow Polka Dot Bikini</t>
  </si>
  <si>
    <t>Blue Dune</t>
  </si>
  <si>
    <t>Transparent</t>
  </si>
  <si>
    <t>Windspiel</t>
  </si>
  <si>
    <t>Northwind</t>
  </si>
  <si>
    <t>Prairie Sky</t>
  </si>
  <si>
    <t>Albomarginata</t>
  </si>
  <si>
    <t>Black Arrow</t>
  </si>
  <si>
    <t>Skyracer</t>
  </si>
  <si>
    <t>All Gold</t>
  </si>
  <si>
    <t>Лаванда стэхадская</t>
  </si>
  <si>
    <t>Хоста форчуна</t>
  </si>
  <si>
    <t>Колосняк/Элимус песчаный</t>
  </si>
  <si>
    <t>Lavandula stoechas</t>
  </si>
  <si>
    <t>Hosta fortunei</t>
  </si>
  <si>
    <t>Elymus arenarius</t>
  </si>
  <si>
    <t>First Editions Flower WOW</t>
  </si>
  <si>
    <t>Picea pungens 'Sun on the Sky'® Liners P9</t>
  </si>
  <si>
    <t>Weigela 'Cherry Love'pbr(Maroon Swoon) Liners P9</t>
  </si>
  <si>
    <t>Berberis thunb. 'Desperados'(pbr) Liners P9</t>
  </si>
  <si>
    <t>Buddleja dav. BC®Little Purple'PBR Liners P12</t>
  </si>
  <si>
    <t>Buddleja dav. 'Sophie'pbr Liners P9</t>
  </si>
  <si>
    <t>Cornus controversa 'Variegata' Saleable C2</t>
  </si>
  <si>
    <t>Hamamelis int. 'Arnold Promise' Liners P9</t>
  </si>
  <si>
    <t>Hamamelis int. 'Pallida' Liners P9</t>
  </si>
  <si>
    <t>Hamamelis int. 'Westerstede' Liners P9</t>
  </si>
  <si>
    <t>Heptacodium miconioides Saleable C2</t>
  </si>
  <si>
    <t>Hydrangea asp. 'Hot Chocolate'® Liners P9</t>
  </si>
  <si>
    <t>Hydrangea m. 'Red Baron' Liners P12</t>
  </si>
  <si>
    <t>Hydrangea pan. 'Kyushu' Liners P9</t>
  </si>
  <si>
    <t>Hydrangea pan. 'Levana'® Liners P9</t>
  </si>
  <si>
    <t>Hydrangea pan. 'Tardiva' Liners P9</t>
  </si>
  <si>
    <t>Hydrangea serr. 'Magic Pillow'PBR Liners P9</t>
  </si>
  <si>
    <t>Mahonia 'Volcano'pbr('MYOY') Saleable C2</t>
  </si>
  <si>
    <t>Parthenocissus quinq.engelmannii Liners P9</t>
  </si>
  <si>
    <t>Parthenocissus tr. 'Veitchii' Liners P9</t>
  </si>
  <si>
    <t>Spiraea japonica 'Ricks Star'pbr Liners P9</t>
  </si>
  <si>
    <t>Juniperus comm. 'Goldschatz' Liners P9</t>
  </si>
  <si>
    <t>Juniperus hor. 'Hughes' Liners P9</t>
  </si>
  <si>
    <t>Juniperus pf. 'Pfitzeriana Compacta' Liners P9</t>
  </si>
  <si>
    <t>Larix kaempf. 'Cupido' Sal. C7.5 90cm stem</t>
  </si>
  <si>
    <t>Larix kaempf. 'Diana' Sal. C7.5 stem 120cm.</t>
  </si>
  <si>
    <t>Larix kaempf. 'Stiff Weeper' Sal. C7.5 stem 120cm.</t>
  </si>
  <si>
    <t>Larix kaempf. 'Stiff Weeper' Sal. C7.5 90cm stem</t>
  </si>
  <si>
    <t>Picea gl. 'Daisy's White' Liners P10.5</t>
  </si>
  <si>
    <t>Picea pungens 'Sun on the Sky'® Liners P10.5</t>
  </si>
  <si>
    <t>Pinus cembra 'Glauca' Liners P14 H</t>
  </si>
  <si>
    <t>Pinus leucodermis 'Pirin 2' Liners P14 H</t>
  </si>
  <si>
    <t>Taxus baccata Liners P9 15-20</t>
  </si>
  <si>
    <t>Taxus b. 'David' Liners P9</t>
  </si>
  <si>
    <t>Taxus cuspidata 'Farmen' Liners P9 20-30</t>
  </si>
  <si>
    <t>Taxus media 'Densiformis' Liners P9</t>
  </si>
  <si>
    <t>Taxus media 'Green Mountain' Liners P9</t>
  </si>
  <si>
    <t>Taxus media 'Groenland' Liners P9</t>
  </si>
  <si>
    <t>Thuja occ. 'Gilded Dress'® Liners P10.5</t>
  </si>
  <si>
    <t>Thuja occ. 'Globosa Aurea' Liners P10.5</t>
  </si>
  <si>
    <t>Thuja occ. 'Golden Anne'® Liners P10.5</t>
  </si>
  <si>
    <t>Thuja occ. 'Golden Globe' Liners P10.5</t>
  </si>
  <si>
    <t>Thuja occ. 'Huebner' Liners P10.5</t>
  </si>
  <si>
    <t>Thuja occ. 'Huricane'® Liners P10.5</t>
  </si>
  <si>
    <t>Thuja occ. 'Little Gem' Liners P10.5</t>
  </si>
  <si>
    <t>Thuja occ. 'Little Giant' Liners P10.5</t>
  </si>
  <si>
    <t>Thuja occ. 'Moonglow'pbr Liners P10.5</t>
  </si>
  <si>
    <t>Thuja occ. 'Yellow Diamont'pbr Liners P10.5</t>
  </si>
  <si>
    <t>Rosa rugosa 'SPEKjam' Jam-a-licious® Liners P10.5</t>
  </si>
  <si>
    <t>87-07-11504</t>
  </si>
  <si>
    <t>87-07-10812</t>
  </si>
  <si>
    <t>87-07-10822</t>
  </si>
  <si>
    <t>87-07-0567</t>
  </si>
  <si>
    <t>87-07-1914</t>
  </si>
  <si>
    <t>87-07-1918</t>
  </si>
  <si>
    <t>87-07-1919</t>
  </si>
  <si>
    <t>87-07-8412</t>
  </si>
  <si>
    <t>87-07-1996</t>
  </si>
  <si>
    <t>87-07-9405</t>
  </si>
  <si>
    <t>87-07-2166</t>
  </si>
  <si>
    <t>87-07-2169</t>
  </si>
  <si>
    <t>87-07-2235</t>
  </si>
  <si>
    <t>87-07-11723</t>
  </si>
  <si>
    <t>87-07-9220</t>
  </si>
  <si>
    <t>87-07-0588</t>
  </si>
  <si>
    <t>87-07-0726</t>
  </si>
  <si>
    <t>87-07-8753</t>
  </si>
  <si>
    <t>87-07-0631</t>
  </si>
  <si>
    <t>87-07-2398</t>
  </si>
  <si>
    <t>87-07-2437</t>
  </si>
  <si>
    <t>87-07-8206</t>
  </si>
  <si>
    <t>87-07-8207</t>
  </si>
  <si>
    <t>87-07-0960</t>
  </si>
  <si>
    <t>87-07-8208</t>
  </si>
  <si>
    <t>87-07-7801</t>
  </si>
  <si>
    <t>87-07-7650</t>
  </si>
  <si>
    <t>87-07-8274</t>
  </si>
  <si>
    <t>87-07-10990</t>
  </si>
  <si>
    <t>87-07-3870</t>
  </si>
  <si>
    <t>87-07-3665</t>
  </si>
  <si>
    <t>87-07-3902</t>
  </si>
  <si>
    <t>87-07-3898</t>
  </si>
  <si>
    <t>87-07-3904</t>
  </si>
  <si>
    <t>87-07-3905</t>
  </si>
  <si>
    <t>87-07-8759</t>
  </si>
  <si>
    <t>87-07-8760</t>
  </si>
  <si>
    <t>87-07-8761</t>
  </si>
  <si>
    <t>87-07-8762</t>
  </si>
  <si>
    <t>87-07-8763</t>
  </si>
  <si>
    <t>87-07-8764</t>
  </si>
  <si>
    <t>87-07-8768</t>
  </si>
  <si>
    <t>87-07-1150</t>
  </si>
  <si>
    <t>87-07-8769</t>
  </si>
  <si>
    <t>87-07-8771</t>
  </si>
  <si>
    <t>87-07-8772</t>
  </si>
  <si>
    <t>P10,5</t>
  </si>
  <si>
    <t>C7,5 PA 90</t>
  </si>
  <si>
    <t>C7,5 PA 120</t>
  </si>
  <si>
    <t>Butterfly Candy Little Purple</t>
  </si>
  <si>
    <t>Sophie</t>
  </si>
  <si>
    <t>Cornus controversa</t>
  </si>
  <si>
    <t>Дерен спорный</t>
  </si>
  <si>
    <t>Arnold Promise</t>
  </si>
  <si>
    <t>Pallida</t>
  </si>
  <si>
    <t>Kyushu</t>
  </si>
  <si>
    <t>Levana</t>
  </si>
  <si>
    <t>Tardiva</t>
  </si>
  <si>
    <t>Magic pillow</t>
  </si>
  <si>
    <t xml:space="preserve">Mahonia </t>
  </si>
  <si>
    <t xml:space="preserve">Магония </t>
  </si>
  <si>
    <t>Vitis/Parthenocissus quinquefolia</t>
  </si>
  <si>
    <t>Виноград девичий</t>
  </si>
  <si>
    <t>engelmannii</t>
  </si>
  <si>
    <t>Vitis quinquefolia</t>
  </si>
  <si>
    <t>Veitchii</t>
  </si>
  <si>
    <t>Ricks Star</t>
  </si>
  <si>
    <t>Hugh=Hughes</t>
  </si>
  <si>
    <t>Pfitzeriana Compacta</t>
  </si>
  <si>
    <t>Cupido</t>
  </si>
  <si>
    <t>Diana=Diane</t>
  </si>
  <si>
    <t>Stiff Weeper</t>
  </si>
  <si>
    <t>Pirin 2</t>
  </si>
  <si>
    <t>Táxus media</t>
  </si>
  <si>
    <t>Farmen</t>
  </si>
  <si>
    <t>Densiformis</t>
  </si>
  <si>
    <t>Green Mountain</t>
  </si>
  <si>
    <t>Groenland</t>
  </si>
  <si>
    <t>Gilded Dress</t>
  </si>
  <si>
    <t>Aurea Nana=Aurea Compacta=Aurea Densa=Aurea Globosa</t>
  </si>
  <si>
    <t>Huebner</t>
  </si>
  <si>
    <t>Huricane</t>
  </si>
  <si>
    <t>Yellow Diamont</t>
  </si>
  <si>
    <t>Rose english</t>
  </si>
  <si>
    <t>Роза английскaя</t>
  </si>
  <si>
    <t>Jam-a-Licious</t>
  </si>
  <si>
    <t>87-07-10819</t>
  </si>
  <si>
    <t>87-07-12137</t>
  </si>
  <si>
    <t>87-07-9036</t>
  </si>
  <si>
    <t>87-07-6657</t>
  </si>
  <si>
    <t>87-07-12138</t>
  </si>
  <si>
    <t>87-07-12139</t>
  </si>
  <si>
    <t>87-07-10531</t>
  </si>
  <si>
    <t>87-07-12140</t>
  </si>
  <si>
    <t>87-07-12141</t>
  </si>
  <si>
    <t>87-07-12142</t>
  </si>
  <si>
    <t>87-07-12143</t>
  </si>
  <si>
    <t>87-07-9122</t>
  </si>
  <si>
    <t>87-07-2123</t>
  </si>
  <si>
    <t>87-07-12144</t>
  </si>
  <si>
    <t>87-07-9244</t>
  </si>
  <si>
    <t>87-07-11580</t>
  </si>
  <si>
    <t>87-07-11196</t>
  </si>
  <si>
    <t>87-07-12145</t>
  </si>
  <si>
    <t>87-07-12146</t>
  </si>
  <si>
    <t>87-07-12147</t>
  </si>
  <si>
    <t>87-07-12148</t>
  </si>
  <si>
    <t>87-07-12149</t>
  </si>
  <si>
    <t>87-07-6468</t>
  </si>
  <si>
    <t>87-07-3886</t>
  </si>
  <si>
    <t>87-07-9308</t>
  </si>
  <si>
    <t>87-07-8132</t>
  </si>
  <si>
    <t>87-07-11023</t>
  </si>
  <si>
    <t>87-07-12150</t>
  </si>
  <si>
    <t>87-07-8064</t>
  </si>
  <si>
    <t>87-07-12151</t>
  </si>
  <si>
    <t>87-07-12152</t>
  </si>
  <si>
    <t>87-07-12153</t>
  </si>
  <si>
    <t>87-07-12154</t>
  </si>
  <si>
    <t>87-07-12155</t>
  </si>
  <si>
    <t>87-07-3946</t>
  </si>
  <si>
    <t>87-07-12156</t>
  </si>
  <si>
    <t>87-07-12157</t>
  </si>
  <si>
    <t>87-07-12158</t>
  </si>
  <si>
    <t>87-07-12159</t>
  </si>
  <si>
    <t>87-07-12160</t>
  </si>
  <si>
    <t>87-07-12161</t>
  </si>
  <si>
    <t>87-07-12162</t>
  </si>
  <si>
    <t>87-07-12163</t>
  </si>
  <si>
    <t>87-07-12164</t>
  </si>
  <si>
    <t>87-07-12165</t>
  </si>
  <si>
    <t>87-07-12166</t>
  </si>
  <si>
    <t>87-07-12167</t>
  </si>
  <si>
    <t>87-07-12168</t>
  </si>
  <si>
    <t>87-07-12169</t>
  </si>
  <si>
    <t>87-07-12170</t>
  </si>
  <si>
    <t>Buddleja dav. 'Magda's Gold Knight'pbr Liners P9</t>
  </si>
  <si>
    <t>Hamemelis int. 'Evi' Liners P9</t>
  </si>
  <si>
    <t>Hamamelis int. 'Orange Peel' Liners P9</t>
  </si>
  <si>
    <t>Hamamelis int. 'Rubin' Liners P9</t>
  </si>
  <si>
    <t>Hamamelis vern. 'Amethyst' Liners P9</t>
  </si>
  <si>
    <t>Hydrangea asp. 'Rosemary Foster'PBR Liners P9</t>
  </si>
  <si>
    <t>Hydrangea pan. 'Baby Lace'® Liners P9</t>
  </si>
  <si>
    <t>Hydrangea pan. Living 'Little Love'® NEW Liners P9</t>
  </si>
  <si>
    <t>Hydrangea serr. 'Barca'PBR Liners P9</t>
  </si>
  <si>
    <t>Hydrangea serr. 'Blue Clouds'PBR Liners P9</t>
  </si>
  <si>
    <t>Hydrangea serr. Daredevil(PBR) Liners P9</t>
  </si>
  <si>
    <t>Hydrangea serr. 'Summer Glow' PBR Liners P9</t>
  </si>
  <si>
    <t>Hydrangea serr. 'Veerle'® Liners P9</t>
  </si>
  <si>
    <t>Prunus laur. 'Gajo' Liners P9</t>
  </si>
  <si>
    <t>Prunus l. 'Chamaeleon'® Liners P9</t>
  </si>
  <si>
    <t>Prunus l. 'On Fire'PBR Liners P9</t>
  </si>
  <si>
    <t>Juniperus chin. 'Keteleeri' Liners P9</t>
  </si>
  <si>
    <t>Larix kaempf. 'Blue Dwarf' Sal. C7.5 stem 120cm.</t>
  </si>
  <si>
    <t>Larix kaempf. 'Blue Dwarf' Sal. C7.5 90cm stem</t>
  </si>
  <si>
    <t>Larix kaempf. 'Diana' Sal. C7.5 90cm stem</t>
  </si>
  <si>
    <t>Picea pungens 'Blue Diamond'® Lin P10.5 r 10-15</t>
  </si>
  <si>
    <t>Pinus strobus 'Bergman's Mini' Liners P14 H</t>
  </si>
  <si>
    <t>Taxus b. 'Anna'® Liners P9</t>
  </si>
  <si>
    <t>Taxus b. 'Repandens' Liners P9</t>
  </si>
  <si>
    <t>Taxus media 'Kazio'PBR Liners P9</t>
  </si>
  <si>
    <t>Taxus media 'Stefania' PBR Liners P9</t>
  </si>
  <si>
    <t>Taxus media 'Tymon'PBR Liners P9 20-25</t>
  </si>
  <si>
    <t>Taxus media 'Wojtek' Liners P9</t>
  </si>
  <si>
    <t>Thuja occ. 'Columna' Liners P10.5</t>
  </si>
  <si>
    <t>Thuja occ. 'Danica Aurea' Liners P10.5</t>
  </si>
  <si>
    <t>Thuja occ. 'Globosa' Liners P10.5</t>
  </si>
  <si>
    <t>Thuja occ. 'Golden Brabant'® Liners P10.5</t>
  </si>
  <si>
    <t>Thuja occ. 'Malonyana' Liners P10.5</t>
  </si>
  <si>
    <t>Thuja occ. 'Miky' Liners P10.5</t>
  </si>
  <si>
    <t>Thuja occ. 'Mirjam'® Liners P10.5</t>
  </si>
  <si>
    <t>Thuja occ. 'Rheingold' Liners P10.5</t>
  </si>
  <si>
    <t>Thuja occ. 'Sagrada' Liners P10.5</t>
  </si>
  <si>
    <t>Thuja occ. 'Silver Smaragd' Liners P10.5</t>
  </si>
  <si>
    <t>Thuja occ. 'Smaragd Variegata' Liners P10.5</t>
  </si>
  <si>
    <t>Thuja occ. 'Spiralis' Liners P10.5</t>
  </si>
  <si>
    <t>Thuja occ. 'Tiny Tim' Liners P10.5</t>
  </si>
  <si>
    <t>Thuja occ. 'Wagneri' Liners P10.5</t>
  </si>
  <si>
    <t>Thuja occ. 'Weimar' Liners P10.5</t>
  </si>
  <si>
    <t>Thuja occ. 'Woodwardii' Liners P10.5</t>
  </si>
  <si>
    <t>Thuja occ. 'Zmatlik' Liners P10.5</t>
  </si>
  <si>
    <t>Thuja pl. 'Silver Nick'® Liners P10.5</t>
  </si>
  <si>
    <t>Thuja pl. 'Little Boy'® Liners P10.5</t>
  </si>
  <si>
    <t>Thuja pl. 'Whipcord' Liners P10.5</t>
  </si>
  <si>
    <t>Iris sibirica Liners P12</t>
  </si>
  <si>
    <t>Magda's Gold Knight</t>
  </si>
  <si>
    <t>Evi</t>
  </si>
  <si>
    <t>Orange Peel</t>
  </si>
  <si>
    <t>Rubin</t>
  </si>
  <si>
    <t>Hamamelis vernalis</t>
  </si>
  <si>
    <t>Гамамелис весенний</t>
  </si>
  <si>
    <t>Rosemary Foster</t>
  </si>
  <si>
    <t>Baby Lace</t>
  </si>
  <si>
    <t>Barca</t>
  </si>
  <si>
    <t>Blue Clouds</t>
  </si>
  <si>
    <t>Summer Glow</t>
  </si>
  <si>
    <t>Veerle</t>
  </si>
  <si>
    <t>Gajo</t>
  </si>
  <si>
    <t>Chamaeleon</t>
  </si>
  <si>
    <t>On Fire</t>
  </si>
  <si>
    <t>Keteleeri</t>
  </si>
  <si>
    <t>Blue Dwarf</t>
  </si>
  <si>
    <t>Blue Diamond=Сhristmas Blue</t>
  </si>
  <si>
    <t>Bergman's Mini</t>
  </si>
  <si>
    <t>Anna</t>
  </si>
  <si>
    <t>Repandens</t>
  </si>
  <si>
    <t>Kazio</t>
  </si>
  <si>
    <t>Stefania</t>
  </si>
  <si>
    <t>Tymon</t>
  </si>
  <si>
    <t>Globosa</t>
  </si>
  <si>
    <t>Malonyana</t>
  </si>
  <si>
    <t>Miky</t>
  </si>
  <si>
    <t>Sagrada</t>
  </si>
  <si>
    <t>Silver Smaragd</t>
  </si>
  <si>
    <t>Smaragd Variegata</t>
  </si>
  <si>
    <t>Spiralis=Filicoides</t>
  </si>
  <si>
    <t>Wagneri</t>
  </si>
  <si>
    <t>Weimar</t>
  </si>
  <si>
    <t>Silver Nick</t>
  </si>
  <si>
    <t>Little Boy</t>
  </si>
  <si>
    <t>Juliette</t>
  </si>
  <si>
    <t>87-07-12171</t>
  </si>
  <si>
    <t>87-07-0970</t>
  </si>
  <si>
    <t>87-07-1714</t>
  </si>
  <si>
    <t>87-07-9162</t>
  </si>
  <si>
    <t>87-07-9781</t>
  </si>
  <si>
    <t>87-07-12172</t>
  </si>
  <si>
    <t>87-07-2310</t>
  </si>
  <si>
    <t>87-07-2307</t>
  </si>
  <si>
    <t>87-07-8750</t>
  </si>
  <si>
    <t>87-07-8751</t>
  </si>
  <si>
    <t>87-07-12173</t>
  </si>
  <si>
    <t>87-07-12174</t>
  </si>
  <si>
    <t>87-07-12175</t>
  </si>
  <si>
    <t>87-07-12176</t>
  </si>
  <si>
    <t>87-07-12177</t>
  </si>
  <si>
    <t>87-07-12178</t>
  </si>
  <si>
    <t>87-07-12179</t>
  </si>
  <si>
    <t>87-07-12180</t>
  </si>
  <si>
    <t>87-07-12181</t>
  </si>
  <si>
    <t>87-07-12182</t>
  </si>
  <si>
    <t>87-07-12183</t>
  </si>
  <si>
    <t>87-07-12184</t>
  </si>
  <si>
    <t>87-07-12185</t>
  </si>
  <si>
    <t>87-07-12186</t>
  </si>
  <si>
    <t>87-07-12187</t>
  </si>
  <si>
    <t>87-07-12188</t>
  </si>
  <si>
    <t>87-07-0805</t>
  </si>
  <si>
    <t>87-07-4012</t>
  </si>
  <si>
    <t>87-07-12189</t>
  </si>
  <si>
    <t>87-07-8727</t>
  </si>
  <si>
    <t>87-07-8728</t>
  </si>
  <si>
    <t>87-07-12190</t>
  </si>
  <si>
    <t>87-07-10397</t>
  </si>
  <si>
    <t>Buddleja dav. BC®Little Bubblegum'PBR Liners P12</t>
  </si>
  <si>
    <t>Cornus kousa chinensis Liners P9</t>
  </si>
  <si>
    <t>Cytisus 'Goldfinch' Liners P9</t>
  </si>
  <si>
    <t>Cytisus 'Red Lion' Liners P9</t>
  </si>
  <si>
    <t>Hamamelis int. 'Aphrodite' Liners P9</t>
  </si>
  <si>
    <t>Hydrangea pan.(Gardenlights)'Whitelight' PBR Liners P12</t>
  </si>
  <si>
    <t>Hydrangea querc. 'Ice Crystal'® Liners P10.5r</t>
  </si>
  <si>
    <t>Ilex meserveae 'Heckenpracht' ® Liners P9</t>
  </si>
  <si>
    <t>Ilex meserveae 'Heckenstar'® Liners P9</t>
  </si>
  <si>
    <t>Physocarpus opulif. 'Little Leena'® Liners P9</t>
  </si>
  <si>
    <t>Physocarpus opulif. 'Magic Sunrise' pbr Liners P9</t>
  </si>
  <si>
    <t>Physocarpus opulif. 'Panther'PBR Liners P9</t>
  </si>
  <si>
    <t>Prunus cerasifera 'Nigra' Sal. P13 X/1/1</t>
  </si>
  <si>
    <t>Weigela florida 'Black Ruby'pbr Liners P9</t>
  </si>
  <si>
    <t>Rhododendron (Y) 'Vollblut' Salealble C5</t>
  </si>
  <si>
    <t>Juniperus chin. 'Jack's Pyramide'® Liners P9</t>
  </si>
  <si>
    <t>Picea pungens 'Glauca Globosa' Sal. C5 stem 60cm.</t>
  </si>
  <si>
    <t>Pinus nigra nigra Sale.C2 40-60</t>
  </si>
  <si>
    <t>Platycladus or. 'Golden Penny'® Liners P9</t>
  </si>
  <si>
    <t>Taxus b. 'Albany'® Liners P9</t>
  </si>
  <si>
    <t>Taxus b. 'Avalon'® Liners P9</t>
  </si>
  <si>
    <t>Taxus b. 'Green Rocket'® Liners P9</t>
  </si>
  <si>
    <t>Taxus b. 'Luca'® Liners P9</t>
  </si>
  <si>
    <t>Taxus b. 'Orange Alf'® Liners P9</t>
  </si>
  <si>
    <t>Taxus b. 'Xanadu'® Liners P9</t>
  </si>
  <si>
    <t>Taxus media 'Yellow Land'® Liners P9</t>
  </si>
  <si>
    <t>Thuja occ. 'Great Star'® Liners P10.5r</t>
  </si>
  <si>
    <t>Tsuga can. 'Little Ninja'® Liners P9</t>
  </si>
  <si>
    <t>Vaccinium cor. BonBonBerry® 'Blue Suede'PBR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</si>
  <si>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</si>
  <si>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</si>
  <si>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</si>
  <si>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</si>
  <si>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</si>
  <si>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</si>
  <si>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C5 PA 60</t>
  </si>
  <si>
    <t>Cornus kousa</t>
  </si>
  <si>
    <t>Дерен Коуза</t>
  </si>
  <si>
    <t>Chinensis</t>
  </si>
  <si>
    <t>Goldfinch</t>
  </si>
  <si>
    <t>Red Lion</t>
  </si>
  <si>
    <t>Aphrodite</t>
  </si>
  <si>
    <t>Heckenpracht</t>
  </si>
  <si>
    <t>Heckenstar</t>
  </si>
  <si>
    <t>Little Leena</t>
  </si>
  <si>
    <t>Magic Sunrise</t>
  </si>
  <si>
    <t>Panther</t>
  </si>
  <si>
    <t>Prunus cerasifera</t>
  </si>
  <si>
    <t>Слива растопыренная</t>
  </si>
  <si>
    <t>Nigra</t>
  </si>
  <si>
    <t>Black Ruby</t>
  </si>
  <si>
    <t>Vollblut</t>
  </si>
  <si>
    <t>Jacks Pyramide</t>
  </si>
  <si>
    <t>Golden Penny</t>
  </si>
  <si>
    <t>Albany</t>
  </si>
  <si>
    <t>Avalon</t>
  </si>
  <si>
    <t>Green Rocket</t>
  </si>
  <si>
    <t>Luca</t>
  </si>
  <si>
    <t>Xanadu</t>
  </si>
  <si>
    <t>Yellow Land</t>
  </si>
  <si>
    <t>Great Star</t>
  </si>
  <si>
    <t>Blue Suede</t>
  </si>
  <si>
    <t>Goldtraube 71</t>
  </si>
  <si>
    <t>Pinus mugo pumilio Liners P14 H</t>
  </si>
  <si>
    <t>Miscanthus sin. Juliette (Evergriin®) PBR Liners P12</t>
  </si>
  <si>
    <t>Arbutus unedo 'Compacta' Liners P9</t>
  </si>
  <si>
    <t>Hamamelis int. 'Barmstedt Gold' Liners P9</t>
  </si>
  <si>
    <t>Paeonia suffr. black Liners P11</t>
  </si>
  <si>
    <t>Paeonia suffr. green Liners P11</t>
  </si>
  <si>
    <t>Paeonia suffr. lavender Liners P11</t>
  </si>
  <si>
    <t>Paeonia suffr. light-pink Liners P11</t>
  </si>
  <si>
    <t>Paeonia suffr. orange Liners P11</t>
  </si>
  <si>
    <t>Paeonia suffr. pink Liners P11</t>
  </si>
  <si>
    <t>Paeonia suffr. purple Liners P11</t>
  </si>
  <si>
    <t>Paeonia suffr. red Liners P11</t>
  </si>
  <si>
    <t>Paeonia suffr. red-white Liners P11</t>
  </si>
  <si>
    <t>Paeonia suffr. white Liners P11</t>
  </si>
  <si>
    <t>Paeonia suffr. yellow Liners P11</t>
  </si>
  <si>
    <t>Juniperus pfitzeriana Liners P9</t>
  </si>
  <si>
    <t>P11</t>
  </si>
  <si>
    <t>Barmstedt Gold</t>
  </si>
  <si>
    <t>Black</t>
  </si>
  <si>
    <t>Green</t>
  </si>
  <si>
    <t>Lavender</t>
  </si>
  <si>
    <t>Orange</t>
  </si>
  <si>
    <t>Light-pink</t>
  </si>
  <si>
    <t>Red-white</t>
  </si>
  <si>
    <t>87-07-6543</t>
  </si>
  <si>
    <t>87-07-12192</t>
  </si>
  <si>
    <t>87-07-12193</t>
  </si>
  <si>
    <t>87-07-12194</t>
  </si>
  <si>
    <t>87-07-12195</t>
  </si>
  <si>
    <t>87-07-12196</t>
  </si>
  <si>
    <t>87-07-12197</t>
  </si>
  <si>
    <t>87-07-12198</t>
  </si>
  <si>
    <t>87-07-12199</t>
  </si>
  <si>
    <t>87-07-12200</t>
  </si>
  <si>
    <t>87-07-12201</t>
  </si>
  <si>
    <t>87-07-12202</t>
  </si>
  <si>
    <t>87-07-12203</t>
  </si>
  <si>
    <t>87-07-0763</t>
  </si>
  <si>
    <t>Задаток при бронировании: 50%; доплата 50% за 3 недели до выдачи</t>
  </si>
  <si>
    <t>Gypsophila paniculata Liners P9</t>
  </si>
  <si>
    <t>Arbutus unguicularis 'Rubra' Liners P9</t>
  </si>
  <si>
    <t>Hamamelis int. 'Diane' Liners P9</t>
  </si>
  <si>
    <t>Hamamelis int. 'Feuerzauber' Liners P9</t>
  </si>
  <si>
    <t>Hamamelis int. 'Jelena' Liners P9</t>
  </si>
  <si>
    <t>Laburnum wat. 'Vossii' Saleable C4</t>
  </si>
  <si>
    <t>Juniperus squamata 'Blue Spider' Liners P9</t>
  </si>
  <si>
    <t>Picea pungens 'Glauca Globosa' Sal. C5 stem 80cm.</t>
  </si>
  <si>
    <t>87-07-0724</t>
  </si>
  <si>
    <t>87-07-1916</t>
  </si>
  <si>
    <t>87-07-10011</t>
  </si>
  <si>
    <t>87-07-6653</t>
  </si>
  <si>
    <t>87-07-11536</t>
  </si>
  <si>
    <t>87-07-2452</t>
  </si>
  <si>
    <t>87-07-12191</t>
  </si>
  <si>
    <t>C5 PA 80</t>
  </si>
  <si>
    <t>Arbutus Unguicularis</t>
  </si>
  <si>
    <t>Hamamelis intermedia</t>
  </si>
  <si>
    <t>Laburnum watereri</t>
  </si>
  <si>
    <t>Juniperus squamata</t>
  </si>
  <si>
    <t>Picea pungens</t>
  </si>
  <si>
    <t>Rubra</t>
  </si>
  <si>
    <t>Diane</t>
  </si>
  <si>
    <t>Vossii</t>
  </si>
  <si>
    <t>Blue Spider</t>
  </si>
  <si>
    <t>Glauca Globosa</t>
  </si>
  <si>
    <t>Земляничное дерево крупноплодное</t>
  </si>
  <si>
    <t>Гамамелис промежуточный</t>
  </si>
  <si>
    <t>Бобовник Ватерера</t>
  </si>
  <si>
    <t>Можжевельник чешуйчатый</t>
  </si>
  <si>
    <t>Ель колючая  (Picea pungens</t>
  </si>
  <si>
    <t xml:space="preserve">Выдача заказов:  с 13 по 14 нед. 2026 (23 мар. - 3 апр.)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</si>
</sst>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74" fillId="8" borderId="0" applyNumberFormat="0" applyBorder="0" applyAlignment="0" applyProtection="0"/>
    <xf numFmtId="0" fontId="75" fillId="9" borderId="0" applyNumberFormat="0" applyBorder="0" applyAlignment="0" applyProtection="0"/>
    <xf numFmtId="0" fontId="76" fillId="10" borderId="25" applyNumberFormat="0" applyAlignment="0" applyProtection="0"/>
    <xf numFmtId="0" fontId="77" fillId="11" borderId="26" applyNumberFormat="0" applyAlignment="0" applyProtection="0"/>
    <xf numFmtId="0" fontId="78" fillId="11" borderId="25" applyNumberFormat="0" applyAlignment="0" applyProtection="0"/>
    <xf numFmtId="0" fontId="79" fillId="0" borderId="27" applyNumberFormat="0" applyFill="0" applyAlignment="0" applyProtection="0"/>
    <xf numFmtId="0" fontId="80" fillId="12" borderId="28" applyNumberFormat="0" applyAlignment="0" applyProtection="0"/>
    <xf numFmtId="0" fontId="68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7" fillId="37" borderId="0" applyNumberFormat="0" applyBorder="0" applyAlignment="0" applyProtection="0"/>
    <xf numFmtId="0" fontId="82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1" fillId="0" borderId="8" xfId="9" applyBorder="1"/>
    <xf numFmtId="0" fontId="1" fillId="0" borderId="9" xfId="9" applyBorder="1"/>
    <xf numFmtId="0" fontId="1" fillId="0" borderId="10" xfId="9" applyBorder="1"/>
    <xf numFmtId="0" fontId="1" fillId="0" borderId="0" xfId="9"/>
    <xf numFmtId="0" fontId="1" fillId="0" borderId="11" xfId="9" applyBorder="1"/>
    <xf numFmtId="0" fontId="1" fillId="0" borderId="12" xfId="9" applyBorder="1"/>
    <xf numFmtId="0" fontId="36" fillId="0" borderId="11" xfId="9" applyFont="1" applyBorder="1"/>
    <xf numFmtId="0" fontId="36" fillId="0" borderId="0" xfId="9" applyFont="1"/>
    <xf numFmtId="0" fontId="37" fillId="0" borderId="0" xfId="9" applyFont="1"/>
    <xf numFmtId="0" fontId="37" fillId="0" borderId="12" xfId="9" applyFont="1" applyBorder="1"/>
    <xf numFmtId="0" fontId="38" fillId="0" borderId="0" xfId="9" applyFont="1"/>
    <xf numFmtId="0" fontId="38" fillId="0" borderId="12" xfId="9" applyFont="1" applyBorder="1"/>
    <xf numFmtId="0" fontId="39" fillId="0" borderId="11" xfId="9" applyFont="1" applyBorder="1"/>
    <xf numFmtId="0" fontId="40" fillId="5" borderId="11" xfId="9" applyFont="1" applyFill="1" applyBorder="1" applyAlignment="1">
      <alignment horizontal="right"/>
    </xf>
    <xf numFmtId="0" fontId="40" fillId="0" borderId="0" xfId="9" applyFont="1"/>
    <xf numFmtId="0" fontId="41" fillId="0" borderId="0" xfId="9" applyFont="1"/>
    <xf numFmtId="0" fontId="41" fillId="0" borderId="12" xfId="9" applyFont="1" applyBorder="1"/>
    <xf numFmtId="0" fontId="42" fillId="5" borderId="11" xfId="9" applyFont="1" applyFill="1" applyBorder="1" applyAlignment="1">
      <alignment horizontal="left"/>
    </xf>
    <xf numFmtId="0" fontId="44" fillId="0" borderId="0" xfId="9" applyFont="1"/>
    <xf numFmtId="0" fontId="45" fillId="0" borderId="0" xfId="9" applyFont="1"/>
    <xf numFmtId="0" fontId="42" fillId="0" borderId="0" xfId="9" applyFont="1" applyAlignment="1">
      <alignment horizontal="left"/>
    </xf>
    <xf numFmtId="0" fontId="46" fillId="0" borderId="0" xfId="9" applyFont="1"/>
    <xf numFmtId="0" fontId="46" fillId="0" borderId="12" xfId="9" applyFont="1" applyBorder="1"/>
    <xf numFmtId="0" fontId="45" fillId="5" borderId="11" xfId="9" applyFont="1" applyFill="1" applyBorder="1"/>
    <xf numFmtId="0" fontId="47" fillId="0" borderId="0" xfId="9" applyFont="1" applyAlignment="1">
      <alignment horizontal="left" indent="2"/>
    </xf>
    <xf numFmtId="0" fontId="48" fillId="0" borderId="0" xfId="9" applyFont="1" applyAlignment="1">
      <alignment horizontal="right"/>
    </xf>
    <xf numFmtId="0" fontId="47" fillId="0" borderId="0" xfId="9" applyFont="1" applyAlignment="1">
      <alignment horizontal="left"/>
    </xf>
    <xf numFmtId="0" fontId="49" fillId="0" borderId="0" xfId="9" applyFont="1" applyAlignment="1">
      <alignment vertical="center"/>
    </xf>
    <xf numFmtId="0" fontId="50" fillId="5" borderId="11" xfId="9" applyFont="1" applyFill="1" applyBorder="1"/>
    <xf numFmtId="0" fontId="50" fillId="0" borderId="0" xfId="9" applyFont="1"/>
    <xf numFmtId="0" fontId="1" fillId="5" borderId="11" xfId="9" applyFill="1" applyBorder="1"/>
    <xf numFmtId="0" fontId="41" fillId="5" borderId="11" xfId="9" applyFont="1" applyFill="1" applyBorder="1" applyAlignment="1">
      <alignment horizontal="right"/>
    </xf>
    <xf numFmtId="0" fontId="51" fillId="0" borderId="0" xfId="9" applyFont="1" applyAlignment="1">
      <alignment horizontal="left"/>
    </xf>
    <xf numFmtId="0" fontId="2" fillId="0" borderId="0" xfId="9" applyFont="1"/>
    <xf numFmtId="0" fontId="2" fillId="0" borderId="12" xfId="9" applyFont="1" applyBorder="1"/>
    <xf numFmtId="0" fontId="41" fillId="5" borderId="11" xfId="9" applyFont="1" applyFill="1" applyBorder="1" applyAlignment="1">
      <alignment horizontal="right" vertical="top"/>
    </xf>
    <xf numFmtId="0" fontId="2" fillId="0" borderId="12" xfId="9" applyFont="1" applyBorder="1" applyAlignment="1">
      <alignment vertical="top"/>
    </xf>
    <xf numFmtId="0" fontId="2" fillId="0" borderId="0" xfId="9" applyFont="1" applyAlignment="1">
      <alignment vertical="top"/>
    </xf>
    <xf numFmtId="0" fontId="47" fillId="0" borderId="0" xfId="9" applyFont="1" applyAlignment="1">
      <alignment horizontal="left" vertical="top" wrapText="1" indent="2"/>
    </xf>
    <xf numFmtId="0" fontId="41" fillId="5" borderId="11" xfId="5" applyFont="1" applyFill="1" applyBorder="1" applyAlignment="1">
      <alignment horizontal="right" vertical="top"/>
    </xf>
    <xf numFmtId="0" fontId="2" fillId="0" borderId="12" xfId="5" applyFont="1" applyBorder="1" applyAlignment="1">
      <alignment vertical="top"/>
    </xf>
    <xf numFmtId="0" fontId="2" fillId="0" borderId="0" xfId="5" applyFont="1" applyAlignment="1">
      <alignment vertical="top"/>
    </xf>
    <xf numFmtId="0" fontId="41" fillId="5" borderId="11" xfId="2" applyFont="1" applyFill="1" applyBorder="1" applyAlignment="1">
      <alignment horizontal="right" vertical="top"/>
    </xf>
    <xf numFmtId="0" fontId="9" fillId="0" borderId="12" xfId="2" applyBorder="1"/>
    <xf numFmtId="0" fontId="9" fillId="0" borderId="0" xfId="2"/>
    <xf numFmtId="0" fontId="9" fillId="5" borderId="11" xfId="2" applyFill="1" applyBorder="1"/>
    <xf numFmtId="0" fontId="16" fillId="5" borderId="11" xfId="5" applyFill="1" applyBorder="1"/>
    <xf numFmtId="0" fontId="16" fillId="0" borderId="12" xfId="5" applyBorder="1"/>
    <xf numFmtId="0" fontId="16" fillId="0" borderId="0" xfId="5"/>
    <xf numFmtId="0" fontId="53" fillId="0" borderId="0" xfId="11" applyFont="1" applyAlignment="1">
      <alignment horizontal="left" vertical="top" wrapText="1"/>
    </xf>
    <xf numFmtId="0" fontId="1" fillId="0" borderId="13" xfId="9" applyBorder="1"/>
    <xf numFmtId="0" fontId="1" fillId="0" borderId="14" xfId="9" applyBorder="1"/>
    <xf numFmtId="0" fontId="1" fillId="0" borderId="15" xfId="9" applyBorder="1"/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61" fillId="0" borderId="21" xfId="14" applyFont="1" applyBorder="1" applyAlignment="1">
      <alignment horizontal="left" indent="1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2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2" fillId="0" borderId="0" xfId="1" applyFont="1" applyProtection="1">
      <protection locked="0"/>
    </xf>
    <xf numFmtId="1" fontId="63" fillId="0" borderId="7" xfId="1" applyNumberFormat="1" applyFont="1" applyBorder="1" applyAlignment="1" applyProtection="1">
      <alignment horizontal="left" vertical="center" indent="1"/>
      <protection locked="0"/>
    </xf>
    <xf numFmtId="0" fontId="63" fillId="0" borderId="7" xfId="1" applyFont="1" applyBorder="1" applyAlignment="1" applyProtection="1">
      <alignment horizontal="left" vertical="center" indent="1"/>
      <protection locked="0"/>
    </xf>
    <xf numFmtId="0" fontId="63" fillId="3" borderId="7" xfId="1" applyFont="1" applyFill="1" applyBorder="1" applyAlignment="1" applyProtection="1">
      <alignment horizontal="center" vertical="center"/>
      <protection locked="0"/>
    </xf>
    <xf numFmtId="2" fontId="64" fillId="3" borderId="7" xfId="1" applyNumberFormat="1" applyFont="1" applyFill="1" applyBorder="1" applyAlignment="1">
      <alignment horizontal="center" vertical="center"/>
    </xf>
    <xf numFmtId="1" fontId="6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3" fillId="3" borderId="1" xfId="1" applyNumberFormat="1" applyFont="1" applyFill="1" applyBorder="1" applyAlignment="1">
      <alignment horizontal="right" vertical="center" wrapText="1" indent="1"/>
    </xf>
    <xf numFmtId="0" fontId="65" fillId="0" borderId="7" xfId="1" applyFont="1" applyBorder="1" applyAlignment="1" applyProtection="1">
      <alignment horizontal="left" vertical="center" indent="1"/>
      <protection locked="0"/>
    </xf>
    <xf numFmtId="0" fontId="65" fillId="3" borderId="7" xfId="1" applyFont="1" applyFill="1" applyBorder="1" applyAlignment="1" applyProtection="1">
      <alignment horizontal="center" vertical="center"/>
      <protection locked="0"/>
    </xf>
    <xf numFmtId="2" fontId="65" fillId="3" borderId="7" xfId="1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/>
      <protection locked="0"/>
    </xf>
    <xf numFmtId="0" fontId="64" fillId="0" borderId="0" xfId="1" applyFont="1" applyAlignment="1" applyProtection="1">
      <alignment horizontal="left"/>
      <protection locked="0"/>
    </xf>
    <xf numFmtId="0" fontId="63" fillId="0" borderId="0" xfId="1" applyFont="1" applyProtection="1">
      <protection locked="0"/>
    </xf>
    <xf numFmtId="0" fontId="64" fillId="0" borderId="7" xfId="1" applyFont="1" applyBorder="1" applyAlignment="1" applyProtection="1">
      <alignment horizontal="left" vertical="center" indent="1"/>
      <protection locked="0"/>
    </xf>
    <xf numFmtId="0" fontId="64" fillId="3" borderId="7" xfId="1" applyFont="1" applyFill="1" applyBorder="1" applyAlignment="1" applyProtection="1">
      <alignment horizontal="center" vertical="center"/>
      <protection locked="0"/>
    </xf>
    <xf numFmtId="0" fontId="63" fillId="0" borderId="0" xfId="1" applyFont="1" applyAlignment="1" applyProtection="1">
      <alignment horizontal="center"/>
      <protection locked="0"/>
    </xf>
    <xf numFmtId="0" fontId="63" fillId="0" borderId="0" xfId="1" applyFont="1" applyAlignment="1" applyProtection="1">
      <alignment horizontal="left"/>
      <protection locked="0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1" fontId="65" fillId="0" borderId="7" xfId="1" applyNumberFormat="1" applyFont="1" applyBorder="1" applyAlignment="1" applyProtection="1">
      <alignment horizontal="left" vertical="center" indent="1"/>
      <protection locked="0"/>
    </xf>
    <xf numFmtId="1" fontId="64" fillId="0" borderId="7" xfId="1" applyNumberFormat="1" applyFont="1" applyBorder="1" applyAlignment="1" applyProtection="1">
      <alignment horizontal="left" vertical="center" indent="1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63" fillId="0" borderId="0" xfId="1" applyNumberFormat="1" applyFont="1" applyAlignment="1" applyProtection="1">
      <alignment horizontal="center"/>
      <protection locked="0"/>
    </xf>
    <xf numFmtId="1" fontId="4" fillId="38" borderId="7" xfId="1" applyNumberFormat="1" applyFont="1" applyFill="1" applyBorder="1" applyAlignment="1" applyProtection="1">
      <alignment horizontal="left" vertical="center" indent="1"/>
      <protection locked="0"/>
    </xf>
    <xf numFmtId="0" fontId="22" fillId="0" borderId="7" xfId="1" applyFont="1" applyBorder="1" applyAlignment="1" applyProtection="1">
      <alignment horizontal="left" vertical="center" indent="1"/>
      <protection locked="0"/>
    </xf>
    <xf numFmtId="1" fontId="22" fillId="0" borderId="7" xfId="1" applyNumberFormat="1" applyFont="1" applyBorder="1" applyAlignment="1" applyProtection="1">
      <alignment horizontal="left" vertical="center" indent="1"/>
      <protection locked="0"/>
    </xf>
    <xf numFmtId="1" fontId="22" fillId="38" borderId="7" xfId="1" applyNumberFormat="1" applyFont="1" applyFill="1" applyBorder="1" applyAlignment="1" applyProtection="1">
      <alignment horizontal="left" vertical="center" indent="1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0" fontId="51" fillId="0" borderId="0" xfId="9" applyFont="1" applyAlignment="1">
      <alignment horizontal="left" vertical="top" wrapText="1"/>
    </xf>
    <xf numFmtId="0" fontId="47" fillId="0" borderId="0" xfId="9" quotePrefix="1" applyFont="1" applyAlignment="1">
      <alignment horizontal="left" vertical="top" wrapText="1" indent="4"/>
    </xf>
    <xf numFmtId="0" fontId="47" fillId="0" borderId="0" xfId="9" applyFont="1" applyAlignment="1">
      <alignment horizontal="left" vertical="top" wrapText="1" indent="4"/>
    </xf>
    <xf numFmtId="0" fontId="53" fillId="0" borderId="0" xfId="11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2"/>
    </xf>
    <xf numFmtId="0" fontId="47" fillId="0" borderId="0" xfId="9" applyFont="1" applyAlignment="1">
      <alignment horizontal="left" vertical="top" wrapText="1" indent="3"/>
    </xf>
    <xf numFmtId="0" fontId="47" fillId="0" borderId="0" xfId="10" applyFont="1" applyAlignment="1">
      <alignment horizontal="left" vertical="top" wrapText="1" indent="2"/>
    </xf>
    <xf numFmtId="0" fontId="51" fillId="0" borderId="0" xfId="10" applyFont="1" applyAlignment="1">
      <alignment horizontal="left" vertical="top" wrapText="1"/>
    </xf>
    <xf numFmtId="1" fontId="63" fillId="0" borderId="7" xfId="1" applyNumberFormat="1" applyFont="1" applyFill="1" applyBorder="1" applyAlignment="1" applyProtection="1">
      <alignment horizontal="left" vertical="center" indent="1"/>
      <protection locked="0"/>
    </xf>
    <xf numFmtId="1" fontId="4" fillId="0" borderId="7" xfId="1" applyNumberFormat="1" applyFont="1" applyFill="1" applyBorder="1" applyAlignment="1" applyProtection="1">
      <alignment horizontal="left" vertical="center" indent="1"/>
      <protection locked="0"/>
    </xf>
    <xf numFmtId="1" fontId="22" fillId="0" borderId="7" xfId="1" applyNumberFormat="1" applyFont="1" applyFill="1" applyBorder="1" applyAlignment="1" applyProtection="1">
      <alignment horizontal="left" vertical="center" indent="1"/>
      <protection locked="0"/>
    </xf>
    <xf numFmtId="1" fontId="64" fillId="0" borderId="7" xfId="1" applyNumberFormat="1" applyFont="1" applyFill="1" applyBorder="1" applyAlignment="1" applyProtection="1">
      <alignment horizontal="left" vertical="center" indent="1"/>
      <protection locked="0"/>
    </xf>
  </cellXfs>
  <cellStyles count="69">
    <cellStyle name="20% — акцент1 2" xfId="37" xr:uid="{419718E2-1351-45E8-A839-EEC257422A5E}"/>
    <cellStyle name="20% — акцент2 2" xfId="41" xr:uid="{592CF4F3-420F-408C-93AA-46825022CB50}"/>
    <cellStyle name="20% — акцент3 2" xfId="45" xr:uid="{13AAA8A8-1BD9-4529-A326-4AC89E5292DD}"/>
    <cellStyle name="20% — акцент4 2" xfId="49" xr:uid="{A012B32E-56A7-4D98-B388-AAAC375C2457}"/>
    <cellStyle name="20% — акцент5 2" xfId="53" xr:uid="{7E0525B3-8515-440C-9E1A-2DACE1B5E2DF}"/>
    <cellStyle name="20% — акцент6 2" xfId="57" xr:uid="{DD36C830-96A5-4CAD-A8AF-7EC3EF2B2BC2}"/>
    <cellStyle name="40% — акцент1 2" xfId="38" xr:uid="{89D7C4CD-87C0-4823-A5D4-D8A5075E1A41}"/>
    <cellStyle name="40% — акцент2 2" xfId="42" xr:uid="{5BD298D8-6783-4923-80E8-5951924CB513}"/>
    <cellStyle name="40% — акцент3 2" xfId="46" xr:uid="{C554B0D8-C3ED-4569-A31D-73C3B14E1829}"/>
    <cellStyle name="40% — акцент4 2" xfId="50" xr:uid="{96991309-8651-499B-BE85-A86CE67CFA8F}"/>
    <cellStyle name="40% — акцент5 2" xfId="54" xr:uid="{C4575A5A-93E0-4E09-955F-88D64E6B0DDE}"/>
    <cellStyle name="40% — акцент6 2" xfId="58" xr:uid="{6DE2CF18-8A10-457C-952A-23ED797506D6}"/>
    <cellStyle name="60% - Accent1 2" xfId="61" xr:uid="{5C641E84-DEA2-44DF-A431-C0B78CCE6D8D}"/>
    <cellStyle name="60% - Accent2 2" xfId="62" xr:uid="{8863AD97-A3F5-4864-B740-2A11CB855094}"/>
    <cellStyle name="60% - Accent3 2" xfId="63" xr:uid="{2264F43B-F45C-4475-80AF-B6B82F06D88A}"/>
    <cellStyle name="60% - Accent4 2" xfId="64" xr:uid="{1ACD8675-8B73-4E96-9062-EC097DB25D37}"/>
    <cellStyle name="60% - Accent5 2" xfId="65" xr:uid="{B92945D9-141B-4A01-8F98-677C44B8B0DF}"/>
    <cellStyle name="60% - Accent6 2" xfId="66" xr:uid="{050981EF-C06C-4B51-8BF3-46434F937A1E}"/>
    <cellStyle name="60% — акцент1 2" xfId="39" xr:uid="{DD576BCA-5009-425D-A22D-4B8DEBAA9648}"/>
    <cellStyle name="60% — акцент2 2" xfId="43" xr:uid="{299E72AD-EB53-47F4-90B4-46DA1BD92877}"/>
    <cellStyle name="60% — акцент3 2" xfId="47" xr:uid="{0A898E86-1107-407D-940C-74BBF9C81B81}"/>
    <cellStyle name="60% — акцент4 2" xfId="51" xr:uid="{07A06854-2A8F-4D0E-9860-6B1DF3AEB9B3}"/>
    <cellStyle name="60% — акцент5 2" xfId="55" xr:uid="{3B7443F4-9DED-44B6-B691-62891BFA9648}"/>
    <cellStyle name="60% — акцент6 2" xfId="59" xr:uid="{CE276E5A-EFC8-465C-BE9C-1760157BC4D5}"/>
    <cellStyle name="Neutraal 2" xfId="60" xr:uid="{1F4B8051-B805-43FA-BFA5-E2E49FC5B402}"/>
    <cellStyle name="Valuta 2" xfId="17" xr:uid="{2AD0F2D4-7737-4EC2-BFE1-B9047F109B89}"/>
    <cellStyle name="Valuta 3" xfId="18" xr:uid="{957AFBD3-BFBD-4363-9E7C-00F006AB9650}"/>
    <cellStyle name="Valuta 4" xfId="67" xr:uid="{439DBA8A-A943-4DB1-B483-48AA9A67234F}"/>
    <cellStyle name="Акцент1 2" xfId="36" xr:uid="{E206801F-F156-4EE2-A1A1-F98E755EDE09}"/>
    <cellStyle name="Акцент2 2" xfId="40" xr:uid="{562FE36C-35B1-4D95-B151-348DFE60A883}"/>
    <cellStyle name="Акцент3 2" xfId="44" xr:uid="{4B9AD4B5-F580-4F1E-80AB-7A5799B3FFE6}"/>
    <cellStyle name="Акцент4 2" xfId="48" xr:uid="{E472490F-9239-4232-905C-7150F75C3A3A}"/>
    <cellStyle name="Акцент5 2" xfId="52" xr:uid="{DFB6C468-AFC6-407D-A82D-9C60DF4AFD0E}"/>
    <cellStyle name="Акцент6 2" xfId="56" xr:uid="{57211C75-07AC-4DF6-9193-A9BDE409BDE2}"/>
    <cellStyle name="Ввод  2" xfId="27" xr:uid="{7684219F-05A0-4D5F-B184-D25A56B25EFB}"/>
    <cellStyle name="Вывод 2" xfId="28" xr:uid="{663D3063-DC1A-43DA-9A5B-5BC4DF6DA980}"/>
    <cellStyle name="Вычисление 2" xfId="29" xr:uid="{CE1D913E-4E97-43BB-A6E9-3D7E7014D408}"/>
    <cellStyle name="Гиперссылка" xfId="13" builtinId="8"/>
    <cellStyle name="Гиперссылка 2" xfId="4" xr:uid="{AA6196AE-BF5F-4315-90B5-380728EC259A}"/>
    <cellStyle name="Денежный 2" xfId="16" xr:uid="{02D9B174-2BB0-4E29-920A-691A3BB4C4AC}"/>
    <cellStyle name="Заголовок 1 2" xfId="20" xr:uid="{B4EF859E-A07C-42EA-9C11-62EDD9C0FDD1}"/>
    <cellStyle name="Заголовок 2 2" xfId="21" xr:uid="{A8241797-821A-4D8C-ACA9-973A196F91D0}"/>
    <cellStyle name="Заголовок 3 2" xfId="22" xr:uid="{97C785F8-20A0-452E-A40F-53FF72F83649}"/>
    <cellStyle name="Заголовок 4 2" xfId="23" xr:uid="{AFECE1B4-CFAB-4D23-A588-7AAF4C7CEBA2}"/>
    <cellStyle name="Итог 2" xfId="35" xr:uid="{32D6657E-9E45-45B8-ACA8-7321A53DC061}"/>
    <cellStyle name="Контрольная ячейка 2" xfId="31" xr:uid="{35767224-FB75-4115-A9BE-D79E6EB4BC41}"/>
    <cellStyle name="Название 2" xfId="19" xr:uid="{7B09F8F0-CED2-4FE3-BB19-ADA3ADF0F759}"/>
    <cellStyle name="Нейтральный 2" xfId="26" xr:uid="{E60134D2-FB13-4801-A249-097DA15CA729}"/>
    <cellStyle name="Обычный" xfId="0" builtinId="0"/>
    <cellStyle name="Обычный 2" xfId="2" xr:uid="{81B242C4-0C08-428B-B60B-F80EC20011FA}"/>
    <cellStyle name="Обычный 2 2" xfId="1" xr:uid="{F03E70C0-50EC-49EC-8D9D-8026DD6CF573}"/>
    <cellStyle name="Обычный 2 2 2" xfId="5" xr:uid="{60DC67FA-67DC-4F22-88A4-2E611030A509}"/>
    <cellStyle name="Обычный 2 2 2 2" xfId="14" xr:uid="{B5696093-93D6-4611-B2B6-8776DD3199C1}"/>
    <cellStyle name="Обычный 2 2 3" xfId="7" xr:uid="{C158DE9C-3746-41FC-A0CA-E1F965266D92}"/>
    <cellStyle name="Обычный 2 3" xfId="3" xr:uid="{1E7930CC-C119-49BB-8A25-1BD7621B3FCF}"/>
    <cellStyle name="Обычный 2 3 2" xfId="15" xr:uid="{EFFEE722-AFEB-423B-A29B-0517020770C2}"/>
    <cellStyle name="Обычный 3" xfId="8" xr:uid="{2865DE7C-26F6-497B-9409-DC5D230458C8}"/>
    <cellStyle name="Обычный 3 2" xfId="11" xr:uid="{AB2F9A01-5F2E-4102-A51C-5A375E06EB14}"/>
    <cellStyle name="Обычный 3 2 2 2" xfId="10" xr:uid="{45E3FD83-345D-4227-92A3-8E4A52FEC15E}"/>
    <cellStyle name="Обычный 3 3" xfId="9" xr:uid="{20A7449B-E611-4F14-A231-916A8670B148}"/>
    <cellStyle name="Обычный 4 2" xfId="12" xr:uid="{84CB96E5-1130-4E5D-8B03-2F102F7247F4}"/>
    <cellStyle name="Обычный_Лист1 2" xfId="6" xr:uid="{ECA00F63-B5E0-4E92-A75D-523C0D771E4F}"/>
    <cellStyle name="Плохой 2" xfId="25" xr:uid="{22099EE8-AFE8-44BA-903B-73A0FA258950}"/>
    <cellStyle name="Пояснение 2" xfId="34" xr:uid="{AA773F98-026D-46DE-871F-A0D81EC3A6C5}"/>
    <cellStyle name="Примечание 2" xfId="33" xr:uid="{438FCDE8-D91D-4BAD-8FEF-00A33C547E12}"/>
    <cellStyle name="Процентный 2" xfId="68" xr:uid="{324DC94F-F798-4799-8CF9-8937EC5EDEEA}"/>
    <cellStyle name="Связанная ячейка 2" xfId="30" xr:uid="{2A18C44F-2D88-4E46-A56D-90C3FBE3D40E}"/>
    <cellStyle name="Текст предупреждения 2" xfId="32" xr:uid="{7244FCF6-53AC-40CC-9152-9C728E05773F}"/>
    <cellStyle name="Хороший 2" xfId="24" xr:uid="{CC5D15B9-7A0E-407C-AA71-F6F3F4C6BCD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950519</xdr:colOff>
      <xdr:row>4</xdr:row>
      <xdr:rowOff>171503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88605D-6193-4877-8FCA-421B75F5F6AD}"/>
            </a:ext>
          </a:extLst>
        </xdr:cNvPr>
        <xdr:cNvSpPr txBox="1"/>
      </xdr:nvSpPr>
      <xdr:spPr>
        <a:xfrm>
          <a:off x="253093" y="22151"/>
          <a:ext cx="95372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300FDD-9007-4ED6-A7F6-51940507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FF6BD04-E143-4C39-B619-9685B929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460686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9DAA1112-73CD-4D80-A965-AFE225B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39957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EE03897-F2FA-4C94-804E-5A741F43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921DA8AD-D5DB-4559-BB26-8B9CB96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DD14A6A-8224-4988-A800-B951A07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989643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0D5113E-B77D-490A-ABF6-E023F443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082296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513EC08-4F7A-46B3-B498-F0F59FBB6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8FB8550C-83D9-4F27-A7D3-6676BA1F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11FA-D05D-4A54-B8F3-E466340C1131}">
  <sheetPr filterMode="1">
    <pageSetUpPr fitToPage="1"/>
  </sheetPr>
  <dimension ref="A1:Z2248"/>
  <sheetViews>
    <sheetView showGridLines="0" tabSelected="1" zoomScale="85" zoomScaleNormal="85" workbookViewId="0">
      <selection activeCell="I80" sqref="I80"/>
    </sheetView>
  </sheetViews>
  <sheetFormatPr defaultColWidth="9.21875" defaultRowHeight="13.8" outlineLevelCol="1" x14ac:dyDescent="0.25"/>
  <cols>
    <col min="1" max="1" width="11.33203125" style="1" customWidth="1"/>
    <col min="2" max="2" width="45" style="2" hidden="1" customWidth="1" outlineLevel="1"/>
    <col min="3" max="3" width="21.44140625" style="2" hidden="1" customWidth="1" outlineLevel="1"/>
    <col min="4" max="4" width="27.6640625" style="2" customWidth="1" collapsed="1"/>
    <col min="5" max="5" width="51.218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6" x14ac:dyDescent="0.25">
      <c r="A1" s="157"/>
      <c r="D1" s="3"/>
      <c r="E1" s="3"/>
      <c r="F1" s="3"/>
      <c r="H1" s="2"/>
      <c r="I1" s="1"/>
      <c r="J1" s="4"/>
      <c r="K1" s="2"/>
    </row>
    <row r="2" spans="1:26" ht="35.1" customHeight="1" x14ac:dyDescent="0.5">
      <c r="D2" s="196" t="s">
        <v>6590</v>
      </c>
      <c r="E2" s="196"/>
      <c r="F2" s="196"/>
      <c r="G2" s="196"/>
      <c r="H2" s="196"/>
      <c r="I2" s="196"/>
      <c r="J2" s="196"/>
      <c r="K2" s="196"/>
      <c r="L2" s="196"/>
      <c r="M2" s="195" t="s">
        <v>4558</v>
      </c>
    </row>
    <row r="3" spans="1:26" ht="21" customHeight="1" x14ac:dyDescent="0.5">
      <c r="D3" s="3"/>
      <c r="E3" s="3"/>
      <c r="F3" s="150"/>
      <c r="H3" s="2"/>
      <c r="I3" s="6"/>
      <c r="J3" s="2"/>
      <c r="K3" s="2"/>
      <c r="L3" s="7"/>
      <c r="M3" s="195"/>
    </row>
    <row r="4" spans="1:26" s="11" customFormat="1" ht="20.55" customHeight="1" x14ac:dyDescent="0.3">
      <c r="A4" s="10"/>
      <c r="D4" s="12"/>
      <c r="E4" s="12"/>
      <c r="F4" s="5" t="s">
        <v>4590</v>
      </c>
      <c r="G4" s="1"/>
      <c r="H4" s="15"/>
      <c r="K4" s="16"/>
      <c r="L4" s="16"/>
      <c r="M4" s="195"/>
    </row>
    <row r="5" spans="1:26" ht="15.75" customHeight="1" x14ac:dyDescent="0.25">
      <c r="D5" s="3"/>
      <c r="E5" s="3"/>
      <c r="F5" s="13" t="s">
        <v>0</v>
      </c>
      <c r="G5" s="14"/>
      <c r="J5" s="2"/>
      <c r="K5" s="2"/>
      <c r="L5" s="7"/>
      <c r="M5" s="147" t="s">
        <v>4559</v>
      </c>
    </row>
    <row r="6" spans="1:26" ht="15.75" customHeight="1" x14ac:dyDescent="0.3">
      <c r="D6" s="3"/>
      <c r="E6" s="3"/>
      <c r="F6" s="17" t="s">
        <v>1</v>
      </c>
      <c r="G6" s="18" t="s">
        <v>4597</v>
      </c>
      <c r="J6" s="2"/>
      <c r="K6" s="2"/>
      <c r="L6" s="7"/>
      <c r="M6" s="147"/>
    </row>
    <row r="7" spans="1:26" ht="10.5" customHeight="1" x14ac:dyDescent="0.3">
      <c r="D7" s="3"/>
      <c r="H7" s="17"/>
      <c r="J7" s="2"/>
      <c r="K7" s="2"/>
      <c r="L7" s="7"/>
    </row>
    <row r="8" spans="1:26" ht="17.25" customHeight="1" x14ac:dyDescent="0.25">
      <c r="D8" s="20" t="s">
        <v>3</v>
      </c>
      <c r="E8" s="20"/>
      <c r="F8" s="20"/>
    </row>
    <row r="9" spans="1:26" ht="17.25" customHeight="1" x14ac:dyDescent="0.25">
      <c r="D9" s="21" t="s">
        <v>6350</v>
      </c>
      <c r="F9" s="20"/>
      <c r="I9" s="197">
        <v>99.730699999999999</v>
      </c>
      <c r="J9" s="198"/>
      <c r="K9" s="22" t="s">
        <v>6348</v>
      </c>
    </row>
    <row r="10" spans="1:26" ht="17.25" customHeight="1" x14ac:dyDescent="0.25">
      <c r="D10" s="27" t="s">
        <v>7259</v>
      </c>
      <c r="F10" s="20"/>
      <c r="I10" s="189" t="s">
        <v>4554</v>
      </c>
      <c r="J10" s="190"/>
      <c r="K10" s="142" t="s">
        <v>4555</v>
      </c>
    </row>
    <row r="11" spans="1:26" ht="18" customHeight="1" x14ac:dyDescent="0.25">
      <c r="D11" s="170"/>
      <c r="E11" s="23"/>
      <c r="F11" s="23"/>
      <c r="I11" s="186">
        <f>SUM(J45:J11409)</f>
        <v>0</v>
      </c>
      <c r="J11" s="187"/>
      <c r="K11" s="24" t="s">
        <v>7</v>
      </c>
      <c r="L11" s="10"/>
    </row>
    <row r="12" spans="1:26" x14ac:dyDescent="0.25">
      <c r="D12" s="23" t="s">
        <v>6349</v>
      </c>
      <c r="E12" s="25"/>
      <c r="F12" s="25"/>
      <c r="I12" s="186">
        <f>SUM(K45:K11409)</f>
        <v>0</v>
      </c>
      <c r="J12" s="187"/>
      <c r="K12" s="24" t="s">
        <v>10</v>
      </c>
      <c r="L12" s="11"/>
      <c r="Z12" s="160"/>
    </row>
    <row r="13" spans="1:26" x14ac:dyDescent="0.25">
      <c r="D13" s="26" t="s">
        <v>7227</v>
      </c>
      <c r="F13" s="26"/>
      <c r="I13" s="186">
        <f>SUM(L45:L11409)</f>
        <v>0</v>
      </c>
      <c r="J13" s="187"/>
      <c r="K13" s="24" t="s">
        <v>11</v>
      </c>
      <c r="L13" s="10"/>
      <c r="Z13" s="160"/>
    </row>
    <row r="14" spans="1:26" x14ac:dyDescent="0.25">
      <c r="E14" s="26"/>
      <c r="F14" s="27"/>
      <c r="I14" s="186"/>
      <c r="J14" s="187"/>
      <c r="K14" s="24" t="s">
        <v>13</v>
      </c>
      <c r="L14" s="10"/>
      <c r="Z14" s="160"/>
    </row>
    <row r="15" spans="1:26" x14ac:dyDescent="0.25">
      <c r="D15" s="27" t="s">
        <v>6513</v>
      </c>
      <c r="E15" s="27"/>
      <c r="F15" s="28"/>
      <c r="I15" s="186"/>
      <c r="J15" s="187"/>
      <c r="K15" s="24" t="s">
        <v>15</v>
      </c>
      <c r="L15" s="10"/>
      <c r="Z15" s="160"/>
    </row>
    <row r="16" spans="1:26" x14ac:dyDescent="0.25">
      <c r="D16" s="2" t="s">
        <v>17</v>
      </c>
      <c r="E16" s="28"/>
      <c r="F16" s="29"/>
      <c r="I16" s="186">
        <f>I13+I14+I15</f>
        <v>0</v>
      </c>
      <c r="J16" s="187"/>
      <c r="K16" s="24" t="s">
        <v>18</v>
      </c>
      <c r="L16" s="10"/>
      <c r="Z16" s="160"/>
    </row>
    <row r="17" spans="4:26" x14ac:dyDescent="0.25">
      <c r="D17" s="28" t="s">
        <v>6514</v>
      </c>
      <c r="F17" s="30"/>
      <c r="I17" s="191">
        <v>0.2</v>
      </c>
      <c r="J17" s="192"/>
      <c r="K17" s="24" t="s">
        <v>21</v>
      </c>
      <c r="L17" s="9"/>
      <c r="Z17" s="160"/>
    </row>
    <row r="18" spans="4:26" x14ac:dyDescent="0.25">
      <c r="D18" s="33" t="s">
        <v>26</v>
      </c>
      <c r="E18" s="34"/>
      <c r="F18" s="31"/>
      <c r="I18" s="193">
        <f>I16+I16*I17</f>
        <v>0</v>
      </c>
      <c r="J18" s="194"/>
      <c r="K18" s="32" t="s">
        <v>23</v>
      </c>
      <c r="L18" s="9"/>
      <c r="Z18" s="160" t="s">
        <v>4554</v>
      </c>
    </row>
    <row r="19" spans="4:26" x14ac:dyDescent="0.25">
      <c r="D19" s="36" t="s">
        <v>27</v>
      </c>
      <c r="E19" s="34"/>
      <c r="F19" s="31"/>
      <c r="I19" s="3"/>
      <c r="J19" s="3"/>
      <c r="K19" s="32"/>
      <c r="Z19" s="160" t="s">
        <v>6351</v>
      </c>
    </row>
    <row r="20" spans="4:26" x14ac:dyDescent="0.25">
      <c r="D20" s="36" t="s">
        <v>28</v>
      </c>
      <c r="E20" s="34"/>
      <c r="F20" s="31"/>
      <c r="I20" s="35"/>
      <c r="J20" s="35"/>
      <c r="K20" s="32"/>
      <c r="Z20" s="160" t="s">
        <v>6352</v>
      </c>
    </row>
    <row r="21" spans="4:26" x14ac:dyDescent="0.25">
      <c r="D21" s="36" t="s">
        <v>29</v>
      </c>
      <c r="E21" s="34"/>
      <c r="F21" s="31"/>
      <c r="I21" s="159"/>
      <c r="J21" s="35"/>
      <c r="K21" s="158"/>
    </row>
    <row r="22" spans="4:26" x14ac:dyDescent="0.25">
      <c r="D22" s="36" t="s">
        <v>30</v>
      </c>
      <c r="E22" s="34"/>
      <c r="F22" s="31"/>
      <c r="I22" s="35"/>
      <c r="J22" s="35"/>
      <c r="K22" s="32"/>
    </row>
    <row r="23" spans="4:26" x14ac:dyDescent="0.25">
      <c r="F23" s="31"/>
      <c r="I23" s="35"/>
      <c r="J23" s="35"/>
      <c r="K23" s="32"/>
    </row>
    <row r="24" spans="4:26" x14ac:dyDescent="0.25">
      <c r="D24" s="27" t="s">
        <v>31</v>
      </c>
      <c r="E24" s="27"/>
      <c r="F24" s="27"/>
    </row>
    <row r="25" spans="4:26" ht="32.1" customHeight="1" x14ac:dyDescent="0.25">
      <c r="D25" s="37" t="s">
        <v>9</v>
      </c>
      <c r="E25" s="38"/>
      <c r="F25" s="39" t="s">
        <v>32</v>
      </c>
      <c r="G25" s="39" t="s">
        <v>33</v>
      </c>
      <c r="H25" s="39" t="s">
        <v>34</v>
      </c>
      <c r="I25" s="40"/>
      <c r="J25" s="40"/>
      <c r="K25" s="2"/>
      <c r="L25" s="1"/>
    </row>
    <row r="26" spans="4:26" ht="15" customHeight="1" x14ac:dyDescent="0.25">
      <c r="D26" s="42" t="s">
        <v>6618</v>
      </c>
      <c r="E26" s="43"/>
      <c r="F26" s="44" t="s">
        <v>35</v>
      </c>
      <c r="G26" s="45">
        <f>1.7*25+11.5</f>
        <v>54</v>
      </c>
      <c r="H26" s="45">
        <v>900</v>
      </c>
      <c r="I26" s="46" t="s">
        <v>36</v>
      </c>
      <c r="J26" s="7"/>
      <c r="K26" s="2"/>
      <c r="L26" s="1"/>
    </row>
    <row r="27" spans="4:26" x14ac:dyDescent="0.25">
      <c r="D27" s="42" t="s">
        <v>6619</v>
      </c>
      <c r="E27" s="43"/>
      <c r="F27" s="44" t="s">
        <v>40</v>
      </c>
      <c r="G27" s="45">
        <f>1.7*50+2*11.5</f>
        <v>108</v>
      </c>
      <c r="H27" s="45">
        <v>1600</v>
      </c>
      <c r="I27" s="46" t="s">
        <v>41</v>
      </c>
      <c r="J27" s="7"/>
      <c r="K27" s="2"/>
      <c r="L27" s="1"/>
    </row>
    <row r="28" spans="4:26" x14ac:dyDescent="0.25">
      <c r="D28" s="42" t="s">
        <v>42</v>
      </c>
      <c r="E28" s="43"/>
      <c r="F28" s="44" t="s">
        <v>43</v>
      </c>
      <c r="G28" s="45">
        <v>43</v>
      </c>
      <c r="H28" s="45">
        <v>900</v>
      </c>
      <c r="I28" s="7"/>
      <c r="J28" s="7"/>
      <c r="K28" s="2"/>
      <c r="L28" s="1"/>
    </row>
    <row r="29" spans="4:26" x14ac:dyDescent="0.25">
      <c r="D29" s="42" t="s">
        <v>45</v>
      </c>
      <c r="E29" s="43"/>
      <c r="F29" s="44" t="s">
        <v>46</v>
      </c>
      <c r="G29" s="45">
        <f>G28*2</f>
        <v>86</v>
      </c>
      <c r="H29" s="45">
        <v>1600</v>
      </c>
      <c r="I29" s="7"/>
      <c r="J29" s="7"/>
      <c r="K29" s="2"/>
      <c r="L29" s="1"/>
    </row>
    <row r="30" spans="4:26" x14ac:dyDescent="0.25">
      <c r="D30" s="48" t="s">
        <v>6617</v>
      </c>
      <c r="E30" s="48"/>
      <c r="F30" s="44" t="s">
        <v>47</v>
      </c>
      <c r="G30" s="45">
        <v>11.5</v>
      </c>
      <c r="H30" s="45">
        <v>1600</v>
      </c>
      <c r="I30" s="7"/>
      <c r="J30" s="7"/>
      <c r="K30" s="2"/>
      <c r="L30" s="1"/>
    </row>
    <row r="31" spans="4:26" ht="5.55" customHeight="1" x14ac:dyDescent="0.25">
      <c r="D31" s="26"/>
      <c r="E31" s="26"/>
      <c r="F31" s="3"/>
      <c r="H31" s="1"/>
      <c r="I31" s="7"/>
      <c r="J31" s="7"/>
      <c r="K31" s="2"/>
      <c r="L31" s="1"/>
    </row>
    <row r="32" spans="4:26" x14ac:dyDescent="0.25">
      <c r="D32" s="26"/>
      <c r="E32" s="26"/>
      <c r="F32" s="3"/>
      <c r="H32" s="1"/>
      <c r="I32" s="7"/>
      <c r="J32" s="7"/>
      <c r="K32" s="2"/>
      <c r="L32" s="1"/>
    </row>
    <row r="33" spans="1:13" x14ac:dyDescent="0.25">
      <c r="D33" s="29" t="s">
        <v>4593</v>
      </c>
      <c r="E33" s="29"/>
      <c r="F33" s="29"/>
      <c r="H33" s="2"/>
      <c r="I33" s="1"/>
      <c r="J33" s="4"/>
      <c r="K33" s="2"/>
    </row>
    <row r="34" spans="1:13" x14ac:dyDescent="0.25">
      <c r="D34" s="29"/>
      <c r="E34" s="29"/>
      <c r="F34" s="29"/>
      <c r="H34" s="2"/>
      <c r="I34" s="1"/>
      <c r="J34" s="4"/>
      <c r="K34" s="2"/>
    </row>
    <row r="35" spans="1:13" x14ac:dyDescent="0.25">
      <c r="D35" s="49" t="s">
        <v>48</v>
      </c>
      <c r="E35" s="49"/>
      <c r="F35" s="49"/>
      <c r="H35" s="2"/>
      <c r="I35" s="1"/>
      <c r="J35" s="4"/>
      <c r="K35" s="2"/>
    </row>
    <row r="36" spans="1:13" x14ac:dyDescent="0.25">
      <c r="D36" s="50" t="s">
        <v>4598</v>
      </c>
      <c r="E36" s="51"/>
      <c r="F36" s="51"/>
      <c r="H36" s="2"/>
      <c r="I36" s="1"/>
      <c r="J36" s="4"/>
      <c r="K36" s="2" t="s">
        <v>9</v>
      </c>
    </row>
    <row r="37" spans="1:13" ht="6" customHeight="1" x14ac:dyDescent="0.25">
      <c r="D37" s="50"/>
      <c r="E37" s="51"/>
      <c r="F37" s="51"/>
      <c r="H37" s="2"/>
      <c r="I37" s="1"/>
      <c r="J37" s="4"/>
      <c r="K37" s="2"/>
    </row>
    <row r="38" spans="1:13" x14ac:dyDescent="0.25">
      <c r="D38" s="50"/>
      <c r="E38" s="51"/>
      <c r="F38" s="51"/>
      <c r="H38" s="2"/>
      <c r="I38" s="1"/>
      <c r="J38" s="4"/>
      <c r="K38" s="2"/>
    </row>
    <row r="39" spans="1:13" s="53" customFormat="1" ht="77.55" customHeight="1" x14ac:dyDescent="0.25">
      <c r="A39" s="52"/>
      <c r="C39" s="188" t="s">
        <v>49</v>
      </c>
      <c r="D39" s="188"/>
      <c r="E39" s="188"/>
      <c r="F39" s="188"/>
      <c r="G39" s="188"/>
      <c r="H39" s="188"/>
      <c r="I39" s="54"/>
      <c r="J39" s="54"/>
      <c r="K39" s="55"/>
      <c r="L39" s="56"/>
      <c r="M39" s="144"/>
    </row>
    <row r="40" spans="1:13" ht="12.75" customHeight="1" x14ac:dyDescent="0.25">
      <c r="D40" s="26"/>
      <c r="E40" s="26"/>
      <c r="F40" s="26"/>
      <c r="H40" s="2"/>
      <c r="I40" s="1"/>
      <c r="J40" s="4"/>
      <c r="K40" s="2"/>
    </row>
    <row r="41" spans="1:13" ht="20.100000000000001" customHeight="1" x14ac:dyDescent="0.25">
      <c r="D41" s="152" t="s">
        <v>50</v>
      </c>
      <c r="E41" s="57"/>
      <c r="F41" s="57"/>
      <c r="H41" s="2"/>
      <c r="I41" s="1"/>
      <c r="J41" s="4" t="s">
        <v>9</v>
      </c>
      <c r="K41" s="2"/>
    </row>
    <row r="42" spans="1:13" ht="14.4" x14ac:dyDescent="0.3">
      <c r="D42" s="151" t="s">
        <v>4592</v>
      </c>
      <c r="E42" s="57"/>
      <c r="F42" s="1"/>
      <c r="H42" s="2"/>
      <c r="I42" s="1"/>
      <c r="J42" s="4"/>
      <c r="K42" s="2"/>
    </row>
    <row r="43" spans="1:13" ht="15.9" customHeight="1" x14ac:dyDescent="0.25">
      <c r="A43" s="58">
        <v>46084</v>
      </c>
      <c r="E43" s="3"/>
      <c r="F43" s="3"/>
      <c r="H43" s="2"/>
      <c r="I43" s="1"/>
      <c r="J43" s="4"/>
      <c r="K43" s="2"/>
      <c r="M43" s="145"/>
    </row>
    <row r="44" spans="1:13" ht="49.8" customHeight="1" x14ac:dyDescent="0.25">
      <c r="A44" s="59" t="s">
        <v>4591</v>
      </c>
      <c r="B44" s="60"/>
      <c r="C44" s="60" t="s">
        <v>51</v>
      </c>
      <c r="D44" s="148" t="s">
        <v>52</v>
      </c>
      <c r="E44" s="148" t="s">
        <v>53</v>
      </c>
      <c r="F44" s="148" t="s">
        <v>54</v>
      </c>
      <c r="G44" s="149" t="s">
        <v>37</v>
      </c>
      <c r="H44" s="61" t="s">
        <v>55</v>
      </c>
      <c r="I44" s="62" t="s">
        <v>56</v>
      </c>
      <c r="J44" s="62" t="s">
        <v>57</v>
      </c>
      <c r="K44" s="62" t="s">
        <v>58</v>
      </c>
      <c r="L44" s="62" t="s">
        <v>59</v>
      </c>
      <c r="M44" s="146"/>
    </row>
    <row r="45" spans="1:13" s="172" customFormat="1" ht="15" hidden="1" customHeight="1" x14ac:dyDescent="0.25">
      <c r="A45" s="175">
        <v>0</v>
      </c>
      <c r="B45" s="161" t="s">
        <v>60</v>
      </c>
      <c r="C45" s="161" t="s">
        <v>61</v>
      </c>
      <c r="D45" s="162" t="s">
        <v>62</v>
      </c>
      <c r="E45" s="162" t="s">
        <v>63</v>
      </c>
      <c r="F45" s="162"/>
      <c r="G45" s="163" t="s">
        <v>64</v>
      </c>
      <c r="H45" s="164">
        <v>1.18</v>
      </c>
      <c r="I45" s="165"/>
      <c r="J45" s="166">
        <f t="shared" ref="J45:J108" si="0">H45*I45</f>
        <v>0</v>
      </c>
      <c r="K45" s="166">
        <f t="shared" ref="K45:K108" si="1">IF($I$11&gt;=7000,0,H45*0.07*I45)</f>
        <v>0</v>
      </c>
      <c r="L45" s="166">
        <f t="shared" ref="L45:L108" si="2">J45+K45</f>
        <v>0</v>
      </c>
      <c r="M45" s="171" t="str">
        <f>IF(I45="","",IF(I45&lt;80,"Ошибка! Не соблюден минимальный заказ на сорт!",IF(MOD(I45,40)&gt;0,"Ошибка! Не соблюдена кратность заказа на позицию!","")))</f>
        <v/>
      </c>
    </row>
    <row r="46" spans="1:13" s="172" customFormat="1" ht="15" hidden="1" customHeight="1" x14ac:dyDescent="0.25">
      <c r="A46" s="175">
        <v>0</v>
      </c>
      <c r="B46" s="161" t="s">
        <v>5002</v>
      </c>
      <c r="C46" s="179" t="s">
        <v>5532</v>
      </c>
      <c r="D46" s="173" t="s">
        <v>65</v>
      </c>
      <c r="E46" s="173" t="s">
        <v>66</v>
      </c>
      <c r="F46" s="173" t="s">
        <v>6092</v>
      </c>
      <c r="G46" s="174" t="s">
        <v>22</v>
      </c>
      <c r="H46" s="164">
        <v>7.54</v>
      </c>
      <c r="I46" s="165"/>
      <c r="J46" s="166">
        <f t="shared" si="0"/>
        <v>0</v>
      </c>
      <c r="K46" s="166">
        <f t="shared" si="1"/>
        <v>0</v>
      </c>
      <c r="L46" s="166">
        <f t="shared" si="2"/>
        <v>0</v>
      </c>
      <c r="M46" s="171" t="str">
        <f>IF(I46="","",IF(I46&lt;25,"Ошибка! Не соблюден минимальный заказ на сорт!",""))</f>
        <v/>
      </c>
    </row>
    <row r="47" spans="1:13" s="172" customFormat="1" ht="15" hidden="1" customHeight="1" x14ac:dyDescent="0.25">
      <c r="A47" s="175">
        <v>0</v>
      </c>
      <c r="B47" s="161" t="s">
        <v>4971</v>
      </c>
      <c r="C47" s="179" t="s">
        <v>5505</v>
      </c>
      <c r="D47" s="173" t="s">
        <v>68</v>
      </c>
      <c r="E47" s="173" t="s">
        <v>69</v>
      </c>
      <c r="F47" s="173" t="s">
        <v>71</v>
      </c>
      <c r="G47" s="174" t="s">
        <v>64</v>
      </c>
      <c r="H47" s="164">
        <v>1.24</v>
      </c>
      <c r="I47" s="165"/>
      <c r="J47" s="166">
        <f t="shared" si="0"/>
        <v>0</v>
      </c>
      <c r="K47" s="166">
        <f t="shared" si="1"/>
        <v>0</v>
      </c>
      <c r="L47" s="166">
        <f t="shared" si="2"/>
        <v>0</v>
      </c>
      <c r="M47" s="171" t="str">
        <f t="shared" ref="M47:M63" si="3"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13" s="172" customFormat="1" ht="15" hidden="1" customHeight="1" x14ac:dyDescent="0.25">
      <c r="A48" s="175">
        <v>0</v>
      </c>
      <c r="B48" s="161" t="s">
        <v>4972</v>
      </c>
      <c r="C48" s="179" t="s">
        <v>5506</v>
      </c>
      <c r="D48" s="173" t="s">
        <v>68</v>
      </c>
      <c r="E48" s="173" t="s">
        <v>69</v>
      </c>
      <c r="F48" s="173" t="s">
        <v>72</v>
      </c>
      <c r="G48" s="174" t="s">
        <v>64</v>
      </c>
      <c r="H48" s="164">
        <v>1.24</v>
      </c>
      <c r="I48" s="165"/>
      <c r="J48" s="166">
        <f t="shared" si="0"/>
        <v>0</v>
      </c>
      <c r="K48" s="166">
        <f t="shared" si="1"/>
        <v>0</v>
      </c>
      <c r="L48" s="166">
        <f t="shared" si="2"/>
        <v>0</v>
      </c>
      <c r="M48" s="171" t="str">
        <f t="shared" si="3"/>
        <v/>
      </c>
    </row>
    <row r="49" spans="1:13" s="172" customFormat="1" ht="15" hidden="1" customHeight="1" x14ac:dyDescent="0.25">
      <c r="A49" s="175">
        <v>0</v>
      </c>
      <c r="B49" s="161" t="s">
        <v>4974</v>
      </c>
      <c r="C49" s="179" t="s">
        <v>5507</v>
      </c>
      <c r="D49" s="173" t="s">
        <v>68</v>
      </c>
      <c r="E49" s="173" t="s">
        <v>69</v>
      </c>
      <c r="F49" s="173" t="s">
        <v>73</v>
      </c>
      <c r="G49" s="174" t="s">
        <v>64</v>
      </c>
      <c r="H49" s="164">
        <v>1.24</v>
      </c>
      <c r="I49" s="165"/>
      <c r="J49" s="166">
        <f t="shared" si="0"/>
        <v>0</v>
      </c>
      <c r="K49" s="166">
        <f t="shared" si="1"/>
        <v>0</v>
      </c>
      <c r="L49" s="166">
        <f t="shared" si="2"/>
        <v>0</v>
      </c>
      <c r="M49" s="171" t="str">
        <f t="shared" si="3"/>
        <v/>
      </c>
    </row>
    <row r="50" spans="1:13" s="172" customFormat="1" ht="15" hidden="1" customHeight="1" x14ac:dyDescent="0.25">
      <c r="A50" s="175">
        <v>0</v>
      </c>
      <c r="B50" s="161" t="s">
        <v>4978</v>
      </c>
      <c r="C50" s="161" t="s">
        <v>5510</v>
      </c>
      <c r="D50" s="162" t="s">
        <v>68</v>
      </c>
      <c r="E50" s="162" t="s">
        <v>69</v>
      </c>
      <c r="F50" s="162" t="s">
        <v>75</v>
      </c>
      <c r="G50" s="163" t="s">
        <v>64</v>
      </c>
      <c r="H50" s="164">
        <v>1.24</v>
      </c>
      <c r="I50" s="165"/>
      <c r="J50" s="166">
        <f t="shared" si="0"/>
        <v>0</v>
      </c>
      <c r="K50" s="166">
        <f t="shared" si="1"/>
        <v>0</v>
      </c>
      <c r="L50" s="166">
        <f t="shared" si="2"/>
        <v>0</v>
      </c>
      <c r="M50" s="171" t="str">
        <f t="shared" si="3"/>
        <v/>
      </c>
    </row>
    <row r="51" spans="1:13" s="172" customFormat="1" ht="15" hidden="1" customHeight="1" x14ac:dyDescent="0.25">
      <c r="A51" s="175">
        <v>0</v>
      </c>
      <c r="B51" s="161" t="s">
        <v>4979</v>
      </c>
      <c r="C51" s="161" t="s">
        <v>5511</v>
      </c>
      <c r="D51" s="162" t="s">
        <v>68</v>
      </c>
      <c r="E51" s="162" t="s">
        <v>69</v>
      </c>
      <c r="F51" s="162" t="s">
        <v>6079</v>
      </c>
      <c r="G51" s="163" t="s">
        <v>64</v>
      </c>
      <c r="H51" s="164">
        <v>1.24</v>
      </c>
      <c r="I51" s="165"/>
      <c r="J51" s="166">
        <f t="shared" si="0"/>
        <v>0</v>
      </c>
      <c r="K51" s="166">
        <f t="shared" si="1"/>
        <v>0</v>
      </c>
      <c r="L51" s="166">
        <f t="shared" si="2"/>
        <v>0</v>
      </c>
      <c r="M51" s="171" t="str">
        <f t="shared" si="3"/>
        <v/>
      </c>
    </row>
    <row r="52" spans="1:13" s="172" customFormat="1" ht="15" hidden="1" customHeight="1" x14ac:dyDescent="0.25">
      <c r="A52" s="175">
        <v>0</v>
      </c>
      <c r="B52" s="161" t="s">
        <v>4980</v>
      </c>
      <c r="C52" s="179" t="s">
        <v>5512</v>
      </c>
      <c r="D52" s="173" t="s">
        <v>68</v>
      </c>
      <c r="E52" s="173" t="s">
        <v>69</v>
      </c>
      <c r="F52" s="173" t="s">
        <v>76</v>
      </c>
      <c r="G52" s="174" t="s">
        <v>64</v>
      </c>
      <c r="H52" s="164">
        <v>1.24</v>
      </c>
      <c r="I52" s="165"/>
      <c r="J52" s="166">
        <f t="shared" si="0"/>
        <v>0</v>
      </c>
      <c r="K52" s="166">
        <f t="shared" si="1"/>
        <v>0</v>
      </c>
      <c r="L52" s="166">
        <f t="shared" si="2"/>
        <v>0</v>
      </c>
      <c r="M52" s="171" t="str">
        <f t="shared" si="3"/>
        <v/>
      </c>
    </row>
    <row r="53" spans="1:13" s="172" customFormat="1" ht="15" hidden="1" customHeight="1" x14ac:dyDescent="0.25">
      <c r="A53" s="175">
        <v>0</v>
      </c>
      <c r="B53" s="161" t="s">
        <v>4981</v>
      </c>
      <c r="C53" s="161" t="s">
        <v>5513</v>
      </c>
      <c r="D53" s="162" t="s">
        <v>68</v>
      </c>
      <c r="E53" s="162" t="s">
        <v>69</v>
      </c>
      <c r="F53" s="162" t="s">
        <v>77</v>
      </c>
      <c r="G53" s="163" t="s">
        <v>64</v>
      </c>
      <c r="H53" s="164">
        <v>1.24</v>
      </c>
      <c r="I53" s="165"/>
      <c r="J53" s="166">
        <f t="shared" si="0"/>
        <v>0</v>
      </c>
      <c r="K53" s="166">
        <f t="shared" si="1"/>
        <v>0</v>
      </c>
      <c r="L53" s="166">
        <f t="shared" si="2"/>
        <v>0</v>
      </c>
      <c r="M53" s="171" t="str">
        <f t="shared" si="3"/>
        <v/>
      </c>
    </row>
    <row r="54" spans="1:13" s="172" customFormat="1" ht="15" hidden="1" customHeight="1" x14ac:dyDescent="0.25">
      <c r="A54" s="175">
        <v>0</v>
      </c>
      <c r="B54" s="161" t="s">
        <v>4983</v>
      </c>
      <c r="C54" s="179" t="s">
        <v>5515</v>
      </c>
      <c r="D54" s="173" t="s">
        <v>68</v>
      </c>
      <c r="E54" s="173" t="s">
        <v>69</v>
      </c>
      <c r="F54" s="173" t="s">
        <v>78</v>
      </c>
      <c r="G54" s="174" t="s">
        <v>64</v>
      </c>
      <c r="H54" s="164">
        <v>1.24</v>
      </c>
      <c r="I54" s="165"/>
      <c r="J54" s="166">
        <f t="shared" si="0"/>
        <v>0</v>
      </c>
      <c r="K54" s="166">
        <f t="shared" si="1"/>
        <v>0</v>
      </c>
      <c r="L54" s="166">
        <f t="shared" si="2"/>
        <v>0</v>
      </c>
      <c r="M54" s="171" t="str">
        <f t="shared" si="3"/>
        <v/>
      </c>
    </row>
    <row r="55" spans="1:13" s="172" customFormat="1" ht="15" hidden="1" customHeight="1" x14ac:dyDescent="0.25">
      <c r="A55" s="175">
        <v>0</v>
      </c>
      <c r="B55" s="161" t="s">
        <v>4984</v>
      </c>
      <c r="C55" s="179" t="s">
        <v>5516</v>
      </c>
      <c r="D55" s="173" t="s">
        <v>68</v>
      </c>
      <c r="E55" s="173" t="s">
        <v>69</v>
      </c>
      <c r="F55" s="173" t="s">
        <v>6081</v>
      </c>
      <c r="G55" s="174" t="s">
        <v>64</v>
      </c>
      <c r="H55" s="164">
        <v>1.24</v>
      </c>
      <c r="I55" s="165"/>
      <c r="J55" s="166">
        <f t="shared" si="0"/>
        <v>0</v>
      </c>
      <c r="K55" s="166">
        <f t="shared" si="1"/>
        <v>0</v>
      </c>
      <c r="L55" s="166">
        <f t="shared" si="2"/>
        <v>0</v>
      </c>
      <c r="M55" s="171" t="str">
        <f t="shared" si="3"/>
        <v/>
      </c>
    </row>
    <row r="56" spans="1:13" s="172" customFormat="1" ht="15" hidden="1" customHeight="1" x14ac:dyDescent="0.25">
      <c r="A56" s="175">
        <v>0</v>
      </c>
      <c r="B56" s="161" t="s">
        <v>4985</v>
      </c>
      <c r="C56" s="179" t="s">
        <v>5517</v>
      </c>
      <c r="D56" s="173" t="s">
        <v>68</v>
      </c>
      <c r="E56" s="173" t="s">
        <v>69</v>
      </c>
      <c r="F56" s="173" t="s">
        <v>79</v>
      </c>
      <c r="G56" s="174" t="s">
        <v>64</v>
      </c>
      <c r="H56" s="164">
        <v>1.24</v>
      </c>
      <c r="I56" s="165"/>
      <c r="J56" s="166">
        <f t="shared" si="0"/>
        <v>0</v>
      </c>
      <c r="K56" s="166">
        <f t="shared" si="1"/>
        <v>0</v>
      </c>
      <c r="L56" s="166">
        <f t="shared" si="2"/>
        <v>0</v>
      </c>
      <c r="M56" s="171" t="str">
        <f t="shared" si="3"/>
        <v/>
      </c>
    </row>
    <row r="57" spans="1:13" s="172" customFormat="1" ht="15" hidden="1" customHeight="1" x14ac:dyDescent="0.25">
      <c r="A57" s="175">
        <v>0</v>
      </c>
      <c r="B57" s="161" t="s">
        <v>4986</v>
      </c>
      <c r="C57" s="161" t="s">
        <v>5518</v>
      </c>
      <c r="D57" s="162" t="s">
        <v>68</v>
      </c>
      <c r="E57" s="162" t="s">
        <v>69</v>
      </c>
      <c r="F57" s="162" t="s">
        <v>6082</v>
      </c>
      <c r="G57" s="163" t="s">
        <v>64</v>
      </c>
      <c r="H57" s="164">
        <v>1.24</v>
      </c>
      <c r="I57" s="165"/>
      <c r="J57" s="166">
        <f t="shared" si="0"/>
        <v>0</v>
      </c>
      <c r="K57" s="166">
        <f t="shared" si="1"/>
        <v>0</v>
      </c>
      <c r="L57" s="166">
        <f t="shared" si="2"/>
        <v>0</v>
      </c>
      <c r="M57" s="171" t="str">
        <f t="shared" si="3"/>
        <v/>
      </c>
    </row>
    <row r="58" spans="1:13" s="172" customFormat="1" ht="15" hidden="1" customHeight="1" x14ac:dyDescent="0.25">
      <c r="A58" s="175">
        <v>0</v>
      </c>
      <c r="B58" s="161" t="s">
        <v>4989</v>
      </c>
      <c r="C58" s="179" t="s">
        <v>5519</v>
      </c>
      <c r="D58" s="173" t="s">
        <v>68</v>
      </c>
      <c r="E58" s="173" t="s">
        <v>69</v>
      </c>
      <c r="F58" s="173" t="s">
        <v>6083</v>
      </c>
      <c r="G58" s="174" t="s">
        <v>64</v>
      </c>
      <c r="H58" s="164">
        <v>1.24</v>
      </c>
      <c r="I58" s="165"/>
      <c r="J58" s="166">
        <f t="shared" si="0"/>
        <v>0</v>
      </c>
      <c r="K58" s="166">
        <f t="shared" si="1"/>
        <v>0</v>
      </c>
      <c r="L58" s="166">
        <f t="shared" si="2"/>
        <v>0</v>
      </c>
      <c r="M58" s="171" t="str">
        <f t="shared" si="3"/>
        <v/>
      </c>
    </row>
    <row r="59" spans="1:13" s="172" customFormat="1" ht="15" hidden="1" customHeight="1" x14ac:dyDescent="0.25">
      <c r="A59" s="175">
        <v>0</v>
      </c>
      <c r="B59" s="161" t="s">
        <v>4970</v>
      </c>
      <c r="C59" s="179" t="s">
        <v>6501</v>
      </c>
      <c r="D59" s="173" t="s">
        <v>4586</v>
      </c>
      <c r="E59" s="173" t="s">
        <v>84</v>
      </c>
      <c r="F59" s="173" t="s">
        <v>70</v>
      </c>
      <c r="G59" s="174" t="s">
        <v>64</v>
      </c>
      <c r="H59" s="164">
        <v>1.24</v>
      </c>
      <c r="I59" s="165"/>
      <c r="J59" s="166">
        <f t="shared" si="0"/>
        <v>0</v>
      </c>
      <c r="K59" s="166">
        <f t="shared" si="1"/>
        <v>0</v>
      </c>
      <c r="L59" s="166">
        <f t="shared" si="2"/>
        <v>0</v>
      </c>
      <c r="M59" s="171" t="str">
        <f t="shared" si="3"/>
        <v/>
      </c>
    </row>
    <row r="60" spans="1:13" s="172" customFormat="1" ht="15" hidden="1" customHeight="1" x14ac:dyDescent="0.25">
      <c r="A60" s="175">
        <v>0</v>
      </c>
      <c r="B60" s="161" t="s">
        <v>4973</v>
      </c>
      <c r="C60" s="161" t="s">
        <v>4673</v>
      </c>
      <c r="D60" s="162" t="s">
        <v>4586</v>
      </c>
      <c r="E60" s="162" t="s">
        <v>84</v>
      </c>
      <c r="F60" s="162" t="s">
        <v>124</v>
      </c>
      <c r="G60" s="163" t="s">
        <v>64</v>
      </c>
      <c r="H60" s="164">
        <v>1.24</v>
      </c>
      <c r="I60" s="165"/>
      <c r="J60" s="166">
        <f t="shared" si="0"/>
        <v>0</v>
      </c>
      <c r="K60" s="166">
        <f t="shared" si="1"/>
        <v>0</v>
      </c>
      <c r="L60" s="166">
        <f t="shared" si="2"/>
        <v>0</v>
      </c>
      <c r="M60" s="171" t="str">
        <f t="shared" si="3"/>
        <v/>
      </c>
    </row>
    <row r="61" spans="1:13" s="172" customFormat="1" ht="15" hidden="1" customHeight="1" x14ac:dyDescent="0.25">
      <c r="A61" s="175">
        <v>0</v>
      </c>
      <c r="B61" s="161" t="s">
        <v>4976</v>
      </c>
      <c r="C61" s="161" t="s">
        <v>6502</v>
      </c>
      <c r="D61" s="162" t="s">
        <v>4586</v>
      </c>
      <c r="E61" s="162" t="s">
        <v>84</v>
      </c>
      <c r="F61" s="162" t="s">
        <v>74</v>
      </c>
      <c r="G61" s="163" t="s">
        <v>64</v>
      </c>
      <c r="H61" s="164">
        <v>1.24</v>
      </c>
      <c r="I61" s="165"/>
      <c r="J61" s="166">
        <f t="shared" si="0"/>
        <v>0</v>
      </c>
      <c r="K61" s="166">
        <f t="shared" si="1"/>
        <v>0</v>
      </c>
      <c r="L61" s="166">
        <f t="shared" si="2"/>
        <v>0</v>
      </c>
      <c r="M61" s="171" t="str">
        <f t="shared" si="3"/>
        <v/>
      </c>
    </row>
    <row r="62" spans="1:13" s="172" customFormat="1" ht="15" hidden="1" customHeight="1" x14ac:dyDescent="0.25">
      <c r="A62" s="175">
        <v>0</v>
      </c>
      <c r="B62" s="161" t="s">
        <v>4987</v>
      </c>
      <c r="C62" s="179" t="s">
        <v>6503</v>
      </c>
      <c r="D62" s="173" t="s">
        <v>4586</v>
      </c>
      <c r="E62" s="173" t="s">
        <v>84</v>
      </c>
      <c r="F62" s="173" t="s">
        <v>6326</v>
      </c>
      <c r="G62" s="174" t="s">
        <v>64</v>
      </c>
      <c r="H62" s="164">
        <v>1.24</v>
      </c>
      <c r="I62" s="165"/>
      <c r="J62" s="166">
        <f t="shared" si="0"/>
        <v>0</v>
      </c>
      <c r="K62" s="166">
        <f t="shared" si="1"/>
        <v>0</v>
      </c>
      <c r="L62" s="166">
        <f t="shared" si="2"/>
        <v>0</v>
      </c>
      <c r="M62" s="171" t="str">
        <f t="shared" si="3"/>
        <v/>
      </c>
    </row>
    <row r="63" spans="1:13" s="172" customFormat="1" ht="15" hidden="1" customHeight="1" x14ac:dyDescent="0.25">
      <c r="A63" s="175">
        <v>0</v>
      </c>
      <c r="B63" s="161" t="s">
        <v>4988</v>
      </c>
      <c r="C63" s="179" t="s">
        <v>6504</v>
      </c>
      <c r="D63" s="173" t="s">
        <v>4586</v>
      </c>
      <c r="E63" s="173" t="s">
        <v>84</v>
      </c>
      <c r="F63" s="173" t="s">
        <v>81</v>
      </c>
      <c r="G63" s="174" t="s">
        <v>64</v>
      </c>
      <c r="H63" s="164">
        <v>1.24</v>
      </c>
      <c r="I63" s="165"/>
      <c r="J63" s="166">
        <f t="shared" si="0"/>
        <v>0</v>
      </c>
      <c r="K63" s="166">
        <f t="shared" si="1"/>
        <v>0</v>
      </c>
      <c r="L63" s="166">
        <f t="shared" si="2"/>
        <v>0</v>
      </c>
      <c r="M63" s="171" t="str">
        <f t="shared" si="3"/>
        <v/>
      </c>
    </row>
    <row r="64" spans="1:13" s="172" customFormat="1" ht="15" hidden="1" customHeight="1" x14ac:dyDescent="0.25">
      <c r="A64" s="175">
        <v>0</v>
      </c>
      <c r="B64" s="161" t="s">
        <v>112</v>
      </c>
      <c r="C64" s="161" t="s">
        <v>113</v>
      </c>
      <c r="D64" s="162" t="s">
        <v>106</v>
      </c>
      <c r="E64" s="162" t="s">
        <v>107</v>
      </c>
      <c r="F64" s="162" t="s">
        <v>114</v>
      </c>
      <c r="G64" s="163" t="s">
        <v>86</v>
      </c>
      <c r="H64" s="164">
        <v>2.42</v>
      </c>
      <c r="I64" s="165"/>
      <c r="J64" s="166">
        <f t="shared" si="0"/>
        <v>0</v>
      </c>
      <c r="K64" s="166">
        <f t="shared" si="1"/>
        <v>0</v>
      </c>
      <c r="L64" s="166">
        <f t="shared" si="2"/>
        <v>0</v>
      </c>
      <c r="M64" s="171" t="str">
        <f>IF(I64="","",IF(I64&lt;75,"Ошибка! Не соблюден минимальный заказ на сорт!",IF(MOD(I64,25)&gt;0,"Ошибка! Не соблюдена кратность заказа на позицию!","")))</f>
        <v/>
      </c>
    </row>
    <row r="65" spans="1:13" s="172" customFormat="1" ht="15" hidden="1" customHeight="1" x14ac:dyDescent="0.25">
      <c r="A65" s="175">
        <v>0</v>
      </c>
      <c r="B65" s="161" t="s">
        <v>5010</v>
      </c>
      <c r="C65" s="179" t="s">
        <v>5540</v>
      </c>
      <c r="D65" s="173" t="s">
        <v>106</v>
      </c>
      <c r="E65" s="173" t="s">
        <v>107</v>
      </c>
      <c r="F65" s="173" t="s">
        <v>114</v>
      </c>
      <c r="G65" s="174" t="s">
        <v>16</v>
      </c>
      <c r="H65" s="164">
        <v>6.05</v>
      </c>
      <c r="I65" s="165"/>
      <c r="J65" s="166">
        <f t="shared" si="0"/>
        <v>0</v>
      </c>
      <c r="K65" s="166">
        <f t="shared" si="1"/>
        <v>0</v>
      </c>
      <c r="L65" s="166">
        <f t="shared" si="2"/>
        <v>0</v>
      </c>
      <c r="M65" s="171" t="str">
        <f>IF(I65="","",IF(I65&lt;25,"Ошибка! Не соблюден минимальный заказ на сорт!",""))</f>
        <v/>
      </c>
    </row>
    <row r="66" spans="1:13" s="172" customFormat="1" ht="15" hidden="1" customHeight="1" x14ac:dyDescent="0.25">
      <c r="A66" s="175">
        <v>0</v>
      </c>
      <c r="B66" s="161" t="s">
        <v>3314</v>
      </c>
      <c r="C66" s="161" t="s">
        <v>3315</v>
      </c>
      <c r="D66" s="162" t="s">
        <v>106</v>
      </c>
      <c r="E66" s="162" t="s">
        <v>107</v>
      </c>
      <c r="F66" s="162" t="s">
        <v>114</v>
      </c>
      <c r="G66" s="163" t="s">
        <v>22</v>
      </c>
      <c r="H66" s="164">
        <v>7.54</v>
      </c>
      <c r="I66" s="165"/>
      <c r="J66" s="166">
        <f t="shared" si="0"/>
        <v>0</v>
      </c>
      <c r="K66" s="166">
        <f t="shared" si="1"/>
        <v>0</v>
      </c>
      <c r="L66" s="166">
        <f t="shared" si="2"/>
        <v>0</v>
      </c>
      <c r="M66" s="171" t="str">
        <f>IF(I66="","",IF(I66&lt;25,"Ошибка! Не соблюден минимальный заказ на сорт!",""))</f>
        <v/>
      </c>
    </row>
    <row r="67" spans="1:13" s="172" customFormat="1" ht="15" hidden="1" customHeight="1" x14ac:dyDescent="0.25">
      <c r="A67" s="175">
        <v>0</v>
      </c>
      <c r="B67" s="161" t="s">
        <v>4975</v>
      </c>
      <c r="C67" s="179" t="s">
        <v>5508</v>
      </c>
      <c r="D67" s="173" t="s">
        <v>122</v>
      </c>
      <c r="E67" s="173" t="s">
        <v>123</v>
      </c>
      <c r="F67" s="173" t="s">
        <v>67</v>
      </c>
      <c r="G67" s="174" t="s">
        <v>64</v>
      </c>
      <c r="H67" s="164">
        <v>1.24</v>
      </c>
      <c r="I67" s="165"/>
      <c r="J67" s="166">
        <f t="shared" si="0"/>
        <v>0</v>
      </c>
      <c r="K67" s="166">
        <f t="shared" si="1"/>
        <v>0</v>
      </c>
      <c r="L67" s="166">
        <f t="shared" si="2"/>
        <v>0</v>
      </c>
      <c r="M67" s="171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s="172" customFormat="1" ht="15" hidden="1" customHeight="1" x14ac:dyDescent="0.25">
      <c r="A68" s="175">
        <v>0</v>
      </c>
      <c r="B68" s="161" t="s">
        <v>5134</v>
      </c>
      <c r="C68" s="179" t="s">
        <v>6356</v>
      </c>
      <c r="D68" s="173" t="s">
        <v>6214</v>
      </c>
      <c r="E68" s="173" t="s">
        <v>6522</v>
      </c>
      <c r="F68" s="173" t="s">
        <v>6219</v>
      </c>
      <c r="G68" s="174" t="s">
        <v>175</v>
      </c>
      <c r="H68" s="164">
        <v>0.99</v>
      </c>
      <c r="I68" s="165"/>
      <c r="J68" s="166">
        <f t="shared" si="0"/>
        <v>0</v>
      </c>
      <c r="K68" s="166">
        <f t="shared" si="1"/>
        <v>0</v>
      </c>
      <c r="L68" s="166">
        <f t="shared" si="2"/>
        <v>0</v>
      </c>
      <c r="M68" s="171" t="str">
        <f>IF(I68="","",IF(I68&lt;75,"Ошибка! Не соблюден минимальный заказ на сорт!",IF(MOD(I68,25)&gt;0,"Ошибка! Не соблюдена кратность заказа на позицию!","")))</f>
        <v/>
      </c>
    </row>
    <row r="69" spans="1:13" s="172" customFormat="1" ht="15" hidden="1" customHeight="1" x14ac:dyDescent="0.25">
      <c r="A69" s="175">
        <v>0</v>
      </c>
      <c r="B69" s="161" t="s">
        <v>5136</v>
      </c>
      <c r="C69" s="179" t="s">
        <v>6358</v>
      </c>
      <c r="D69" s="173" t="s">
        <v>6216</v>
      </c>
      <c r="E69" s="173" t="s">
        <v>6217</v>
      </c>
      <c r="F69" s="173" t="s">
        <v>6221</v>
      </c>
      <c r="G69" s="174" t="s">
        <v>175</v>
      </c>
      <c r="H69" s="164">
        <v>0.99</v>
      </c>
      <c r="I69" s="165"/>
      <c r="J69" s="166">
        <f t="shared" si="0"/>
        <v>0</v>
      </c>
      <c r="K69" s="166">
        <f t="shared" si="1"/>
        <v>0</v>
      </c>
      <c r="L69" s="166">
        <f t="shared" si="2"/>
        <v>0</v>
      </c>
      <c r="M69" s="171" t="str">
        <f>IF(I69="","",IF(I69&lt;75,"Ошибка! Не соблюден минимальный заказ на сорт!",IF(MOD(I69,25)&gt;0,"Ошибка! Не соблюдена кратность заказа на позицию!","")))</f>
        <v/>
      </c>
    </row>
    <row r="70" spans="1:13" s="172" customFormat="1" ht="15" hidden="1" customHeight="1" x14ac:dyDescent="0.25">
      <c r="A70" s="175">
        <v>0</v>
      </c>
      <c r="B70" s="161" t="s">
        <v>5133</v>
      </c>
      <c r="C70" s="179" t="s">
        <v>6355</v>
      </c>
      <c r="D70" s="173" t="s">
        <v>6214</v>
      </c>
      <c r="E70" s="173" t="s">
        <v>6215</v>
      </c>
      <c r="F70" s="173" t="s">
        <v>6218</v>
      </c>
      <c r="G70" s="174" t="s">
        <v>175</v>
      </c>
      <c r="H70" s="164">
        <v>0.99</v>
      </c>
      <c r="I70" s="165"/>
      <c r="J70" s="166">
        <f t="shared" si="0"/>
        <v>0</v>
      </c>
      <c r="K70" s="166">
        <f t="shared" si="1"/>
        <v>0</v>
      </c>
      <c r="L70" s="166">
        <f t="shared" si="2"/>
        <v>0</v>
      </c>
      <c r="M70" s="171" t="str">
        <f>IF(I70="","",IF(I70&lt;75,"Ошибка! Не соблюден минимальный заказ на сорт!",IF(MOD(I70,25)&gt;0,"Ошибка! Не соблюдена кратность заказа на позицию!","")))</f>
        <v/>
      </c>
    </row>
    <row r="71" spans="1:13" s="172" customFormat="1" ht="15" hidden="1" customHeight="1" x14ac:dyDescent="0.25">
      <c r="A71" s="175">
        <v>0</v>
      </c>
      <c r="B71" s="161" t="s">
        <v>5135</v>
      </c>
      <c r="C71" s="179" t="s">
        <v>6357</v>
      </c>
      <c r="D71" s="173" t="s">
        <v>6214</v>
      </c>
      <c r="E71" s="173" t="s">
        <v>6215</v>
      </c>
      <c r="F71" s="173" t="s">
        <v>6220</v>
      </c>
      <c r="G71" s="174" t="s">
        <v>175</v>
      </c>
      <c r="H71" s="164">
        <v>0.99</v>
      </c>
      <c r="I71" s="165"/>
      <c r="J71" s="166">
        <f t="shared" si="0"/>
        <v>0</v>
      </c>
      <c r="K71" s="166">
        <f t="shared" si="1"/>
        <v>0</v>
      </c>
      <c r="L71" s="166">
        <f t="shared" si="2"/>
        <v>0</v>
      </c>
      <c r="M71" s="171" t="str">
        <f>IF(I71="","",IF(I71&lt;75,"Ошибка! Не соблюден минимальный заказ на сорт!",IF(MOD(I71,25)&gt;0,"Ошибка! Не соблюдена кратность заказа на позицию!","")))</f>
        <v/>
      </c>
    </row>
    <row r="72" spans="1:13" s="172" customFormat="1" ht="15" hidden="1" customHeight="1" x14ac:dyDescent="0.25">
      <c r="A72" s="175">
        <v>0</v>
      </c>
      <c r="B72" s="161" t="s">
        <v>143</v>
      </c>
      <c r="C72" s="161" t="s">
        <v>144</v>
      </c>
      <c r="D72" s="162" t="s">
        <v>145</v>
      </c>
      <c r="E72" s="162" t="s">
        <v>5836</v>
      </c>
      <c r="F72" s="162" t="s">
        <v>6591</v>
      </c>
      <c r="G72" s="163" t="s">
        <v>64</v>
      </c>
      <c r="H72" s="164">
        <v>1.35</v>
      </c>
      <c r="I72" s="165"/>
      <c r="J72" s="166">
        <f t="shared" si="0"/>
        <v>0</v>
      </c>
      <c r="K72" s="166">
        <f t="shared" si="1"/>
        <v>0</v>
      </c>
      <c r="L72" s="166">
        <f t="shared" si="2"/>
        <v>0</v>
      </c>
      <c r="M72" s="171" t="str">
        <f t="shared" ref="M72:M128" si="4"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s="172" customFormat="1" ht="15" hidden="1" customHeight="1" x14ac:dyDescent="0.25">
      <c r="A73" s="175">
        <v>0</v>
      </c>
      <c r="B73" s="161" t="s">
        <v>156</v>
      </c>
      <c r="C73" s="161" t="s">
        <v>157</v>
      </c>
      <c r="D73" s="162" t="s">
        <v>145</v>
      </c>
      <c r="E73" s="162" t="s">
        <v>5836</v>
      </c>
      <c r="F73" s="162" t="s">
        <v>158</v>
      </c>
      <c r="G73" s="163" t="s">
        <v>64</v>
      </c>
      <c r="H73" s="164">
        <v>1.35</v>
      </c>
      <c r="I73" s="165"/>
      <c r="J73" s="166">
        <f t="shared" si="0"/>
        <v>0</v>
      </c>
      <c r="K73" s="166">
        <f t="shared" si="1"/>
        <v>0</v>
      </c>
      <c r="L73" s="166">
        <f t="shared" si="2"/>
        <v>0</v>
      </c>
      <c r="M73" s="171" t="str">
        <f t="shared" si="4"/>
        <v/>
      </c>
    </row>
    <row r="74" spans="1:13" s="172" customFormat="1" ht="15" hidden="1" customHeight="1" x14ac:dyDescent="0.25">
      <c r="A74" s="175">
        <v>0</v>
      </c>
      <c r="B74" s="161" t="s">
        <v>159</v>
      </c>
      <c r="C74" s="161" t="s">
        <v>160</v>
      </c>
      <c r="D74" s="162" t="s">
        <v>145</v>
      </c>
      <c r="E74" s="162" t="s">
        <v>5836</v>
      </c>
      <c r="F74" s="162" t="s">
        <v>161</v>
      </c>
      <c r="G74" s="163" t="s">
        <v>64</v>
      </c>
      <c r="H74" s="164">
        <v>1.35</v>
      </c>
      <c r="I74" s="165"/>
      <c r="J74" s="166">
        <f t="shared" si="0"/>
        <v>0</v>
      </c>
      <c r="K74" s="166">
        <f t="shared" si="1"/>
        <v>0</v>
      </c>
      <c r="L74" s="166">
        <f t="shared" si="2"/>
        <v>0</v>
      </c>
      <c r="M74" s="171" t="str">
        <f t="shared" si="4"/>
        <v/>
      </c>
    </row>
    <row r="75" spans="1:13" s="172" customFormat="1" ht="15" hidden="1" customHeight="1" x14ac:dyDescent="0.25">
      <c r="A75" s="175">
        <v>0</v>
      </c>
      <c r="B75" s="161" t="s">
        <v>125</v>
      </c>
      <c r="C75" s="161" t="s">
        <v>126</v>
      </c>
      <c r="D75" s="162" t="s">
        <v>127</v>
      </c>
      <c r="E75" s="162" t="s">
        <v>128</v>
      </c>
      <c r="F75" s="162" t="s">
        <v>129</v>
      </c>
      <c r="G75" s="163" t="s">
        <v>64</v>
      </c>
      <c r="H75" s="164">
        <v>1.69</v>
      </c>
      <c r="I75" s="165"/>
      <c r="J75" s="166">
        <f t="shared" si="0"/>
        <v>0</v>
      </c>
      <c r="K75" s="166">
        <f t="shared" si="1"/>
        <v>0</v>
      </c>
      <c r="L75" s="166">
        <f t="shared" si="2"/>
        <v>0</v>
      </c>
      <c r="M75" s="171" t="str">
        <f t="shared" si="4"/>
        <v/>
      </c>
    </row>
    <row r="76" spans="1:13" s="172" customFormat="1" ht="15" hidden="1" customHeight="1" x14ac:dyDescent="0.25">
      <c r="A76" s="175">
        <v>0</v>
      </c>
      <c r="B76" s="161" t="s">
        <v>130</v>
      </c>
      <c r="C76" s="161" t="s">
        <v>131</v>
      </c>
      <c r="D76" s="162" t="s">
        <v>127</v>
      </c>
      <c r="E76" s="162" t="s">
        <v>128</v>
      </c>
      <c r="F76" s="162" t="s">
        <v>132</v>
      </c>
      <c r="G76" s="163" t="s">
        <v>64</v>
      </c>
      <c r="H76" s="164">
        <v>1.69</v>
      </c>
      <c r="I76" s="165"/>
      <c r="J76" s="166">
        <f t="shared" si="0"/>
        <v>0</v>
      </c>
      <c r="K76" s="166">
        <f t="shared" si="1"/>
        <v>0</v>
      </c>
      <c r="L76" s="166">
        <f t="shared" si="2"/>
        <v>0</v>
      </c>
      <c r="M76" s="171" t="str">
        <f t="shared" si="4"/>
        <v/>
      </c>
    </row>
    <row r="77" spans="1:13" s="172" customFormat="1" ht="15" hidden="1" customHeight="1" x14ac:dyDescent="0.25">
      <c r="A77" s="175">
        <v>0</v>
      </c>
      <c r="B77" s="161" t="s">
        <v>133</v>
      </c>
      <c r="C77" s="161" t="s">
        <v>134</v>
      </c>
      <c r="D77" s="162" t="s">
        <v>127</v>
      </c>
      <c r="E77" s="162" t="s">
        <v>128</v>
      </c>
      <c r="F77" s="162" t="s">
        <v>135</v>
      </c>
      <c r="G77" s="163" t="s">
        <v>64</v>
      </c>
      <c r="H77" s="164">
        <v>1.69</v>
      </c>
      <c r="I77" s="165"/>
      <c r="J77" s="166">
        <f t="shared" si="0"/>
        <v>0</v>
      </c>
      <c r="K77" s="166">
        <f t="shared" si="1"/>
        <v>0</v>
      </c>
      <c r="L77" s="166">
        <f t="shared" si="2"/>
        <v>0</v>
      </c>
      <c r="M77" s="171" t="str">
        <f t="shared" si="4"/>
        <v/>
      </c>
    </row>
    <row r="78" spans="1:13" s="172" customFormat="1" ht="15" hidden="1" customHeight="1" x14ac:dyDescent="0.25">
      <c r="A78" s="175">
        <v>0</v>
      </c>
      <c r="B78" s="161" t="s">
        <v>136</v>
      </c>
      <c r="C78" s="161" t="s">
        <v>137</v>
      </c>
      <c r="D78" s="162" t="s">
        <v>138</v>
      </c>
      <c r="E78" s="162" t="s">
        <v>139</v>
      </c>
      <c r="F78" s="162" t="s">
        <v>140</v>
      </c>
      <c r="G78" s="163" t="s">
        <v>64</v>
      </c>
      <c r="H78" s="164">
        <v>1.69</v>
      </c>
      <c r="I78" s="165"/>
      <c r="J78" s="166">
        <f t="shared" si="0"/>
        <v>0</v>
      </c>
      <c r="K78" s="166">
        <f t="shared" si="1"/>
        <v>0</v>
      </c>
      <c r="L78" s="166">
        <f t="shared" si="2"/>
        <v>0</v>
      </c>
      <c r="M78" s="171" t="str">
        <f t="shared" si="4"/>
        <v/>
      </c>
    </row>
    <row r="79" spans="1:13" s="172" customFormat="1" ht="15" hidden="1" customHeight="1" x14ac:dyDescent="0.25">
      <c r="A79" s="175">
        <v>0</v>
      </c>
      <c r="B79" s="161" t="s">
        <v>141</v>
      </c>
      <c r="C79" s="161" t="s">
        <v>142</v>
      </c>
      <c r="D79" s="162" t="s">
        <v>138</v>
      </c>
      <c r="E79" s="162" t="s">
        <v>139</v>
      </c>
      <c r="F79" s="162" t="s">
        <v>6592</v>
      </c>
      <c r="G79" s="163" t="s">
        <v>64</v>
      </c>
      <c r="H79" s="164">
        <v>1.69</v>
      </c>
      <c r="I79" s="165"/>
      <c r="J79" s="166">
        <f t="shared" si="0"/>
        <v>0</v>
      </c>
      <c r="K79" s="166">
        <f t="shared" si="1"/>
        <v>0</v>
      </c>
      <c r="L79" s="166">
        <f t="shared" si="2"/>
        <v>0</v>
      </c>
      <c r="M79" s="171" t="str">
        <f t="shared" si="4"/>
        <v/>
      </c>
    </row>
    <row r="80" spans="1:13" ht="15" customHeight="1" x14ac:dyDescent="0.25">
      <c r="A80" s="1">
        <v>1250</v>
      </c>
      <c r="B80" s="63" t="s">
        <v>147</v>
      </c>
      <c r="C80" s="63" t="s">
        <v>148</v>
      </c>
      <c r="D80" s="64" t="s">
        <v>145</v>
      </c>
      <c r="E80" s="64" t="s">
        <v>146</v>
      </c>
      <c r="F80" s="64" t="s">
        <v>149</v>
      </c>
      <c r="G80" s="65" t="s">
        <v>64</v>
      </c>
      <c r="H80" s="66">
        <v>1.35</v>
      </c>
      <c r="I80" s="67"/>
      <c r="J80" s="68">
        <f t="shared" si="0"/>
        <v>0</v>
      </c>
      <c r="K80" s="68">
        <f t="shared" si="1"/>
        <v>0</v>
      </c>
      <c r="L80" s="68">
        <f t="shared" si="2"/>
        <v>0</v>
      </c>
      <c r="M80" s="46" t="str">
        <f t="shared" si="4"/>
        <v/>
      </c>
    </row>
    <row r="81" spans="1:13" ht="15" customHeight="1" x14ac:dyDescent="0.25">
      <c r="A81" s="1">
        <v>1158</v>
      </c>
      <c r="B81" s="63" t="s">
        <v>150</v>
      </c>
      <c r="C81" s="63" t="s">
        <v>151</v>
      </c>
      <c r="D81" s="64" t="s">
        <v>145</v>
      </c>
      <c r="E81" s="64" t="s">
        <v>146</v>
      </c>
      <c r="F81" s="64" t="s">
        <v>152</v>
      </c>
      <c r="G81" s="65" t="s">
        <v>64</v>
      </c>
      <c r="H81" s="66">
        <v>1.35</v>
      </c>
      <c r="I81" s="67"/>
      <c r="J81" s="68">
        <f t="shared" si="0"/>
        <v>0</v>
      </c>
      <c r="K81" s="68">
        <f t="shared" si="1"/>
        <v>0</v>
      </c>
      <c r="L81" s="68">
        <f t="shared" si="2"/>
        <v>0</v>
      </c>
      <c r="M81" s="46" t="str">
        <f t="shared" si="4"/>
        <v/>
      </c>
    </row>
    <row r="82" spans="1:13" ht="15" customHeight="1" x14ac:dyDescent="0.25">
      <c r="A82" s="1">
        <v>519</v>
      </c>
      <c r="B82" s="63" t="s">
        <v>153</v>
      </c>
      <c r="C82" s="63" t="s">
        <v>154</v>
      </c>
      <c r="D82" s="64" t="s">
        <v>145</v>
      </c>
      <c r="E82" s="64" t="s">
        <v>146</v>
      </c>
      <c r="F82" s="64" t="s">
        <v>155</v>
      </c>
      <c r="G82" s="65" t="s">
        <v>64</v>
      </c>
      <c r="H82" s="66">
        <v>1.35</v>
      </c>
      <c r="I82" s="67"/>
      <c r="J82" s="68">
        <f t="shared" si="0"/>
        <v>0</v>
      </c>
      <c r="K82" s="68">
        <f t="shared" si="1"/>
        <v>0</v>
      </c>
      <c r="L82" s="68">
        <f t="shared" si="2"/>
        <v>0</v>
      </c>
      <c r="M82" s="46" t="str">
        <f>IF(I82="","",IF(I82&lt;75,"Ошибка! Не соблюден минимальный заказ на сорт!",IF(MOD(I82,25)&gt;0,"Ошибка! Не соблюдена кратность заказа на позицию!","")))</f>
        <v/>
      </c>
    </row>
    <row r="83" spans="1:13" s="172" customFormat="1" ht="15" hidden="1" customHeight="1" x14ac:dyDescent="0.25">
      <c r="A83" s="175">
        <v>0</v>
      </c>
      <c r="B83" s="161" t="s">
        <v>162</v>
      </c>
      <c r="C83" s="161" t="s">
        <v>163</v>
      </c>
      <c r="D83" s="162" t="s">
        <v>145</v>
      </c>
      <c r="E83" s="162" t="s">
        <v>146</v>
      </c>
      <c r="F83" s="162" t="s">
        <v>164</v>
      </c>
      <c r="G83" s="163" t="s">
        <v>64</v>
      </c>
      <c r="H83" s="164">
        <v>1.35</v>
      </c>
      <c r="I83" s="165"/>
      <c r="J83" s="166">
        <f t="shared" si="0"/>
        <v>0</v>
      </c>
      <c r="K83" s="166">
        <f t="shared" si="1"/>
        <v>0</v>
      </c>
      <c r="L83" s="166">
        <f t="shared" si="2"/>
        <v>0</v>
      </c>
      <c r="M83" s="171" t="str">
        <f>IF(I83="","",IF(I83&lt;75,"Ошибка! Не соблюден минимальный заказ на сорт!",IF(MOD(I83,25)&gt;0,"Ошибка! Не соблюдена кратность заказа на позицию!","")))</f>
        <v/>
      </c>
    </row>
    <row r="84" spans="1:13" ht="15" customHeight="1" x14ac:dyDescent="0.25">
      <c r="A84" s="1">
        <v>3502</v>
      </c>
      <c r="B84" s="63" t="s">
        <v>165</v>
      </c>
      <c r="C84" s="63" t="s">
        <v>166</v>
      </c>
      <c r="D84" s="64" t="s">
        <v>145</v>
      </c>
      <c r="E84" s="64" t="s">
        <v>146</v>
      </c>
      <c r="F84" s="64" t="s">
        <v>167</v>
      </c>
      <c r="G84" s="65" t="s">
        <v>64</v>
      </c>
      <c r="H84" s="66">
        <v>1.35</v>
      </c>
      <c r="I84" s="67"/>
      <c r="J84" s="68">
        <f t="shared" si="0"/>
        <v>0</v>
      </c>
      <c r="K84" s="68">
        <f t="shared" si="1"/>
        <v>0</v>
      </c>
      <c r="L84" s="68">
        <f t="shared" si="2"/>
        <v>0</v>
      </c>
      <c r="M84" s="46" t="str">
        <f t="shared" ref="M84:M86" si="5">IF(I84="","",IF(I84&lt;75,"Ошибка! Не соблюден минимальный заказ на сорт!",IF(MOD(I84,25)&gt;0,"Ошибка! Не соблюдена кратность заказа на позицию!","")))</f>
        <v/>
      </c>
    </row>
    <row r="85" spans="1:13" s="172" customFormat="1" ht="15" hidden="1" customHeight="1" x14ac:dyDescent="0.25">
      <c r="A85" s="175">
        <v>0</v>
      </c>
      <c r="B85" s="161" t="s">
        <v>168</v>
      </c>
      <c r="C85" s="161" t="s">
        <v>169</v>
      </c>
      <c r="D85" s="162" t="s">
        <v>145</v>
      </c>
      <c r="E85" s="162" t="s">
        <v>146</v>
      </c>
      <c r="F85" s="162" t="s">
        <v>170</v>
      </c>
      <c r="G85" s="163" t="s">
        <v>64</v>
      </c>
      <c r="H85" s="164">
        <v>1.35</v>
      </c>
      <c r="I85" s="165"/>
      <c r="J85" s="166">
        <f t="shared" si="0"/>
        <v>0</v>
      </c>
      <c r="K85" s="166">
        <f t="shared" si="1"/>
        <v>0</v>
      </c>
      <c r="L85" s="166">
        <f t="shared" si="2"/>
        <v>0</v>
      </c>
      <c r="M85" s="171" t="str">
        <f t="shared" si="5"/>
        <v/>
      </c>
    </row>
    <row r="86" spans="1:13" s="172" customFormat="1" ht="15" hidden="1" customHeight="1" x14ac:dyDescent="0.25">
      <c r="A86" s="175">
        <v>0</v>
      </c>
      <c r="B86" s="161" t="s">
        <v>171</v>
      </c>
      <c r="C86" s="161" t="s">
        <v>172</v>
      </c>
      <c r="D86" s="162" t="s">
        <v>138</v>
      </c>
      <c r="E86" s="162" t="s">
        <v>173</v>
      </c>
      <c r="F86" s="162" t="s">
        <v>174</v>
      </c>
      <c r="G86" s="163" t="s">
        <v>64</v>
      </c>
      <c r="H86" s="164">
        <v>1.69</v>
      </c>
      <c r="I86" s="165"/>
      <c r="J86" s="166">
        <f t="shared" si="0"/>
        <v>0</v>
      </c>
      <c r="K86" s="166">
        <f t="shared" si="1"/>
        <v>0</v>
      </c>
      <c r="L86" s="166">
        <f t="shared" si="2"/>
        <v>0</v>
      </c>
      <c r="M86" s="171" t="str">
        <f t="shared" si="5"/>
        <v/>
      </c>
    </row>
    <row r="87" spans="1:13" s="172" customFormat="1" ht="15" hidden="1" customHeight="1" x14ac:dyDescent="0.25">
      <c r="A87" s="175">
        <v>0</v>
      </c>
      <c r="B87" s="161" t="s">
        <v>5130</v>
      </c>
      <c r="C87" s="161" t="s">
        <v>5646</v>
      </c>
      <c r="D87" s="162" t="s">
        <v>5846</v>
      </c>
      <c r="E87" s="162" t="s">
        <v>5847</v>
      </c>
      <c r="F87" s="162" t="s">
        <v>6188</v>
      </c>
      <c r="G87" s="163" t="s">
        <v>175</v>
      </c>
      <c r="H87" s="164">
        <v>2.75</v>
      </c>
      <c r="I87" s="165"/>
      <c r="J87" s="166">
        <f t="shared" si="0"/>
        <v>0</v>
      </c>
      <c r="K87" s="166">
        <f t="shared" si="1"/>
        <v>0</v>
      </c>
      <c r="L87" s="166">
        <f t="shared" si="2"/>
        <v>0</v>
      </c>
      <c r="M87" s="176" t="str">
        <f t="shared" ref="M87" si="6"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78</v>
      </c>
      <c r="B88" s="63" t="s">
        <v>5131</v>
      </c>
      <c r="C88" s="178" t="s">
        <v>6353</v>
      </c>
      <c r="D88" s="167" t="s">
        <v>6519</v>
      </c>
      <c r="E88" s="167" t="s">
        <v>6520</v>
      </c>
      <c r="F88" s="167" t="s">
        <v>6521</v>
      </c>
      <c r="G88" s="168" t="s">
        <v>175</v>
      </c>
      <c r="H88" s="169">
        <v>2.64</v>
      </c>
      <c r="I88" s="67"/>
      <c r="J88" s="68">
        <f t="shared" si="0"/>
        <v>0</v>
      </c>
      <c r="K88" s="68">
        <f t="shared" si="1"/>
        <v>0</v>
      </c>
      <c r="L88" s="68">
        <f t="shared" si="2"/>
        <v>0</v>
      </c>
      <c r="M88" s="46" t="str">
        <f t="shared" ref="M88" si="7">IF(I88="","",IF(I88&lt;75,"Ошибка! Не соблюден минимальный заказ на сорт!",IF(MOD(I88,25)&gt;0,"Ошибка! Не соблюдена кратность заказа на позицию!","")))</f>
        <v/>
      </c>
    </row>
    <row r="89" spans="1:13" s="172" customFormat="1" ht="15" hidden="1" customHeight="1" x14ac:dyDescent="0.25">
      <c r="A89" s="175">
        <v>0</v>
      </c>
      <c r="B89" s="161" t="s">
        <v>5132</v>
      </c>
      <c r="C89" s="179" t="s">
        <v>6354</v>
      </c>
      <c r="D89" s="173" t="s">
        <v>6211</v>
      </c>
      <c r="E89" s="173" t="s">
        <v>6212</v>
      </c>
      <c r="F89" s="173" t="s">
        <v>6213</v>
      </c>
      <c r="G89" s="174" t="s">
        <v>175</v>
      </c>
      <c r="H89" s="164">
        <v>1.76</v>
      </c>
      <c r="I89" s="165"/>
      <c r="J89" s="166">
        <f t="shared" si="0"/>
        <v>0</v>
      </c>
      <c r="K89" s="166">
        <f t="shared" si="1"/>
        <v>0</v>
      </c>
      <c r="L89" s="166">
        <f t="shared" si="2"/>
        <v>0</v>
      </c>
      <c r="M89" s="171" t="str">
        <f t="shared" ref="M89" si="8"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s="172" customFormat="1" ht="15" hidden="1" customHeight="1" x14ac:dyDescent="0.25">
      <c r="A90" s="175">
        <v>0</v>
      </c>
      <c r="B90" s="161" t="s">
        <v>176</v>
      </c>
      <c r="C90" s="161" t="s">
        <v>177</v>
      </c>
      <c r="D90" s="162" t="s">
        <v>178</v>
      </c>
      <c r="E90" s="162" t="s">
        <v>179</v>
      </c>
      <c r="F90" s="162" t="s">
        <v>67</v>
      </c>
      <c r="G90" s="163" t="s">
        <v>64</v>
      </c>
      <c r="H90" s="164">
        <v>1.05</v>
      </c>
      <c r="I90" s="165"/>
      <c r="J90" s="166">
        <f t="shared" si="0"/>
        <v>0</v>
      </c>
      <c r="K90" s="166">
        <f t="shared" si="1"/>
        <v>0</v>
      </c>
      <c r="L90" s="166">
        <f t="shared" si="2"/>
        <v>0</v>
      </c>
      <c r="M90" s="171" t="str">
        <f t="shared" ref="M90" si="9"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1037</v>
      </c>
      <c r="B91" s="63" t="s">
        <v>183</v>
      </c>
      <c r="C91" s="63" t="s">
        <v>184</v>
      </c>
      <c r="D91" s="64" t="s">
        <v>185</v>
      </c>
      <c r="E91" s="64" t="s">
        <v>186</v>
      </c>
      <c r="F91" s="64" t="s">
        <v>187</v>
      </c>
      <c r="G91" s="65" t="s">
        <v>64</v>
      </c>
      <c r="H91" s="66">
        <v>1.05</v>
      </c>
      <c r="I91" s="67"/>
      <c r="J91" s="68">
        <f t="shared" si="0"/>
        <v>0</v>
      </c>
      <c r="K91" s="68">
        <f t="shared" si="1"/>
        <v>0</v>
      </c>
      <c r="L91" s="68">
        <f t="shared" si="2"/>
        <v>0</v>
      </c>
      <c r="M91" s="46" t="str">
        <f t="shared" ref="M91:M93" si="10"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587</v>
      </c>
      <c r="B92" s="63" t="s">
        <v>188</v>
      </c>
      <c r="C92" s="63" t="s">
        <v>189</v>
      </c>
      <c r="D92" s="64" t="s">
        <v>185</v>
      </c>
      <c r="E92" s="64" t="s">
        <v>186</v>
      </c>
      <c r="F92" s="64" t="s">
        <v>190</v>
      </c>
      <c r="G92" s="65" t="s">
        <v>64</v>
      </c>
      <c r="H92" s="66">
        <v>1.05</v>
      </c>
      <c r="I92" s="67"/>
      <c r="J92" s="68">
        <f t="shared" si="0"/>
        <v>0</v>
      </c>
      <c r="K92" s="68">
        <f t="shared" si="1"/>
        <v>0</v>
      </c>
      <c r="L92" s="68">
        <f t="shared" si="2"/>
        <v>0</v>
      </c>
      <c r="M92" s="30" t="str">
        <f t="shared" si="10"/>
        <v/>
      </c>
    </row>
    <row r="93" spans="1:13" s="172" customFormat="1" ht="15" hidden="1" customHeight="1" x14ac:dyDescent="0.25">
      <c r="A93" s="175">
        <v>0</v>
      </c>
      <c r="B93" s="161" t="s">
        <v>180</v>
      </c>
      <c r="C93" s="161" t="s">
        <v>181</v>
      </c>
      <c r="D93" s="162" t="s">
        <v>193</v>
      </c>
      <c r="E93" s="162" t="s">
        <v>194</v>
      </c>
      <c r="F93" s="162" t="s">
        <v>182</v>
      </c>
      <c r="G93" s="163" t="s">
        <v>64</v>
      </c>
      <c r="H93" s="164">
        <v>1.05</v>
      </c>
      <c r="I93" s="165"/>
      <c r="J93" s="166">
        <f t="shared" si="0"/>
        <v>0</v>
      </c>
      <c r="K93" s="166">
        <f t="shared" si="1"/>
        <v>0</v>
      </c>
      <c r="L93" s="166">
        <f t="shared" si="2"/>
        <v>0</v>
      </c>
      <c r="M93" s="171" t="str">
        <f t="shared" si="10"/>
        <v/>
      </c>
    </row>
    <row r="94" spans="1:13" s="172" customFormat="1" ht="15" hidden="1" customHeight="1" x14ac:dyDescent="0.25">
      <c r="A94" s="175">
        <v>0</v>
      </c>
      <c r="B94" s="161" t="s">
        <v>191</v>
      </c>
      <c r="C94" s="161" t="s">
        <v>192</v>
      </c>
      <c r="D94" s="162" t="s">
        <v>193</v>
      </c>
      <c r="E94" s="162" t="s">
        <v>194</v>
      </c>
      <c r="F94" s="162" t="s">
        <v>195</v>
      </c>
      <c r="G94" s="163" t="s">
        <v>64</v>
      </c>
      <c r="H94" s="164">
        <v>1.05</v>
      </c>
      <c r="I94" s="165"/>
      <c r="J94" s="166">
        <f t="shared" si="0"/>
        <v>0</v>
      </c>
      <c r="K94" s="166">
        <f t="shared" si="1"/>
        <v>0</v>
      </c>
      <c r="L94" s="166">
        <f t="shared" si="2"/>
        <v>0</v>
      </c>
      <c r="M94" s="171" t="str">
        <f>IF(I94="","",IF(I94&lt;75,"Ошибка! Не соблюден минимальный заказ на сорт!",IF(MOD(I94,25)&gt;0,"Ошибка! Не соблюдена кратность заказа на позицию!","")))</f>
        <v/>
      </c>
    </row>
    <row r="95" spans="1:13" s="172" customFormat="1" ht="15" hidden="1" customHeight="1" x14ac:dyDescent="0.25">
      <c r="A95" s="175">
        <v>0</v>
      </c>
      <c r="B95" s="161" t="s">
        <v>5137</v>
      </c>
      <c r="C95" s="179" t="s">
        <v>6359</v>
      </c>
      <c r="D95" s="173" t="s">
        <v>6222</v>
      </c>
      <c r="E95" s="173" t="s">
        <v>6223</v>
      </c>
      <c r="F95" s="173" t="s">
        <v>6224</v>
      </c>
      <c r="G95" s="174" t="s">
        <v>175</v>
      </c>
      <c r="H95" s="164">
        <v>1.1599999999999999</v>
      </c>
      <c r="I95" s="165"/>
      <c r="J95" s="166">
        <f t="shared" si="0"/>
        <v>0</v>
      </c>
      <c r="K95" s="166">
        <f t="shared" si="1"/>
        <v>0</v>
      </c>
      <c r="L95" s="166">
        <f t="shared" si="2"/>
        <v>0</v>
      </c>
      <c r="M95" s="171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s="172" customFormat="1" ht="15" customHeight="1" x14ac:dyDescent="0.25">
      <c r="A96" s="1">
        <v>290</v>
      </c>
      <c r="B96" s="63" t="s">
        <v>5138</v>
      </c>
      <c r="C96" s="178" t="s">
        <v>6360</v>
      </c>
      <c r="D96" s="167" t="s">
        <v>6222</v>
      </c>
      <c r="E96" s="167" t="s">
        <v>6223</v>
      </c>
      <c r="F96" s="167" t="s">
        <v>6225</v>
      </c>
      <c r="G96" s="168" t="s">
        <v>175</v>
      </c>
      <c r="H96" s="169">
        <v>1.1599999999999999</v>
      </c>
      <c r="I96" s="67"/>
      <c r="J96" s="68">
        <f t="shared" si="0"/>
        <v>0</v>
      </c>
      <c r="K96" s="68">
        <f t="shared" si="1"/>
        <v>0</v>
      </c>
      <c r="L96" s="68">
        <f t="shared" si="2"/>
        <v>0</v>
      </c>
      <c r="M96" s="171" t="str">
        <f t="shared" ref="M96" si="11"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s="172" customFormat="1" ht="15" hidden="1" customHeight="1" x14ac:dyDescent="0.25">
      <c r="A97" s="175">
        <v>0</v>
      </c>
      <c r="B97" s="161" t="s">
        <v>208</v>
      </c>
      <c r="C97" s="161" t="s">
        <v>209</v>
      </c>
      <c r="D97" s="162" t="s">
        <v>6574</v>
      </c>
      <c r="E97" s="162" t="s">
        <v>6575</v>
      </c>
      <c r="F97" s="162" t="s">
        <v>210</v>
      </c>
      <c r="G97" s="163" t="s">
        <v>175</v>
      </c>
      <c r="H97" s="164">
        <v>3.1399999999999997</v>
      </c>
      <c r="I97" s="165"/>
      <c r="J97" s="166">
        <f t="shared" si="0"/>
        <v>0</v>
      </c>
      <c r="K97" s="166">
        <f t="shared" si="1"/>
        <v>0</v>
      </c>
      <c r="L97" s="166">
        <f t="shared" si="2"/>
        <v>0</v>
      </c>
      <c r="M97" s="171" t="str">
        <f t="shared" ref="M97:M100" si="12">IF(I97="","",IF(I97&lt;80,"Ошибка! Не соблюден минимальный заказ на сорт!",IF(MOD(I97,40)&gt;0,"Ошибка! Не соблюдена кратность заказа на позицию!","")))</f>
        <v/>
      </c>
    </row>
    <row r="98" spans="1:13" s="172" customFormat="1" ht="15" hidden="1" customHeight="1" x14ac:dyDescent="0.25">
      <c r="A98" s="175">
        <v>0</v>
      </c>
      <c r="B98" s="161" t="s">
        <v>196</v>
      </c>
      <c r="C98" s="161" t="s">
        <v>197</v>
      </c>
      <c r="D98" s="162" t="s">
        <v>5850</v>
      </c>
      <c r="E98" s="162" t="s">
        <v>5851</v>
      </c>
      <c r="F98" s="162" t="s">
        <v>198</v>
      </c>
      <c r="G98" s="163" t="s">
        <v>175</v>
      </c>
      <c r="H98" s="164">
        <v>1.29</v>
      </c>
      <c r="I98" s="165"/>
      <c r="J98" s="166">
        <f t="shared" si="0"/>
        <v>0</v>
      </c>
      <c r="K98" s="166">
        <f t="shared" si="1"/>
        <v>0</v>
      </c>
      <c r="L98" s="166">
        <f t="shared" si="2"/>
        <v>0</v>
      </c>
      <c r="M98" s="171" t="str">
        <f t="shared" si="12"/>
        <v/>
      </c>
    </row>
    <row r="99" spans="1:13" s="172" customFormat="1" ht="15" hidden="1" customHeight="1" x14ac:dyDescent="0.25">
      <c r="A99" s="175">
        <v>0</v>
      </c>
      <c r="B99" s="161" t="s">
        <v>199</v>
      </c>
      <c r="C99" s="161" t="s">
        <v>200</v>
      </c>
      <c r="D99" s="162" t="s">
        <v>5850</v>
      </c>
      <c r="E99" s="162" t="s">
        <v>5851</v>
      </c>
      <c r="F99" s="162" t="s">
        <v>201</v>
      </c>
      <c r="G99" s="163" t="s">
        <v>175</v>
      </c>
      <c r="H99" s="164">
        <v>1.29</v>
      </c>
      <c r="I99" s="165"/>
      <c r="J99" s="166">
        <f t="shared" si="0"/>
        <v>0</v>
      </c>
      <c r="K99" s="166">
        <f t="shared" si="1"/>
        <v>0</v>
      </c>
      <c r="L99" s="166">
        <f t="shared" si="2"/>
        <v>0</v>
      </c>
      <c r="M99" s="171" t="str">
        <f t="shared" si="12"/>
        <v/>
      </c>
    </row>
    <row r="100" spans="1:13" s="172" customFormat="1" ht="15" hidden="1" customHeight="1" x14ac:dyDescent="0.25">
      <c r="A100" s="175">
        <v>0</v>
      </c>
      <c r="B100" s="161" t="s">
        <v>202</v>
      </c>
      <c r="C100" s="161" t="s">
        <v>203</v>
      </c>
      <c r="D100" s="162" t="s">
        <v>5850</v>
      </c>
      <c r="E100" s="162" t="s">
        <v>5851</v>
      </c>
      <c r="F100" s="162" t="s">
        <v>204</v>
      </c>
      <c r="G100" s="163" t="s">
        <v>175</v>
      </c>
      <c r="H100" s="164">
        <v>1.29</v>
      </c>
      <c r="I100" s="165"/>
      <c r="J100" s="166">
        <f t="shared" si="0"/>
        <v>0</v>
      </c>
      <c r="K100" s="166">
        <f t="shared" si="1"/>
        <v>0</v>
      </c>
      <c r="L100" s="166">
        <f t="shared" si="2"/>
        <v>0</v>
      </c>
      <c r="M100" s="171" t="str">
        <f t="shared" si="12"/>
        <v/>
      </c>
    </row>
    <row r="101" spans="1:13" s="172" customFormat="1" ht="15" hidden="1" customHeight="1" x14ac:dyDescent="0.25">
      <c r="A101" s="175">
        <v>0</v>
      </c>
      <c r="B101" s="161" t="s">
        <v>205</v>
      </c>
      <c r="C101" s="161" t="s">
        <v>206</v>
      </c>
      <c r="D101" s="162" t="s">
        <v>5850</v>
      </c>
      <c r="E101" s="162" t="s">
        <v>5851</v>
      </c>
      <c r="F101" s="162" t="s">
        <v>207</v>
      </c>
      <c r="G101" s="163" t="s">
        <v>175</v>
      </c>
      <c r="H101" s="164">
        <v>1.29</v>
      </c>
      <c r="I101" s="165"/>
      <c r="J101" s="166">
        <f t="shared" si="0"/>
        <v>0</v>
      </c>
      <c r="K101" s="166">
        <f t="shared" si="1"/>
        <v>0</v>
      </c>
      <c r="L101" s="166">
        <f t="shared" si="2"/>
        <v>0</v>
      </c>
      <c r="M101" s="171" t="str">
        <f>IF(I101="","",IF(I101&lt;75,"Ошибка! Не соблюден минимальный заказ на сорт!",IF(MOD(I101,25)&gt;0,"Ошибка! Не соблюдена кратность заказа на позицию!","")))</f>
        <v/>
      </c>
    </row>
    <row r="102" spans="1:13" s="172" customFormat="1" ht="15" hidden="1" customHeight="1" x14ac:dyDescent="0.25">
      <c r="A102" s="175">
        <v>0</v>
      </c>
      <c r="B102" s="161" t="s">
        <v>5139</v>
      </c>
      <c r="C102" s="179" t="s">
        <v>5647</v>
      </c>
      <c r="D102" s="173" t="s">
        <v>5850</v>
      </c>
      <c r="E102" s="173" t="s">
        <v>5851</v>
      </c>
      <c r="F102" s="173" t="s">
        <v>6189</v>
      </c>
      <c r="G102" s="174" t="s">
        <v>175</v>
      </c>
      <c r="H102" s="164">
        <v>1.29</v>
      </c>
      <c r="I102" s="165"/>
      <c r="J102" s="166">
        <f t="shared" si="0"/>
        <v>0</v>
      </c>
      <c r="K102" s="166">
        <f t="shared" si="1"/>
        <v>0</v>
      </c>
      <c r="L102" s="166">
        <f t="shared" si="2"/>
        <v>0</v>
      </c>
      <c r="M102" s="171" t="str">
        <f t="shared" ref="M102" si="13"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s="172" customFormat="1" ht="15" hidden="1" customHeight="1" x14ac:dyDescent="0.25">
      <c r="A103" s="175">
        <v>0</v>
      </c>
      <c r="B103" s="161" t="s">
        <v>214</v>
      </c>
      <c r="C103" s="161" t="s">
        <v>215</v>
      </c>
      <c r="D103" s="162" t="s">
        <v>5850</v>
      </c>
      <c r="E103" s="162" t="s">
        <v>5851</v>
      </c>
      <c r="F103" s="162" t="s">
        <v>216</v>
      </c>
      <c r="G103" s="163" t="s">
        <v>175</v>
      </c>
      <c r="H103" s="164">
        <v>1.29</v>
      </c>
      <c r="I103" s="165"/>
      <c r="J103" s="166">
        <f t="shared" si="0"/>
        <v>0</v>
      </c>
      <c r="K103" s="166">
        <f t="shared" si="1"/>
        <v>0</v>
      </c>
      <c r="L103" s="166">
        <f t="shared" si="2"/>
        <v>0</v>
      </c>
      <c r="M103" s="171" t="str">
        <f>IF(I103="","",IF(I103&lt;25,"Ошибка! Не соблюден минимальный заказ на сорт!",""))</f>
        <v/>
      </c>
    </row>
    <row r="104" spans="1:13" s="172" customFormat="1" ht="15" hidden="1" customHeight="1" x14ac:dyDescent="0.25">
      <c r="A104" s="175">
        <v>0</v>
      </c>
      <c r="B104" s="161" t="s">
        <v>217</v>
      </c>
      <c r="C104" s="161" t="s">
        <v>218</v>
      </c>
      <c r="D104" s="162" t="s">
        <v>5850</v>
      </c>
      <c r="E104" s="162" t="s">
        <v>5851</v>
      </c>
      <c r="F104" s="162" t="s">
        <v>219</v>
      </c>
      <c r="G104" s="163" t="s">
        <v>175</v>
      </c>
      <c r="H104" s="164">
        <v>1.29</v>
      </c>
      <c r="I104" s="165"/>
      <c r="J104" s="166">
        <f t="shared" si="0"/>
        <v>0</v>
      </c>
      <c r="K104" s="166">
        <f t="shared" si="1"/>
        <v>0</v>
      </c>
      <c r="L104" s="166">
        <f t="shared" si="2"/>
        <v>0</v>
      </c>
      <c r="M104" s="171" t="str">
        <f t="shared" ref="M104" si="14"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s="172" customFormat="1" ht="15" hidden="1" customHeight="1" x14ac:dyDescent="0.25">
      <c r="A105" s="175">
        <v>0</v>
      </c>
      <c r="B105" s="161" t="s">
        <v>211</v>
      </c>
      <c r="C105" s="161" t="s">
        <v>212</v>
      </c>
      <c r="D105" s="162" t="s">
        <v>5852</v>
      </c>
      <c r="E105" s="162" t="s">
        <v>5853</v>
      </c>
      <c r="F105" s="162" t="s">
        <v>213</v>
      </c>
      <c r="G105" s="163" t="s">
        <v>175</v>
      </c>
      <c r="H105" s="164">
        <v>1.29</v>
      </c>
      <c r="I105" s="165"/>
      <c r="J105" s="166">
        <f t="shared" si="0"/>
        <v>0</v>
      </c>
      <c r="K105" s="166">
        <f t="shared" si="1"/>
        <v>0</v>
      </c>
      <c r="L105" s="166">
        <f t="shared" si="2"/>
        <v>0</v>
      </c>
      <c r="M105" s="171" t="str">
        <f>IF(I105="","",IF(I105&lt;25,"Ошибка! Не соблюден минимальный заказ на сорт!",""))</f>
        <v/>
      </c>
    </row>
    <row r="106" spans="1:13" s="172" customFormat="1" ht="15" hidden="1" customHeight="1" x14ac:dyDescent="0.25">
      <c r="A106" s="175">
        <v>0</v>
      </c>
      <c r="B106" s="161" t="s">
        <v>220</v>
      </c>
      <c r="C106" s="161" t="s">
        <v>221</v>
      </c>
      <c r="D106" s="162" t="s">
        <v>5852</v>
      </c>
      <c r="E106" s="162" t="s">
        <v>5853</v>
      </c>
      <c r="F106" s="162" t="s">
        <v>222</v>
      </c>
      <c r="G106" s="163" t="s">
        <v>175</v>
      </c>
      <c r="H106" s="164">
        <v>1.29</v>
      </c>
      <c r="I106" s="165"/>
      <c r="J106" s="166">
        <f t="shared" si="0"/>
        <v>0</v>
      </c>
      <c r="K106" s="166">
        <f t="shared" si="1"/>
        <v>0</v>
      </c>
      <c r="L106" s="166">
        <f t="shared" si="2"/>
        <v>0</v>
      </c>
      <c r="M106" s="176" t="str">
        <f>IF(I106="","",IF(I106&lt;50,"Ошибка! Не соблюден минимальный заказ на сорт!",""))</f>
        <v/>
      </c>
    </row>
    <row r="107" spans="1:13" s="172" customFormat="1" ht="15" hidden="1" customHeight="1" x14ac:dyDescent="0.25">
      <c r="A107" s="175">
        <v>0</v>
      </c>
      <c r="B107" s="161" t="s">
        <v>223</v>
      </c>
      <c r="C107" s="161" t="s">
        <v>224</v>
      </c>
      <c r="D107" s="162" t="s">
        <v>5848</v>
      </c>
      <c r="E107" s="162" t="s">
        <v>5849</v>
      </c>
      <c r="F107" s="162" t="s">
        <v>135</v>
      </c>
      <c r="G107" s="163" t="s">
        <v>175</v>
      </c>
      <c r="H107" s="164">
        <v>1.05</v>
      </c>
      <c r="I107" s="165"/>
      <c r="J107" s="166">
        <f t="shared" si="0"/>
        <v>0</v>
      </c>
      <c r="K107" s="166">
        <f t="shared" si="1"/>
        <v>0</v>
      </c>
      <c r="L107" s="166">
        <f t="shared" si="2"/>
        <v>0</v>
      </c>
      <c r="M107" s="171" t="str">
        <f t="shared" ref="M107" si="15"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s="172" customFormat="1" ht="15" hidden="1" customHeight="1" x14ac:dyDescent="0.25">
      <c r="A108" s="175">
        <v>0</v>
      </c>
      <c r="B108" s="161" t="s">
        <v>225</v>
      </c>
      <c r="C108" s="161" t="s">
        <v>226</v>
      </c>
      <c r="D108" s="162" t="s">
        <v>5848</v>
      </c>
      <c r="E108" s="162" t="s">
        <v>5849</v>
      </c>
      <c r="F108" s="162" t="s">
        <v>227</v>
      </c>
      <c r="G108" s="163" t="s">
        <v>175</v>
      </c>
      <c r="H108" s="164">
        <v>1.02</v>
      </c>
      <c r="I108" s="165"/>
      <c r="J108" s="166">
        <f t="shared" si="0"/>
        <v>0</v>
      </c>
      <c r="K108" s="166">
        <f t="shared" si="1"/>
        <v>0</v>
      </c>
      <c r="L108" s="166">
        <f t="shared" si="2"/>
        <v>0</v>
      </c>
      <c r="M108" s="171" t="str">
        <f t="shared" ref="M108:M114" si="16"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ht="15" customHeight="1" x14ac:dyDescent="0.25">
      <c r="A109" s="1">
        <v>100</v>
      </c>
      <c r="B109" s="63" t="s">
        <v>228</v>
      </c>
      <c r="C109" s="63" t="s">
        <v>229</v>
      </c>
      <c r="D109" s="64" t="s">
        <v>5848</v>
      </c>
      <c r="E109" s="64" t="s">
        <v>5849</v>
      </c>
      <c r="F109" s="64" t="s">
        <v>230</v>
      </c>
      <c r="G109" s="65" t="s">
        <v>175</v>
      </c>
      <c r="H109" s="66">
        <v>1.02</v>
      </c>
      <c r="I109" s="67"/>
      <c r="J109" s="68">
        <f t="shared" ref="J109:J172" si="17">H109*I109</f>
        <v>0</v>
      </c>
      <c r="K109" s="68">
        <f t="shared" ref="K109:K172" si="18">IF($I$11&gt;=7000,0,H109*0.07*I109)</f>
        <v>0</v>
      </c>
      <c r="L109" s="68">
        <f t="shared" ref="L109:L172" si="19">J109+K109</f>
        <v>0</v>
      </c>
      <c r="M109" s="30" t="str">
        <f t="shared" si="16"/>
        <v/>
      </c>
    </row>
    <row r="110" spans="1:13" s="172" customFormat="1" ht="15" customHeight="1" x14ac:dyDescent="0.25">
      <c r="A110" s="1">
        <v>227</v>
      </c>
      <c r="B110" s="63" t="s">
        <v>231</v>
      </c>
      <c r="C110" s="63" t="s">
        <v>232</v>
      </c>
      <c r="D110" s="64" t="s">
        <v>5848</v>
      </c>
      <c r="E110" s="64" t="s">
        <v>5849</v>
      </c>
      <c r="F110" s="64" t="s">
        <v>233</v>
      </c>
      <c r="G110" s="65" t="s">
        <v>175</v>
      </c>
      <c r="H110" s="66">
        <v>1.02</v>
      </c>
      <c r="I110" s="67"/>
      <c r="J110" s="68">
        <f t="shared" si="17"/>
        <v>0</v>
      </c>
      <c r="K110" s="68">
        <f t="shared" si="18"/>
        <v>0</v>
      </c>
      <c r="L110" s="68">
        <f t="shared" si="19"/>
        <v>0</v>
      </c>
      <c r="M110" s="171" t="str">
        <f t="shared" si="16"/>
        <v/>
      </c>
    </row>
    <row r="111" spans="1:13" s="172" customFormat="1" ht="15" hidden="1" customHeight="1" x14ac:dyDescent="0.25">
      <c r="A111" s="175">
        <v>0</v>
      </c>
      <c r="B111" s="161" t="s">
        <v>5141</v>
      </c>
      <c r="C111" s="161" t="s">
        <v>6362</v>
      </c>
      <c r="D111" s="162" t="s">
        <v>234</v>
      </c>
      <c r="E111" s="162" t="s">
        <v>235</v>
      </c>
      <c r="F111" s="162" t="s">
        <v>6227</v>
      </c>
      <c r="G111" s="163" t="s">
        <v>175</v>
      </c>
      <c r="H111" s="164">
        <v>3.03</v>
      </c>
      <c r="I111" s="165"/>
      <c r="J111" s="166">
        <f t="shared" si="17"/>
        <v>0</v>
      </c>
      <c r="K111" s="166">
        <f t="shared" si="18"/>
        <v>0</v>
      </c>
      <c r="L111" s="166">
        <f t="shared" si="19"/>
        <v>0</v>
      </c>
      <c r="M111" s="171" t="str">
        <f t="shared" si="16"/>
        <v/>
      </c>
    </row>
    <row r="112" spans="1:13" s="172" customFormat="1" ht="15" hidden="1" customHeight="1" x14ac:dyDescent="0.25">
      <c r="A112" s="175">
        <v>0</v>
      </c>
      <c r="B112" s="161" t="s">
        <v>5140</v>
      </c>
      <c r="C112" s="207" t="s">
        <v>6361</v>
      </c>
      <c r="D112" s="162" t="s">
        <v>234</v>
      </c>
      <c r="E112" s="162" t="s">
        <v>235</v>
      </c>
      <c r="F112" s="162" t="s">
        <v>6226</v>
      </c>
      <c r="G112" s="163" t="s">
        <v>175</v>
      </c>
      <c r="H112" s="164">
        <v>3.03</v>
      </c>
      <c r="I112" s="165"/>
      <c r="J112" s="166">
        <f t="shared" si="17"/>
        <v>0</v>
      </c>
      <c r="K112" s="166">
        <f t="shared" si="18"/>
        <v>0</v>
      </c>
      <c r="L112" s="166">
        <f t="shared" si="19"/>
        <v>0</v>
      </c>
      <c r="M112" s="171" t="str">
        <f t="shared" si="16"/>
        <v/>
      </c>
    </row>
    <row r="113" spans="1:13" s="172" customFormat="1" ht="15" hidden="1" customHeight="1" x14ac:dyDescent="0.25">
      <c r="A113" s="175">
        <v>0</v>
      </c>
      <c r="B113" s="161" t="s">
        <v>5142</v>
      </c>
      <c r="C113" s="179" t="s">
        <v>6363</v>
      </c>
      <c r="D113" s="173" t="s">
        <v>234</v>
      </c>
      <c r="E113" s="173" t="s">
        <v>235</v>
      </c>
      <c r="F113" s="173" t="s">
        <v>6228</v>
      </c>
      <c r="G113" s="174" t="s">
        <v>175</v>
      </c>
      <c r="H113" s="164">
        <v>3.03</v>
      </c>
      <c r="I113" s="165"/>
      <c r="J113" s="166">
        <f t="shared" si="17"/>
        <v>0</v>
      </c>
      <c r="K113" s="166">
        <f t="shared" si="18"/>
        <v>0</v>
      </c>
      <c r="L113" s="166">
        <f t="shared" si="19"/>
        <v>0</v>
      </c>
      <c r="M113" s="171" t="str">
        <f t="shared" si="16"/>
        <v/>
      </c>
    </row>
    <row r="114" spans="1:13" s="172" customFormat="1" ht="15" hidden="1" customHeight="1" x14ac:dyDescent="0.25">
      <c r="A114" s="175">
        <v>0</v>
      </c>
      <c r="B114" s="161" t="s">
        <v>5143</v>
      </c>
      <c r="C114" s="161" t="s">
        <v>237</v>
      </c>
      <c r="D114" s="162" t="s">
        <v>234</v>
      </c>
      <c r="E114" s="162" t="s">
        <v>235</v>
      </c>
      <c r="F114" s="162" t="s">
        <v>238</v>
      </c>
      <c r="G114" s="163" t="s">
        <v>175</v>
      </c>
      <c r="H114" s="164">
        <v>3.03</v>
      </c>
      <c r="I114" s="165"/>
      <c r="J114" s="166">
        <f t="shared" si="17"/>
        <v>0</v>
      </c>
      <c r="K114" s="166">
        <f t="shared" si="18"/>
        <v>0</v>
      </c>
      <c r="L114" s="166">
        <f t="shared" si="19"/>
        <v>0</v>
      </c>
      <c r="M114" s="171" t="str">
        <f t="shared" si="16"/>
        <v/>
      </c>
    </row>
    <row r="115" spans="1:13" s="172" customFormat="1" ht="15" hidden="1" customHeight="1" x14ac:dyDescent="0.25">
      <c r="A115" s="175">
        <v>0</v>
      </c>
      <c r="B115" s="161" t="s">
        <v>239</v>
      </c>
      <c r="C115" s="161" t="s">
        <v>240</v>
      </c>
      <c r="D115" s="162" t="s">
        <v>241</v>
      </c>
      <c r="E115" s="162" t="s">
        <v>242</v>
      </c>
      <c r="F115" s="162"/>
      <c r="G115" s="163" t="s">
        <v>64</v>
      </c>
      <c r="H115" s="164">
        <v>1.43</v>
      </c>
      <c r="I115" s="165"/>
      <c r="J115" s="166">
        <f t="shared" si="17"/>
        <v>0</v>
      </c>
      <c r="K115" s="166">
        <f t="shared" si="18"/>
        <v>0</v>
      </c>
      <c r="L115" s="166">
        <f t="shared" si="19"/>
        <v>0</v>
      </c>
      <c r="M115" s="171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s="172" customFormat="1" ht="15" hidden="1" customHeight="1" x14ac:dyDescent="0.25">
      <c r="A116" s="175">
        <v>0</v>
      </c>
      <c r="B116" s="161" t="s">
        <v>243</v>
      </c>
      <c r="C116" s="161" t="s">
        <v>244</v>
      </c>
      <c r="D116" s="162" t="s">
        <v>245</v>
      </c>
      <c r="E116" s="162" t="s">
        <v>246</v>
      </c>
      <c r="F116" s="162" t="s">
        <v>247</v>
      </c>
      <c r="G116" s="163" t="s">
        <v>64</v>
      </c>
      <c r="H116" s="164">
        <v>0.94000000000000006</v>
      </c>
      <c r="I116" s="165"/>
      <c r="J116" s="166">
        <f t="shared" si="17"/>
        <v>0</v>
      </c>
      <c r="K116" s="166">
        <f t="shared" si="18"/>
        <v>0</v>
      </c>
      <c r="L116" s="166">
        <f t="shared" si="19"/>
        <v>0</v>
      </c>
      <c r="M116" s="171" t="str">
        <f t="shared" ref="M116" si="20"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ht="15" customHeight="1" x14ac:dyDescent="0.25">
      <c r="A117" s="180">
        <v>73</v>
      </c>
      <c r="B117" s="63" t="s">
        <v>248</v>
      </c>
      <c r="C117" s="63" t="s">
        <v>249</v>
      </c>
      <c r="D117" s="63" t="s">
        <v>6595</v>
      </c>
      <c r="E117" s="64" t="s">
        <v>6598</v>
      </c>
      <c r="F117" s="64"/>
      <c r="G117" s="65" t="s">
        <v>64</v>
      </c>
      <c r="H117" s="66">
        <v>0.94000000000000006</v>
      </c>
      <c r="I117" s="67"/>
      <c r="J117" s="68">
        <f t="shared" si="17"/>
        <v>0</v>
      </c>
      <c r="K117" s="68">
        <f t="shared" si="18"/>
        <v>0</v>
      </c>
      <c r="L117" s="68">
        <f t="shared" si="19"/>
        <v>0</v>
      </c>
      <c r="M117" s="30" t="str">
        <f t="shared" ref="M117:M123" si="21"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s="172" customFormat="1" ht="15" hidden="1" customHeight="1" x14ac:dyDescent="0.25">
      <c r="A118" s="181">
        <v>0</v>
      </c>
      <c r="B118" s="161" t="s">
        <v>250</v>
      </c>
      <c r="C118" s="161" t="s">
        <v>251</v>
      </c>
      <c r="D118" s="162" t="s">
        <v>252</v>
      </c>
      <c r="E118" s="162" t="s">
        <v>253</v>
      </c>
      <c r="F118" s="162" t="s">
        <v>254</v>
      </c>
      <c r="G118" s="174" t="s">
        <v>64</v>
      </c>
      <c r="H118" s="164">
        <v>0.94000000000000006</v>
      </c>
      <c r="I118" s="165"/>
      <c r="J118" s="166">
        <f t="shared" si="17"/>
        <v>0</v>
      </c>
      <c r="K118" s="166">
        <f t="shared" si="18"/>
        <v>0</v>
      </c>
      <c r="L118" s="166">
        <f t="shared" si="19"/>
        <v>0</v>
      </c>
      <c r="M118" s="171" t="str">
        <f t="shared" si="21"/>
        <v/>
      </c>
    </row>
    <row r="119" spans="1:13" s="172" customFormat="1" ht="15" customHeight="1" x14ac:dyDescent="0.25">
      <c r="A119" s="180">
        <v>982</v>
      </c>
      <c r="B119" s="63" t="s">
        <v>258</v>
      </c>
      <c r="C119" s="63" t="s">
        <v>259</v>
      </c>
      <c r="D119" s="64" t="s">
        <v>252</v>
      </c>
      <c r="E119" s="64" t="s">
        <v>253</v>
      </c>
      <c r="F119" s="64" t="s">
        <v>260</v>
      </c>
      <c r="G119" s="177" t="s">
        <v>64</v>
      </c>
      <c r="H119" s="66">
        <v>0.99</v>
      </c>
      <c r="I119" s="67"/>
      <c r="J119" s="68">
        <f t="shared" si="17"/>
        <v>0</v>
      </c>
      <c r="K119" s="68">
        <f t="shared" si="18"/>
        <v>0</v>
      </c>
      <c r="L119" s="68">
        <f t="shared" si="19"/>
        <v>0</v>
      </c>
      <c r="M119" s="171" t="str">
        <f t="shared" si="21"/>
        <v/>
      </c>
    </row>
    <row r="120" spans="1:13" s="172" customFormat="1" ht="15" hidden="1" customHeight="1" x14ac:dyDescent="0.25">
      <c r="A120" s="175">
        <v>0</v>
      </c>
      <c r="B120" s="161" t="s">
        <v>4714</v>
      </c>
      <c r="C120" s="161" t="s">
        <v>5310</v>
      </c>
      <c r="D120" s="162" t="s">
        <v>252</v>
      </c>
      <c r="E120" s="162" t="s">
        <v>253</v>
      </c>
      <c r="F120" s="162" t="s">
        <v>260</v>
      </c>
      <c r="G120" s="163" t="s">
        <v>14</v>
      </c>
      <c r="H120" s="164">
        <v>2.86</v>
      </c>
      <c r="I120" s="165"/>
      <c r="J120" s="166">
        <f t="shared" si="17"/>
        <v>0</v>
      </c>
      <c r="K120" s="166">
        <f t="shared" si="18"/>
        <v>0</v>
      </c>
      <c r="L120" s="166">
        <f t="shared" si="19"/>
        <v>0</v>
      </c>
      <c r="M120" s="171" t="str">
        <f t="shared" si="21"/>
        <v/>
      </c>
    </row>
    <row r="121" spans="1:13" ht="15" customHeight="1" x14ac:dyDescent="0.25">
      <c r="A121" s="1">
        <v>120</v>
      </c>
      <c r="B121" s="63" t="s">
        <v>261</v>
      </c>
      <c r="C121" s="63" t="s">
        <v>6622</v>
      </c>
      <c r="D121" s="64" t="s">
        <v>6593</v>
      </c>
      <c r="E121" s="64" t="s">
        <v>6594</v>
      </c>
      <c r="F121" s="64" t="s">
        <v>262</v>
      </c>
      <c r="G121" s="65" t="s">
        <v>64</v>
      </c>
      <c r="H121" s="66">
        <v>0.94000000000000006</v>
      </c>
      <c r="I121" s="67"/>
      <c r="J121" s="68">
        <f t="shared" si="17"/>
        <v>0</v>
      </c>
      <c r="K121" s="68">
        <f t="shared" si="18"/>
        <v>0</v>
      </c>
      <c r="L121" s="68">
        <f t="shared" si="19"/>
        <v>0</v>
      </c>
      <c r="M121" s="30" t="str">
        <f t="shared" si="21"/>
        <v/>
      </c>
    </row>
    <row r="122" spans="1:13" s="172" customFormat="1" ht="15" hidden="1" customHeight="1" x14ac:dyDescent="0.25">
      <c r="A122" s="175">
        <v>0</v>
      </c>
      <c r="B122" s="161" t="s">
        <v>6740</v>
      </c>
      <c r="C122" s="161" t="s">
        <v>6770</v>
      </c>
      <c r="D122" s="162" t="s">
        <v>263</v>
      </c>
      <c r="E122" s="162" t="s">
        <v>264</v>
      </c>
      <c r="F122" s="162" t="s">
        <v>6794</v>
      </c>
      <c r="G122" s="163" t="s">
        <v>64</v>
      </c>
      <c r="H122" s="164">
        <v>2.09</v>
      </c>
      <c r="I122" s="165"/>
      <c r="J122" s="166">
        <f t="shared" si="17"/>
        <v>0</v>
      </c>
      <c r="K122" s="166">
        <f t="shared" si="18"/>
        <v>0</v>
      </c>
      <c r="L122" s="166">
        <f t="shared" si="19"/>
        <v>0</v>
      </c>
      <c r="M122" s="171" t="str">
        <f t="shared" si="21"/>
        <v/>
      </c>
    </row>
    <row r="123" spans="1:13" ht="15" customHeight="1" x14ac:dyDescent="0.25">
      <c r="A123" s="1">
        <v>46</v>
      </c>
      <c r="B123" s="63" t="s">
        <v>4715</v>
      </c>
      <c r="C123" s="185" t="s">
        <v>5311</v>
      </c>
      <c r="D123" s="183" t="s">
        <v>263</v>
      </c>
      <c r="E123" s="183" t="s">
        <v>264</v>
      </c>
      <c r="F123" s="183" t="s">
        <v>265</v>
      </c>
      <c r="G123" s="177" t="s">
        <v>14</v>
      </c>
      <c r="H123" s="66">
        <v>2.48</v>
      </c>
      <c r="I123" s="67"/>
      <c r="J123" s="68">
        <f t="shared" si="17"/>
        <v>0</v>
      </c>
      <c r="K123" s="68">
        <f t="shared" si="18"/>
        <v>0</v>
      </c>
      <c r="L123" s="68">
        <f t="shared" si="19"/>
        <v>0</v>
      </c>
      <c r="M123" s="30" t="str">
        <f t="shared" si="21"/>
        <v/>
      </c>
    </row>
    <row r="124" spans="1:13" s="172" customFormat="1" ht="15" hidden="1" customHeight="1" x14ac:dyDescent="0.25">
      <c r="A124" s="175">
        <v>0</v>
      </c>
      <c r="B124" s="161" t="s">
        <v>266</v>
      </c>
      <c r="C124" s="161" t="s">
        <v>267</v>
      </c>
      <c r="D124" s="162" t="s">
        <v>263</v>
      </c>
      <c r="E124" s="162" t="s">
        <v>264</v>
      </c>
      <c r="F124" s="162" t="s">
        <v>268</v>
      </c>
      <c r="G124" s="163" t="s">
        <v>64</v>
      </c>
      <c r="H124" s="164">
        <v>0.94000000000000006</v>
      </c>
      <c r="I124" s="165"/>
      <c r="J124" s="166">
        <f t="shared" si="17"/>
        <v>0</v>
      </c>
      <c r="K124" s="166">
        <f t="shared" si="18"/>
        <v>0</v>
      </c>
      <c r="L124" s="166">
        <f t="shared" si="19"/>
        <v>0</v>
      </c>
      <c r="M124" s="171" t="str">
        <f t="shared" si="4"/>
        <v/>
      </c>
    </row>
    <row r="125" spans="1:13" s="172" customFormat="1" ht="15" hidden="1" customHeight="1" x14ac:dyDescent="0.25">
      <c r="A125" s="175">
        <v>0</v>
      </c>
      <c r="B125" s="161" t="s">
        <v>269</v>
      </c>
      <c r="C125" s="161" t="s">
        <v>270</v>
      </c>
      <c r="D125" s="162" t="s">
        <v>263</v>
      </c>
      <c r="E125" s="162" t="s">
        <v>264</v>
      </c>
      <c r="F125" s="162" t="s">
        <v>268</v>
      </c>
      <c r="G125" s="163" t="s">
        <v>14</v>
      </c>
      <c r="H125" s="164">
        <v>2.75</v>
      </c>
      <c r="I125" s="165"/>
      <c r="J125" s="166">
        <f t="shared" si="17"/>
        <v>0</v>
      </c>
      <c r="K125" s="166">
        <f t="shared" si="18"/>
        <v>0</v>
      </c>
      <c r="L125" s="166">
        <f t="shared" si="19"/>
        <v>0</v>
      </c>
      <c r="M125" s="171" t="str">
        <f t="shared" si="4"/>
        <v/>
      </c>
    </row>
    <row r="126" spans="1:13" ht="15" customHeight="1" x14ac:dyDescent="0.25">
      <c r="A126" s="180">
        <v>60</v>
      </c>
      <c r="B126" s="63" t="s">
        <v>271</v>
      </c>
      <c r="C126" s="63" t="s">
        <v>272</v>
      </c>
      <c r="D126" s="64" t="s">
        <v>263</v>
      </c>
      <c r="E126" s="64" t="s">
        <v>264</v>
      </c>
      <c r="F126" s="64" t="s">
        <v>273</v>
      </c>
      <c r="G126" s="177" t="s">
        <v>64</v>
      </c>
      <c r="H126" s="66">
        <v>0.94000000000000006</v>
      </c>
      <c r="I126" s="67"/>
      <c r="J126" s="68">
        <f t="shared" si="17"/>
        <v>0</v>
      </c>
      <c r="K126" s="68">
        <f t="shared" si="18"/>
        <v>0</v>
      </c>
      <c r="L126" s="68">
        <f t="shared" si="19"/>
        <v>0</v>
      </c>
      <c r="M126" s="30" t="str">
        <f t="shared" si="4"/>
        <v/>
      </c>
    </row>
    <row r="127" spans="1:13" s="172" customFormat="1" ht="15" hidden="1" customHeight="1" x14ac:dyDescent="0.25">
      <c r="A127" s="181">
        <v>0</v>
      </c>
      <c r="B127" s="161" t="s">
        <v>274</v>
      </c>
      <c r="C127" s="161" t="s">
        <v>275</v>
      </c>
      <c r="D127" s="162" t="s">
        <v>263</v>
      </c>
      <c r="E127" s="162" t="s">
        <v>264</v>
      </c>
      <c r="F127" s="162" t="s">
        <v>276</v>
      </c>
      <c r="G127" s="163" t="s">
        <v>64</v>
      </c>
      <c r="H127" s="164">
        <v>0.94000000000000006</v>
      </c>
      <c r="I127" s="165"/>
      <c r="J127" s="166">
        <f t="shared" si="17"/>
        <v>0</v>
      </c>
      <c r="K127" s="166">
        <f t="shared" si="18"/>
        <v>0</v>
      </c>
      <c r="L127" s="166">
        <f t="shared" si="19"/>
        <v>0</v>
      </c>
      <c r="M127" s="171" t="str">
        <f t="shared" si="4"/>
        <v/>
      </c>
    </row>
    <row r="128" spans="1:13" s="172" customFormat="1" ht="15" hidden="1" customHeight="1" x14ac:dyDescent="0.25">
      <c r="A128" s="175">
        <v>0</v>
      </c>
      <c r="B128" s="161" t="s">
        <v>277</v>
      </c>
      <c r="C128" s="161" t="s">
        <v>278</v>
      </c>
      <c r="D128" s="162" t="s">
        <v>263</v>
      </c>
      <c r="E128" s="162" t="s">
        <v>264</v>
      </c>
      <c r="F128" s="162" t="s">
        <v>276</v>
      </c>
      <c r="G128" s="163" t="s">
        <v>14</v>
      </c>
      <c r="H128" s="164">
        <v>2.8099999999999996</v>
      </c>
      <c r="I128" s="165"/>
      <c r="J128" s="166">
        <f t="shared" si="17"/>
        <v>0</v>
      </c>
      <c r="K128" s="166">
        <f t="shared" si="18"/>
        <v>0</v>
      </c>
      <c r="L128" s="166">
        <f t="shared" si="19"/>
        <v>0</v>
      </c>
      <c r="M128" s="171" t="str">
        <f t="shared" si="4"/>
        <v/>
      </c>
    </row>
    <row r="129" spans="1:13" s="172" customFormat="1" ht="15" customHeight="1" x14ac:dyDescent="0.25">
      <c r="A129" s="1">
        <v>3648</v>
      </c>
      <c r="B129" s="63" t="s">
        <v>280</v>
      </c>
      <c r="C129" s="63" t="s">
        <v>281</v>
      </c>
      <c r="D129" s="64" t="s">
        <v>263</v>
      </c>
      <c r="E129" s="64" t="s">
        <v>264</v>
      </c>
      <c r="F129" s="64" t="s">
        <v>282</v>
      </c>
      <c r="G129" s="65" t="s">
        <v>64</v>
      </c>
      <c r="H129" s="66">
        <v>0.94000000000000006</v>
      </c>
      <c r="I129" s="67"/>
      <c r="J129" s="68">
        <f t="shared" si="17"/>
        <v>0</v>
      </c>
      <c r="K129" s="68">
        <f t="shared" si="18"/>
        <v>0</v>
      </c>
      <c r="L129" s="68">
        <f t="shared" si="19"/>
        <v>0</v>
      </c>
      <c r="M129" s="171" t="str">
        <f>IF(I129="","",IF(I129&lt;75,"Ошибка! Не соблюден минимальный заказ на сорт!",IF(MOD(I129,25)&gt;0,"Ошибка! Не соблюдена кратность заказа на позицию!","")))</f>
        <v/>
      </c>
    </row>
    <row r="130" spans="1:13" s="172" customFormat="1" ht="15" customHeight="1" x14ac:dyDescent="0.25">
      <c r="A130" s="1">
        <v>102</v>
      </c>
      <c r="B130" s="63" t="s">
        <v>4716</v>
      </c>
      <c r="C130" s="178" t="s">
        <v>6491</v>
      </c>
      <c r="D130" s="167" t="s">
        <v>263</v>
      </c>
      <c r="E130" s="167" t="s">
        <v>264</v>
      </c>
      <c r="F130" s="167" t="s">
        <v>282</v>
      </c>
      <c r="G130" s="168" t="s">
        <v>14</v>
      </c>
      <c r="H130" s="169">
        <v>2.8099999999999996</v>
      </c>
      <c r="I130" s="67"/>
      <c r="J130" s="68">
        <f t="shared" si="17"/>
        <v>0</v>
      </c>
      <c r="K130" s="68">
        <f t="shared" si="18"/>
        <v>0</v>
      </c>
      <c r="L130" s="68">
        <f t="shared" si="19"/>
        <v>0</v>
      </c>
      <c r="M130" s="171" t="str">
        <f>IF(I130="","",IF(I130&lt;75,"Ошибка! Не соблюден минимальный заказ на сорт!",IF(MOD(I130,25)&gt;0,"Ошибка! Не соблюдена кратность заказа на позицию!","")))</f>
        <v/>
      </c>
    </row>
    <row r="131" spans="1:13" s="172" customFormat="1" ht="15" hidden="1" customHeight="1" x14ac:dyDescent="0.25">
      <c r="A131" s="181">
        <v>0</v>
      </c>
      <c r="B131" s="161" t="s">
        <v>283</v>
      </c>
      <c r="C131" s="161" t="s">
        <v>284</v>
      </c>
      <c r="D131" s="162" t="s">
        <v>263</v>
      </c>
      <c r="E131" s="162" t="s">
        <v>264</v>
      </c>
      <c r="F131" s="162" t="s">
        <v>285</v>
      </c>
      <c r="G131" s="163" t="s">
        <v>64</v>
      </c>
      <c r="H131" s="164">
        <v>1.52</v>
      </c>
      <c r="I131" s="165"/>
      <c r="J131" s="166">
        <f t="shared" si="17"/>
        <v>0</v>
      </c>
      <c r="K131" s="166">
        <f t="shared" si="18"/>
        <v>0</v>
      </c>
      <c r="L131" s="166">
        <f t="shared" si="19"/>
        <v>0</v>
      </c>
      <c r="M131" s="171" t="str">
        <f>IF(I131="","",IF(I131&lt;75,"Ошибка! Не соблюден минимальный заказ на сорт!",IF(MOD(I131,25)&gt;0,"Ошибка! Не соблюдена кратность заказа на позицию!","")))</f>
        <v/>
      </c>
    </row>
    <row r="132" spans="1:13" s="172" customFormat="1" ht="15" hidden="1" customHeight="1" x14ac:dyDescent="0.25">
      <c r="A132" s="175">
        <v>0</v>
      </c>
      <c r="B132" s="161" t="s">
        <v>286</v>
      </c>
      <c r="C132" s="161" t="s">
        <v>287</v>
      </c>
      <c r="D132" s="162" t="s">
        <v>263</v>
      </c>
      <c r="E132" s="162" t="s">
        <v>264</v>
      </c>
      <c r="F132" s="162" t="s">
        <v>288</v>
      </c>
      <c r="G132" s="163" t="s">
        <v>64</v>
      </c>
      <c r="H132" s="164">
        <v>1.49</v>
      </c>
      <c r="I132" s="165"/>
      <c r="J132" s="166">
        <f t="shared" si="17"/>
        <v>0</v>
      </c>
      <c r="K132" s="166">
        <f t="shared" si="18"/>
        <v>0</v>
      </c>
      <c r="L132" s="166">
        <f t="shared" si="19"/>
        <v>0</v>
      </c>
      <c r="M132" s="171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s="172" customFormat="1" ht="15" hidden="1" customHeight="1" x14ac:dyDescent="0.25">
      <c r="A133" s="175">
        <v>0</v>
      </c>
      <c r="B133" s="161" t="s">
        <v>289</v>
      </c>
      <c r="C133" s="161" t="s">
        <v>290</v>
      </c>
      <c r="D133" s="162" t="s">
        <v>263</v>
      </c>
      <c r="E133" s="162" t="s">
        <v>264</v>
      </c>
      <c r="F133" s="162" t="s">
        <v>288</v>
      </c>
      <c r="G133" s="163" t="s">
        <v>14</v>
      </c>
      <c r="H133" s="164">
        <v>3.25</v>
      </c>
      <c r="I133" s="165"/>
      <c r="J133" s="166">
        <f t="shared" si="17"/>
        <v>0</v>
      </c>
      <c r="K133" s="166">
        <f t="shared" si="18"/>
        <v>0</v>
      </c>
      <c r="L133" s="166">
        <f t="shared" si="19"/>
        <v>0</v>
      </c>
      <c r="M133" s="171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s="172" customFormat="1" ht="15" hidden="1" customHeight="1" x14ac:dyDescent="0.25">
      <c r="A134" s="181">
        <v>0</v>
      </c>
      <c r="B134" s="161" t="s">
        <v>291</v>
      </c>
      <c r="C134" s="161" t="s">
        <v>292</v>
      </c>
      <c r="D134" s="162" t="s">
        <v>263</v>
      </c>
      <c r="E134" s="162" t="s">
        <v>264</v>
      </c>
      <c r="F134" s="162" t="s">
        <v>293</v>
      </c>
      <c r="G134" s="174" t="s">
        <v>64</v>
      </c>
      <c r="H134" s="164">
        <v>0.94000000000000006</v>
      </c>
      <c r="I134" s="165"/>
      <c r="J134" s="166">
        <f t="shared" si="17"/>
        <v>0</v>
      </c>
      <c r="K134" s="166">
        <f t="shared" si="18"/>
        <v>0</v>
      </c>
      <c r="L134" s="166">
        <f t="shared" si="19"/>
        <v>0</v>
      </c>
      <c r="M134" s="171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s="172" customFormat="1" ht="15" hidden="1" customHeight="1" x14ac:dyDescent="0.25">
      <c r="A135" s="181">
        <v>0</v>
      </c>
      <c r="B135" s="161" t="s">
        <v>294</v>
      </c>
      <c r="C135" s="161" t="s">
        <v>295</v>
      </c>
      <c r="D135" s="162" t="s">
        <v>263</v>
      </c>
      <c r="E135" s="162" t="s">
        <v>264</v>
      </c>
      <c r="F135" s="162" t="s">
        <v>296</v>
      </c>
      <c r="G135" s="163" t="s">
        <v>64</v>
      </c>
      <c r="H135" s="164">
        <v>1.52</v>
      </c>
      <c r="I135" s="165"/>
      <c r="J135" s="166">
        <f t="shared" si="17"/>
        <v>0</v>
      </c>
      <c r="K135" s="166">
        <f t="shared" si="18"/>
        <v>0</v>
      </c>
      <c r="L135" s="166">
        <f t="shared" si="19"/>
        <v>0</v>
      </c>
      <c r="M135" s="171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ht="15" customHeight="1" x14ac:dyDescent="0.25">
      <c r="A136" s="1">
        <v>24</v>
      </c>
      <c r="B136" s="63" t="s">
        <v>4717</v>
      </c>
      <c r="C136" s="185" t="s">
        <v>5312</v>
      </c>
      <c r="D136" s="183" t="s">
        <v>263</v>
      </c>
      <c r="E136" s="183" t="s">
        <v>264</v>
      </c>
      <c r="F136" s="183" t="s">
        <v>5899</v>
      </c>
      <c r="G136" s="177" t="s">
        <v>14</v>
      </c>
      <c r="H136" s="66">
        <v>2.8099999999999996</v>
      </c>
      <c r="I136" s="67"/>
      <c r="J136" s="68">
        <f t="shared" si="17"/>
        <v>0</v>
      </c>
      <c r="K136" s="68">
        <f t="shared" si="18"/>
        <v>0</v>
      </c>
      <c r="L136" s="68">
        <f t="shared" si="19"/>
        <v>0</v>
      </c>
      <c r="M136" s="30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80">
        <v>3169</v>
      </c>
      <c r="B137" s="63" t="s">
        <v>300</v>
      </c>
      <c r="C137" s="63" t="s">
        <v>301</v>
      </c>
      <c r="D137" s="64" t="s">
        <v>263</v>
      </c>
      <c r="E137" s="64" t="s">
        <v>264</v>
      </c>
      <c r="F137" s="64" t="s">
        <v>302</v>
      </c>
      <c r="G137" s="177" t="s">
        <v>64</v>
      </c>
      <c r="H137" s="66">
        <v>0.94000000000000006</v>
      </c>
      <c r="I137" s="67"/>
      <c r="J137" s="68">
        <f t="shared" si="17"/>
        <v>0</v>
      </c>
      <c r="K137" s="68">
        <f t="shared" si="18"/>
        <v>0</v>
      </c>
      <c r="L137" s="68">
        <f t="shared" si="19"/>
        <v>0</v>
      </c>
      <c r="M137" s="46" t="str">
        <f t="shared" ref="M137:M156" si="22">IF(I137="","",IF(I137&lt;75,"Ошибка! Не соблюден минимальный заказ на сорт!",IF(MOD(I137,25)&gt;0,"Ошибка! Не соблюдена кратность заказа на позицию!","")))</f>
        <v/>
      </c>
    </row>
    <row r="138" spans="1:13" s="172" customFormat="1" ht="15" customHeight="1" x14ac:dyDescent="0.25">
      <c r="A138" s="1">
        <v>40</v>
      </c>
      <c r="B138" s="63" t="s">
        <v>306</v>
      </c>
      <c r="C138" s="63" t="s">
        <v>307</v>
      </c>
      <c r="D138" s="64" t="s">
        <v>263</v>
      </c>
      <c r="E138" s="64" t="s">
        <v>264</v>
      </c>
      <c r="F138" s="64" t="s">
        <v>308</v>
      </c>
      <c r="G138" s="65" t="s">
        <v>64</v>
      </c>
      <c r="H138" s="66">
        <v>0.94000000000000006</v>
      </c>
      <c r="I138" s="67"/>
      <c r="J138" s="68">
        <f t="shared" si="17"/>
        <v>0</v>
      </c>
      <c r="K138" s="68">
        <f t="shared" si="18"/>
        <v>0</v>
      </c>
      <c r="L138" s="68">
        <f t="shared" si="19"/>
        <v>0</v>
      </c>
      <c r="M138" s="171" t="str">
        <f t="shared" si="22"/>
        <v/>
      </c>
    </row>
    <row r="139" spans="1:13" s="172" customFormat="1" ht="15" hidden="1" customHeight="1" x14ac:dyDescent="0.25">
      <c r="A139" s="175">
        <v>0</v>
      </c>
      <c r="B139" s="161" t="s">
        <v>309</v>
      </c>
      <c r="C139" s="161" t="s">
        <v>310</v>
      </c>
      <c r="D139" s="162" t="s">
        <v>263</v>
      </c>
      <c r="E139" s="162" t="s">
        <v>264</v>
      </c>
      <c r="F139" s="162" t="s">
        <v>308</v>
      </c>
      <c r="G139" s="163" t="s">
        <v>14</v>
      </c>
      <c r="H139" s="164">
        <v>2.8099999999999996</v>
      </c>
      <c r="I139" s="165"/>
      <c r="J139" s="166">
        <f t="shared" si="17"/>
        <v>0</v>
      </c>
      <c r="K139" s="166">
        <f t="shared" si="18"/>
        <v>0</v>
      </c>
      <c r="L139" s="166">
        <f t="shared" si="19"/>
        <v>0</v>
      </c>
      <c r="M139" s="171" t="str">
        <f t="shared" si="22"/>
        <v/>
      </c>
    </row>
    <row r="140" spans="1:13" s="172" customFormat="1" ht="15" hidden="1" customHeight="1" x14ac:dyDescent="0.25">
      <c r="A140" s="175">
        <v>0</v>
      </c>
      <c r="B140" s="161" t="s">
        <v>311</v>
      </c>
      <c r="C140" s="161" t="s">
        <v>312</v>
      </c>
      <c r="D140" s="162" t="s">
        <v>263</v>
      </c>
      <c r="E140" s="162" t="s">
        <v>264</v>
      </c>
      <c r="F140" s="162" t="s">
        <v>313</v>
      </c>
      <c r="G140" s="163" t="s">
        <v>64</v>
      </c>
      <c r="H140" s="164">
        <v>0.94000000000000006</v>
      </c>
      <c r="I140" s="165"/>
      <c r="J140" s="166">
        <f t="shared" si="17"/>
        <v>0</v>
      </c>
      <c r="K140" s="166">
        <f t="shared" si="18"/>
        <v>0</v>
      </c>
      <c r="L140" s="166">
        <f t="shared" si="19"/>
        <v>0</v>
      </c>
      <c r="M140" s="171" t="str">
        <f t="shared" si="22"/>
        <v/>
      </c>
    </row>
    <row r="141" spans="1:13" s="172" customFormat="1" ht="15" customHeight="1" x14ac:dyDescent="0.25">
      <c r="A141" s="1">
        <v>2131</v>
      </c>
      <c r="B141" s="63" t="s">
        <v>314</v>
      </c>
      <c r="C141" s="63" t="s">
        <v>315</v>
      </c>
      <c r="D141" s="64" t="s">
        <v>263</v>
      </c>
      <c r="E141" s="64" t="s">
        <v>264</v>
      </c>
      <c r="F141" s="64" t="s">
        <v>316</v>
      </c>
      <c r="G141" s="65" t="s">
        <v>64</v>
      </c>
      <c r="H141" s="66">
        <v>1.49</v>
      </c>
      <c r="I141" s="67"/>
      <c r="J141" s="68">
        <f t="shared" si="17"/>
        <v>0</v>
      </c>
      <c r="K141" s="68">
        <f t="shared" si="18"/>
        <v>0</v>
      </c>
      <c r="L141" s="68">
        <f t="shared" si="19"/>
        <v>0</v>
      </c>
      <c r="M141" s="171" t="str">
        <f t="shared" si="22"/>
        <v/>
      </c>
    </row>
    <row r="142" spans="1:13" s="172" customFormat="1" ht="15" hidden="1" customHeight="1" x14ac:dyDescent="0.25">
      <c r="A142" s="175">
        <v>0</v>
      </c>
      <c r="B142" s="161" t="s">
        <v>4720</v>
      </c>
      <c r="C142" s="161" t="s">
        <v>5315</v>
      </c>
      <c r="D142" s="162" t="s">
        <v>263</v>
      </c>
      <c r="E142" s="162" t="s">
        <v>264</v>
      </c>
      <c r="F142" s="162" t="s">
        <v>321</v>
      </c>
      <c r="G142" s="163" t="s">
        <v>14</v>
      </c>
      <c r="H142" s="164">
        <v>3.25</v>
      </c>
      <c r="I142" s="165"/>
      <c r="J142" s="166">
        <f t="shared" si="17"/>
        <v>0</v>
      </c>
      <c r="K142" s="166">
        <f t="shared" si="18"/>
        <v>0</v>
      </c>
      <c r="L142" s="166">
        <f t="shared" si="19"/>
        <v>0</v>
      </c>
      <c r="M142" s="171" t="str">
        <f t="shared" si="22"/>
        <v/>
      </c>
    </row>
    <row r="143" spans="1:13" s="172" customFormat="1" ht="15" hidden="1" customHeight="1" x14ac:dyDescent="0.25">
      <c r="A143" s="175">
        <v>0</v>
      </c>
      <c r="B143" s="161" t="s">
        <v>325</v>
      </c>
      <c r="C143" s="161" t="s">
        <v>326</v>
      </c>
      <c r="D143" s="162" t="s">
        <v>263</v>
      </c>
      <c r="E143" s="162" t="s">
        <v>264</v>
      </c>
      <c r="F143" s="162" t="s">
        <v>327</v>
      </c>
      <c r="G143" s="163" t="s">
        <v>64</v>
      </c>
      <c r="H143" s="164">
        <v>1.49</v>
      </c>
      <c r="I143" s="165"/>
      <c r="J143" s="166">
        <f t="shared" si="17"/>
        <v>0</v>
      </c>
      <c r="K143" s="166">
        <f t="shared" si="18"/>
        <v>0</v>
      </c>
      <c r="L143" s="166">
        <f t="shared" si="19"/>
        <v>0</v>
      </c>
      <c r="M143" s="171" t="str">
        <f t="shared" si="22"/>
        <v/>
      </c>
    </row>
    <row r="144" spans="1:13" s="172" customFormat="1" ht="15" hidden="1" customHeight="1" x14ac:dyDescent="0.25">
      <c r="A144" s="175">
        <v>0</v>
      </c>
      <c r="B144" s="161" t="s">
        <v>328</v>
      </c>
      <c r="C144" s="161" t="s">
        <v>329</v>
      </c>
      <c r="D144" s="162" t="s">
        <v>263</v>
      </c>
      <c r="E144" s="162" t="s">
        <v>264</v>
      </c>
      <c r="F144" s="162" t="s">
        <v>330</v>
      </c>
      <c r="G144" s="163" t="s">
        <v>64</v>
      </c>
      <c r="H144" s="164">
        <v>0.94000000000000006</v>
      </c>
      <c r="I144" s="165"/>
      <c r="J144" s="166">
        <f t="shared" si="17"/>
        <v>0</v>
      </c>
      <c r="K144" s="166">
        <f t="shared" si="18"/>
        <v>0</v>
      </c>
      <c r="L144" s="166">
        <f t="shared" si="19"/>
        <v>0</v>
      </c>
      <c r="M144" s="171" t="str">
        <f t="shared" si="22"/>
        <v/>
      </c>
    </row>
    <row r="145" spans="1:13" s="172" customFormat="1" ht="15" hidden="1" customHeight="1" x14ac:dyDescent="0.25">
      <c r="A145" s="181">
        <v>0</v>
      </c>
      <c r="B145" s="161" t="s">
        <v>331</v>
      </c>
      <c r="C145" s="161" t="s">
        <v>332</v>
      </c>
      <c r="D145" s="162" t="s">
        <v>263</v>
      </c>
      <c r="E145" s="162" t="s">
        <v>264</v>
      </c>
      <c r="F145" s="162" t="s">
        <v>333</v>
      </c>
      <c r="G145" s="174" t="s">
        <v>64</v>
      </c>
      <c r="H145" s="164">
        <v>0.94000000000000006</v>
      </c>
      <c r="I145" s="165"/>
      <c r="J145" s="166">
        <f t="shared" si="17"/>
        <v>0</v>
      </c>
      <c r="K145" s="166">
        <f t="shared" si="18"/>
        <v>0</v>
      </c>
      <c r="L145" s="166">
        <f t="shared" si="19"/>
        <v>0</v>
      </c>
      <c r="M145" s="171" t="str">
        <f t="shared" si="22"/>
        <v/>
      </c>
    </row>
    <row r="146" spans="1:13" s="172" customFormat="1" ht="15" customHeight="1" x14ac:dyDescent="0.25">
      <c r="A146" s="1">
        <v>380</v>
      </c>
      <c r="B146" s="63" t="s">
        <v>455</v>
      </c>
      <c r="C146" s="63" t="s">
        <v>456</v>
      </c>
      <c r="D146" s="64" t="s">
        <v>263</v>
      </c>
      <c r="E146" s="64" t="s">
        <v>264</v>
      </c>
      <c r="F146" s="64" t="s">
        <v>5904</v>
      </c>
      <c r="G146" s="65" t="s">
        <v>64</v>
      </c>
      <c r="H146" s="66">
        <v>0.94000000000000006</v>
      </c>
      <c r="I146" s="67"/>
      <c r="J146" s="68">
        <f t="shared" si="17"/>
        <v>0</v>
      </c>
      <c r="K146" s="68">
        <f t="shared" si="18"/>
        <v>0</v>
      </c>
      <c r="L146" s="68">
        <f t="shared" si="19"/>
        <v>0</v>
      </c>
      <c r="M146" s="171" t="str">
        <f t="shared" si="22"/>
        <v/>
      </c>
    </row>
    <row r="147" spans="1:13" ht="15" customHeight="1" x14ac:dyDescent="0.25">
      <c r="A147" s="180">
        <v>300</v>
      </c>
      <c r="B147" s="63" t="s">
        <v>344</v>
      </c>
      <c r="C147" s="182" t="s">
        <v>345</v>
      </c>
      <c r="D147" s="64" t="s">
        <v>263</v>
      </c>
      <c r="E147" s="64" t="s">
        <v>264</v>
      </c>
      <c r="F147" s="64" t="s">
        <v>346</v>
      </c>
      <c r="G147" s="177" t="s">
        <v>64</v>
      </c>
      <c r="H147" s="66">
        <v>0.94000000000000006</v>
      </c>
      <c r="I147" s="67"/>
      <c r="J147" s="68">
        <f t="shared" si="17"/>
        <v>0</v>
      </c>
      <c r="K147" s="68">
        <f t="shared" si="18"/>
        <v>0</v>
      </c>
      <c r="L147" s="68">
        <f t="shared" si="19"/>
        <v>0</v>
      </c>
      <c r="M147" s="30" t="str">
        <f t="shared" si="22"/>
        <v/>
      </c>
    </row>
    <row r="148" spans="1:13" ht="15" customHeight="1" x14ac:dyDescent="0.25">
      <c r="A148" s="1">
        <v>102</v>
      </c>
      <c r="B148" s="63" t="s">
        <v>4723</v>
      </c>
      <c r="C148" s="185" t="s">
        <v>5318</v>
      </c>
      <c r="D148" s="183" t="s">
        <v>263</v>
      </c>
      <c r="E148" s="183" t="s">
        <v>264</v>
      </c>
      <c r="F148" s="183" t="s">
        <v>346</v>
      </c>
      <c r="G148" s="177" t="s">
        <v>14</v>
      </c>
      <c r="H148" s="66">
        <v>2.48</v>
      </c>
      <c r="I148" s="67"/>
      <c r="J148" s="68">
        <f t="shared" si="17"/>
        <v>0</v>
      </c>
      <c r="K148" s="68">
        <f t="shared" si="18"/>
        <v>0</v>
      </c>
      <c r="L148" s="68">
        <f t="shared" si="19"/>
        <v>0</v>
      </c>
      <c r="M148" s="30" t="str">
        <f t="shared" si="22"/>
        <v/>
      </c>
    </row>
    <row r="149" spans="1:13" s="172" customFormat="1" ht="15" customHeight="1" x14ac:dyDescent="0.25">
      <c r="A149" s="1">
        <v>2062</v>
      </c>
      <c r="B149" s="63" t="s">
        <v>347</v>
      </c>
      <c r="C149" s="63" t="s">
        <v>348</v>
      </c>
      <c r="D149" s="64" t="s">
        <v>263</v>
      </c>
      <c r="E149" s="64" t="s">
        <v>264</v>
      </c>
      <c r="F149" s="64" t="s">
        <v>349</v>
      </c>
      <c r="G149" s="65" t="s">
        <v>64</v>
      </c>
      <c r="H149" s="66">
        <v>0.94000000000000006</v>
      </c>
      <c r="I149" s="67"/>
      <c r="J149" s="68">
        <f t="shared" si="17"/>
        <v>0</v>
      </c>
      <c r="K149" s="68">
        <f t="shared" si="18"/>
        <v>0</v>
      </c>
      <c r="L149" s="68">
        <f t="shared" si="19"/>
        <v>0</v>
      </c>
      <c r="M149" s="171" t="str">
        <f t="shared" si="22"/>
        <v/>
      </c>
    </row>
    <row r="150" spans="1:13" ht="15" customHeight="1" x14ac:dyDescent="0.25">
      <c r="A150" s="180">
        <v>1871</v>
      </c>
      <c r="B150" s="63" t="s">
        <v>350</v>
      </c>
      <c r="C150" s="63" t="s">
        <v>351</v>
      </c>
      <c r="D150" s="64" t="s">
        <v>263</v>
      </c>
      <c r="E150" s="64" t="s">
        <v>264</v>
      </c>
      <c r="F150" s="64" t="s">
        <v>352</v>
      </c>
      <c r="G150" s="177" t="s">
        <v>64</v>
      </c>
      <c r="H150" s="66">
        <v>0.94000000000000006</v>
      </c>
      <c r="I150" s="67"/>
      <c r="J150" s="68">
        <f t="shared" si="17"/>
        <v>0</v>
      </c>
      <c r="K150" s="68">
        <f t="shared" si="18"/>
        <v>0</v>
      </c>
      <c r="L150" s="68">
        <f t="shared" si="19"/>
        <v>0</v>
      </c>
      <c r="M150" s="46" t="str">
        <f t="shared" si="22"/>
        <v/>
      </c>
    </row>
    <row r="151" spans="1:13" s="172" customFormat="1" ht="15" customHeight="1" x14ac:dyDescent="0.25">
      <c r="A151" s="1">
        <v>644</v>
      </c>
      <c r="B151" s="63" t="s">
        <v>356</v>
      </c>
      <c r="C151" s="63" t="s">
        <v>357</v>
      </c>
      <c r="D151" s="64" t="s">
        <v>263</v>
      </c>
      <c r="E151" s="64" t="s">
        <v>264</v>
      </c>
      <c r="F151" s="64" t="s">
        <v>358</v>
      </c>
      <c r="G151" s="65" t="s">
        <v>64</v>
      </c>
      <c r="H151" s="66">
        <v>0.94000000000000006</v>
      </c>
      <c r="I151" s="67"/>
      <c r="J151" s="68">
        <f t="shared" si="17"/>
        <v>0</v>
      </c>
      <c r="K151" s="68">
        <f t="shared" si="18"/>
        <v>0</v>
      </c>
      <c r="L151" s="68">
        <f t="shared" si="19"/>
        <v>0</v>
      </c>
      <c r="M151" s="171" t="str">
        <f t="shared" si="22"/>
        <v/>
      </c>
    </row>
    <row r="152" spans="1:13" ht="15" customHeight="1" x14ac:dyDescent="0.25">
      <c r="A152" s="180">
        <v>142</v>
      </c>
      <c r="B152" s="63" t="s">
        <v>359</v>
      </c>
      <c r="C152" s="63" t="s">
        <v>360</v>
      </c>
      <c r="D152" s="64" t="s">
        <v>263</v>
      </c>
      <c r="E152" s="64" t="s">
        <v>264</v>
      </c>
      <c r="F152" s="64" t="s">
        <v>361</v>
      </c>
      <c r="G152" s="177" t="s">
        <v>64</v>
      </c>
      <c r="H152" s="66">
        <v>0.94000000000000006</v>
      </c>
      <c r="I152" s="67"/>
      <c r="J152" s="68">
        <f t="shared" si="17"/>
        <v>0</v>
      </c>
      <c r="K152" s="68">
        <f t="shared" si="18"/>
        <v>0</v>
      </c>
      <c r="L152" s="68">
        <f t="shared" si="19"/>
        <v>0</v>
      </c>
      <c r="M152" s="30" t="str">
        <f t="shared" si="22"/>
        <v/>
      </c>
    </row>
    <row r="153" spans="1:13" ht="15" customHeight="1" x14ac:dyDescent="0.25">
      <c r="A153" s="1">
        <v>1727</v>
      </c>
      <c r="B153" s="63" t="s">
        <v>4727</v>
      </c>
      <c r="C153" s="63" t="s">
        <v>279</v>
      </c>
      <c r="D153" s="64" t="s">
        <v>263</v>
      </c>
      <c r="E153" s="64" t="s">
        <v>264</v>
      </c>
      <c r="F153" s="64" t="s">
        <v>5902</v>
      </c>
      <c r="G153" s="65" t="s">
        <v>64</v>
      </c>
      <c r="H153" s="66">
        <v>2.2599999999999998</v>
      </c>
      <c r="I153" s="67"/>
      <c r="J153" s="68">
        <f t="shared" si="17"/>
        <v>0</v>
      </c>
      <c r="K153" s="68">
        <f t="shared" si="18"/>
        <v>0</v>
      </c>
      <c r="L153" s="68">
        <f t="shared" si="19"/>
        <v>0</v>
      </c>
      <c r="M153" s="46" t="str">
        <f t="shared" si="22"/>
        <v/>
      </c>
    </row>
    <row r="154" spans="1:13" s="172" customFormat="1" ht="15" hidden="1" customHeight="1" x14ac:dyDescent="0.25">
      <c r="A154" s="175">
        <v>0</v>
      </c>
      <c r="B154" s="161" t="s">
        <v>362</v>
      </c>
      <c r="C154" s="161" t="s">
        <v>363</v>
      </c>
      <c r="D154" s="162" t="s">
        <v>263</v>
      </c>
      <c r="E154" s="162" t="s">
        <v>264</v>
      </c>
      <c r="F154" s="162" t="s">
        <v>364</v>
      </c>
      <c r="G154" s="163" t="s">
        <v>64</v>
      </c>
      <c r="H154" s="164">
        <v>1.49</v>
      </c>
      <c r="I154" s="165"/>
      <c r="J154" s="166">
        <f t="shared" si="17"/>
        <v>0</v>
      </c>
      <c r="K154" s="166">
        <f t="shared" si="18"/>
        <v>0</v>
      </c>
      <c r="L154" s="166">
        <f t="shared" si="19"/>
        <v>0</v>
      </c>
      <c r="M154" s="171" t="str">
        <f t="shared" si="22"/>
        <v/>
      </c>
    </row>
    <row r="155" spans="1:13" ht="15" customHeight="1" x14ac:dyDescent="0.25">
      <c r="A155" s="1">
        <v>91</v>
      </c>
      <c r="B155" s="63" t="s">
        <v>365</v>
      </c>
      <c r="C155" s="182" t="s">
        <v>366</v>
      </c>
      <c r="D155" s="64" t="s">
        <v>263</v>
      </c>
      <c r="E155" s="64" t="s">
        <v>264</v>
      </c>
      <c r="F155" s="64" t="s">
        <v>364</v>
      </c>
      <c r="G155" s="65" t="s">
        <v>14</v>
      </c>
      <c r="H155" s="66">
        <v>3.25</v>
      </c>
      <c r="I155" s="67"/>
      <c r="J155" s="68">
        <f t="shared" si="17"/>
        <v>0</v>
      </c>
      <c r="K155" s="68">
        <f t="shared" si="18"/>
        <v>0</v>
      </c>
      <c r="L155" s="68">
        <f t="shared" si="19"/>
        <v>0</v>
      </c>
      <c r="M155" s="30" t="str">
        <f t="shared" si="22"/>
        <v/>
      </c>
    </row>
    <row r="156" spans="1:13" ht="15" customHeight="1" x14ac:dyDescent="0.25">
      <c r="A156" s="180">
        <v>1269</v>
      </c>
      <c r="B156" s="63" t="s">
        <v>370</v>
      </c>
      <c r="C156" s="63" t="s">
        <v>371</v>
      </c>
      <c r="D156" s="64" t="s">
        <v>263</v>
      </c>
      <c r="E156" s="64" t="s">
        <v>264</v>
      </c>
      <c r="F156" s="64" t="s">
        <v>372</v>
      </c>
      <c r="G156" s="177" t="s">
        <v>64</v>
      </c>
      <c r="H156" s="66">
        <v>1.49</v>
      </c>
      <c r="I156" s="67"/>
      <c r="J156" s="68">
        <f t="shared" si="17"/>
        <v>0</v>
      </c>
      <c r="K156" s="68">
        <f t="shared" si="18"/>
        <v>0</v>
      </c>
      <c r="L156" s="68">
        <f t="shared" si="19"/>
        <v>0</v>
      </c>
      <c r="M156" s="46" t="str">
        <f t="shared" si="22"/>
        <v/>
      </c>
    </row>
    <row r="157" spans="1:13" s="172" customFormat="1" ht="15" customHeight="1" x14ac:dyDescent="0.25">
      <c r="A157" s="1">
        <v>144</v>
      </c>
      <c r="B157" s="63" t="s">
        <v>4729</v>
      </c>
      <c r="C157" s="178" t="s">
        <v>5322</v>
      </c>
      <c r="D157" s="167" t="s">
        <v>263</v>
      </c>
      <c r="E157" s="167" t="s">
        <v>264</v>
      </c>
      <c r="F157" s="167" t="s">
        <v>372</v>
      </c>
      <c r="G157" s="168" t="s">
        <v>14</v>
      </c>
      <c r="H157" s="169">
        <v>3.1399999999999997</v>
      </c>
      <c r="I157" s="67"/>
      <c r="J157" s="68">
        <f t="shared" si="17"/>
        <v>0</v>
      </c>
      <c r="K157" s="68">
        <f t="shared" si="18"/>
        <v>0</v>
      </c>
      <c r="L157" s="68">
        <f t="shared" si="19"/>
        <v>0</v>
      </c>
      <c r="M157" s="176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s="172" customFormat="1" ht="15" hidden="1" customHeight="1" x14ac:dyDescent="0.25">
      <c r="A158" s="181">
        <v>0</v>
      </c>
      <c r="B158" s="161" t="s">
        <v>4728</v>
      </c>
      <c r="C158" s="161" t="s">
        <v>376</v>
      </c>
      <c r="D158" s="162" t="s">
        <v>263</v>
      </c>
      <c r="E158" s="162" t="s">
        <v>264</v>
      </c>
      <c r="F158" s="162" t="s">
        <v>377</v>
      </c>
      <c r="G158" s="163" t="s">
        <v>64</v>
      </c>
      <c r="H158" s="164">
        <v>1.49</v>
      </c>
      <c r="I158" s="165"/>
      <c r="J158" s="166">
        <f t="shared" si="17"/>
        <v>0</v>
      </c>
      <c r="K158" s="166">
        <f t="shared" si="18"/>
        <v>0</v>
      </c>
      <c r="L158" s="166">
        <f t="shared" si="19"/>
        <v>0</v>
      </c>
      <c r="M158" s="171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s="172" customFormat="1" ht="15" hidden="1" customHeight="1" x14ac:dyDescent="0.25">
      <c r="A159" s="181">
        <v>0</v>
      </c>
      <c r="B159" s="161" t="s">
        <v>378</v>
      </c>
      <c r="C159" s="161" t="s">
        <v>379</v>
      </c>
      <c r="D159" s="162" t="s">
        <v>263</v>
      </c>
      <c r="E159" s="162" t="s">
        <v>264</v>
      </c>
      <c r="F159" s="162" t="s">
        <v>380</v>
      </c>
      <c r="G159" s="163" t="s">
        <v>64</v>
      </c>
      <c r="H159" s="164">
        <v>1.49</v>
      </c>
      <c r="I159" s="165"/>
      <c r="J159" s="166">
        <f t="shared" si="17"/>
        <v>0</v>
      </c>
      <c r="K159" s="166">
        <f t="shared" si="18"/>
        <v>0</v>
      </c>
      <c r="L159" s="166">
        <f t="shared" si="19"/>
        <v>0</v>
      </c>
      <c r="M159" s="171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s="172" customFormat="1" ht="15" hidden="1" customHeight="1" x14ac:dyDescent="0.25">
      <c r="A160" s="181">
        <v>0</v>
      </c>
      <c r="B160" s="161" t="s">
        <v>381</v>
      </c>
      <c r="C160" s="161" t="s">
        <v>382</v>
      </c>
      <c r="D160" s="162" t="s">
        <v>263</v>
      </c>
      <c r="E160" s="162" t="s">
        <v>264</v>
      </c>
      <c r="F160" s="162" t="s">
        <v>383</v>
      </c>
      <c r="G160" s="174" t="s">
        <v>64</v>
      </c>
      <c r="H160" s="164">
        <v>0.94000000000000006</v>
      </c>
      <c r="I160" s="165"/>
      <c r="J160" s="166">
        <f t="shared" si="17"/>
        <v>0</v>
      </c>
      <c r="K160" s="166">
        <f t="shared" si="18"/>
        <v>0</v>
      </c>
      <c r="L160" s="166">
        <f t="shared" si="19"/>
        <v>0</v>
      </c>
      <c r="M160" s="171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s="172" customFormat="1" ht="15" hidden="1" customHeight="1" x14ac:dyDescent="0.25">
      <c r="A161" s="181">
        <v>0</v>
      </c>
      <c r="B161" s="161" t="s">
        <v>392</v>
      </c>
      <c r="C161" s="161" t="s">
        <v>393</v>
      </c>
      <c r="D161" s="162" t="s">
        <v>263</v>
      </c>
      <c r="E161" s="162" t="s">
        <v>264</v>
      </c>
      <c r="F161" s="162" t="s">
        <v>394</v>
      </c>
      <c r="G161" s="174" t="s">
        <v>64</v>
      </c>
      <c r="H161" s="164">
        <v>0.94000000000000006</v>
      </c>
      <c r="I161" s="165"/>
      <c r="J161" s="166">
        <f t="shared" si="17"/>
        <v>0</v>
      </c>
      <c r="K161" s="166">
        <f t="shared" si="18"/>
        <v>0</v>
      </c>
      <c r="L161" s="166">
        <f t="shared" si="19"/>
        <v>0</v>
      </c>
      <c r="M161" s="171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s="172" customFormat="1" ht="15" customHeight="1" x14ac:dyDescent="0.25">
      <c r="A162" s="180">
        <v>1039</v>
      </c>
      <c r="B162" s="63" t="s">
        <v>396</v>
      </c>
      <c r="C162" s="63" t="s">
        <v>397</v>
      </c>
      <c r="D162" s="64" t="s">
        <v>263</v>
      </c>
      <c r="E162" s="64" t="s">
        <v>264</v>
      </c>
      <c r="F162" s="64" t="s">
        <v>398</v>
      </c>
      <c r="G162" s="177" t="s">
        <v>64</v>
      </c>
      <c r="H162" s="66">
        <v>0.94000000000000006</v>
      </c>
      <c r="I162" s="67"/>
      <c r="J162" s="68">
        <f t="shared" si="17"/>
        <v>0</v>
      </c>
      <c r="K162" s="68">
        <f t="shared" si="18"/>
        <v>0</v>
      </c>
      <c r="L162" s="68">
        <f t="shared" si="19"/>
        <v>0</v>
      </c>
      <c r="M162" s="176" t="str">
        <f>IF(I162="","",IF(I162&lt;50,"Ошибка! Не соблюден минимальный заказ на сорт!",""))</f>
        <v/>
      </c>
    </row>
    <row r="163" spans="1:13" s="172" customFormat="1" ht="15" customHeight="1" x14ac:dyDescent="0.25">
      <c r="A163" s="1">
        <v>217</v>
      </c>
      <c r="B163" s="63" t="s">
        <v>399</v>
      </c>
      <c r="C163" s="63" t="s">
        <v>400</v>
      </c>
      <c r="D163" s="64" t="s">
        <v>263</v>
      </c>
      <c r="E163" s="64" t="s">
        <v>264</v>
      </c>
      <c r="F163" s="64" t="s">
        <v>398</v>
      </c>
      <c r="G163" s="65" t="s">
        <v>14</v>
      </c>
      <c r="H163" s="66">
        <v>2.75</v>
      </c>
      <c r="I163" s="67"/>
      <c r="J163" s="68">
        <f t="shared" si="17"/>
        <v>0</v>
      </c>
      <c r="K163" s="68">
        <f t="shared" si="18"/>
        <v>0</v>
      </c>
      <c r="L163" s="68">
        <f t="shared" si="19"/>
        <v>0</v>
      </c>
      <c r="M163" s="171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ht="15" customHeight="1" x14ac:dyDescent="0.25">
      <c r="A164" s="180">
        <v>36</v>
      </c>
      <c r="B164" s="63" t="s">
        <v>404</v>
      </c>
      <c r="C164" s="63" t="s">
        <v>405</v>
      </c>
      <c r="D164" s="64" t="s">
        <v>263</v>
      </c>
      <c r="E164" s="64" t="s">
        <v>264</v>
      </c>
      <c r="F164" s="64" t="s">
        <v>406</v>
      </c>
      <c r="G164" s="177" t="s">
        <v>64</v>
      </c>
      <c r="H164" s="66">
        <v>0.94000000000000006</v>
      </c>
      <c r="I164" s="67"/>
      <c r="J164" s="68">
        <f t="shared" si="17"/>
        <v>0</v>
      </c>
      <c r="K164" s="68">
        <f t="shared" si="18"/>
        <v>0</v>
      </c>
      <c r="L164" s="68">
        <f t="shared" si="19"/>
        <v>0</v>
      </c>
      <c r="M164" s="30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s="172" customFormat="1" ht="15" customHeight="1" x14ac:dyDescent="0.25">
      <c r="A165" s="1">
        <v>78</v>
      </c>
      <c r="B165" s="63" t="s">
        <v>4734</v>
      </c>
      <c r="C165" s="178" t="s">
        <v>5327</v>
      </c>
      <c r="D165" s="167" t="s">
        <v>263</v>
      </c>
      <c r="E165" s="167" t="s">
        <v>264</v>
      </c>
      <c r="F165" s="167" t="s">
        <v>406</v>
      </c>
      <c r="G165" s="168" t="s">
        <v>14</v>
      </c>
      <c r="H165" s="169">
        <v>2.8099999999999996</v>
      </c>
      <c r="I165" s="67"/>
      <c r="J165" s="68">
        <f t="shared" si="17"/>
        <v>0</v>
      </c>
      <c r="K165" s="68">
        <f t="shared" si="18"/>
        <v>0</v>
      </c>
      <c r="L165" s="68">
        <f t="shared" si="19"/>
        <v>0</v>
      </c>
      <c r="M165" s="171" t="str">
        <f>IF(I165="","",IF(I165&lt;50,"Ошибка! Не соблюден минимальный заказ на сорт!",""))</f>
        <v/>
      </c>
    </row>
    <row r="166" spans="1:13" s="172" customFormat="1" ht="15" customHeight="1" x14ac:dyDescent="0.25">
      <c r="A166" s="180">
        <v>2495</v>
      </c>
      <c r="B166" s="63" t="s">
        <v>407</v>
      </c>
      <c r="C166" s="63" t="s">
        <v>408</v>
      </c>
      <c r="D166" s="64" t="s">
        <v>263</v>
      </c>
      <c r="E166" s="64" t="s">
        <v>264</v>
      </c>
      <c r="F166" s="64" t="s">
        <v>409</v>
      </c>
      <c r="G166" s="177" t="s">
        <v>64</v>
      </c>
      <c r="H166" s="66">
        <v>1.49</v>
      </c>
      <c r="I166" s="67"/>
      <c r="J166" s="68">
        <f t="shared" si="17"/>
        <v>0</v>
      </c>
      <c r="K166" s="68">
        <f t="shared" si="18"/>
        <v>0</v>
      </c>
      <c r="L166" s="68">
        <f t="shared" si="19"/>
        <v>0</v>
      </c>
      <c r="M166" s="171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s="172" customFormat="1" ht="15" customHeight="1" x14ac:dyDescent="0.25">
      <c r="A167" s="1">
        <v>2761</v>
      </c>
      <c r="B167" s="63" t="s">
        <v>410</v>
      </c>
      <c r="C167" s="63" t="s">
        <v>411</v>
      </c>
      <c r="D167" s="64" t="s">
        <v>263</v>
      </c>
      <c r="E167" s="64" t="s">
        <v>264</v>
      </c>
      <c r="F167" s="64" t="s">
        <v>412</v>
      </c>
      <c r="G167" s="65" t="s">
        <v>64</v>
      </c>
      <c r="H167" s="66">
        <v>0.94000000000000006</v>
      </c>
      <c r="I167" s="67"/>
      <c r="J167" s="68">
        <f t="shared" si="17"/>
        <v>0</v>
      </c>
      <c r="K167" s="68">
        <f t="shared" si="18"/>
        <v>0</v>
      </c>
      <c r="L167" s="68">
        <f t="shared" si="19"/>
        <v>0</v>
      </c>
      <c r="M167" s="171" t="str">
        <f>IF(I167="","",IF(I167&lt;50,"Ошибка! Не соблюден минимальный заказ на сорт!",""))</f>
        <v/>
      </c>
    </row>
    <row r="168" spans="1:13" ht="15" customHeight="1" x14ac:dyDescent="0.25">
      <c r="A168" s="1">
        <v>394</v>
      </c>
      <c r="B168" s="63" t="s">
        <v>413</v>
      </c>
      <c r="C168" s="63" t="s">
        <v>414</v>
      </c>
      <c r="D168" s="64" t="s">
        <v>263</v>
      </c>
      <c r="E168" s="64" t="s">
        <v>264</v>
      </c>
      <c r="F168" s="64" t="s">
        <v>412</v>
      </c>
      <c r="G168" s="65" t="s">
        <v>14</v>
      </c>
      <c r="H168" s="66">
        <v>2.8099999999999996</v>
      </c>
      <c r="I168" s="67"/>
      <c r="J168" s="68">
        <f t="shared" si="17"/>
        <v>0</v>
      </c>
      <c r="K168" s="68">
        <f t="shared" si="18"/>
        <v>0</v>
      </c>
      <c r="L168" s="68">
        <f t="shared" si="19"/>
        <v>0</v>
      </c>
      <c r="M168" s="46" t="str">
        <f>IF(I168="","",IF(I168&lt;50,"Ошибка! Не соблюден минимальный заказ на сорт!",""))</f>
        <v/>
      </c>
    </row>
    <row r="169" spans="1:13" ht="15" customHeight="1" x14ac:dyDescent="0.25">
      <c r="A169" s="1">
        <v>6689</v>
      </c>
      <c r="B169" s="63" t="s">
        <v>418</v>
      </c>
      <c r="C169" s="63" t="s">
        <v>419</v>
      </c>
      <c r="D169" s="64" t="s">
        <v>263</v>
      </c>
      <c r="E169" s="64" t="s">
        <v>264</v>
      </c>
      <c r="F169" s="64" t="s">
        <v>420</v>
      </c>
      <c r="G169" s="65" t="s">
        <v>64</v>
      </c>
      <c r="H169" s="66">
        <v>0.94000000000000006</v>
      </c>
      <c r="I169" s="67"/>
      <c r="J169" s="68">
        <f t="shared" si="17"/>
        <v>0</v>
      </c>
      <c r="K169" s="68">
        <f t="shared" si="18"/>
        <v>0</v>
      </c>
      <c r="L169" s="68">
        <f t="shared" si="19"/>
        <v>0</v>
      </c>
      <c r="M169" s="46" t="str">
        <f t="shared" ref="M169" si="23"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s="172" customFormat="1" ht="15" hidden="1" customHeight="1" x14ac:dyDescent="0.25">
      <c r="A170" s="175">
        <v>0</v>
      </c>
      <c r="B170" s="161" t="s">
        <v>4661</v>
      </c>
      <c r="C170" s="207" t="s">
        <v>4658</v>
      </c>
      <c r="D170" s="162" t="s">
        <v>263</v>
      </c>
      <c r="E170" s="162" t="s">
        <v>264</v>
      </c>
      <c r="F170" s="162" t="s">
        <v>420</v>
      </c>
      <c r="G170" s="163" t="s">
        <v>14</v>
      </c>
      <c r="H170" s="164">
        <v>2.8099999999999996</v>
      </c>
      <c r="I170" s="165"/>
      <c r="J170" s="166">
        <f t="shared" si="17"/>
        <v>0</v>
      </c>
      <c r="K170" s="166">
        <f t="shared" si="18"/>
        <v>0</v>
      </c>
      <c r="L170" s="166">
        <f t="shared" si="19"/>
        <v>0</v>
      </c>
      <c r="M170" s="171" t="str">
        <f t="shared" ref="M170:M179" si="24"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s="172" customFormat="1" ht="15" hidden="1" customHeight="1" x14ac:dyDescent="0.25">
      <c r="A171" s="181">
        <v>0</v>
      </c>
      <c r="B171" s="161" t="s">
        <v>421</v>
      </c>
      <c r="C171" s="161" t="s">
        <v>422</v>
      </c>
      <c r="D171" s="162" t="s">
        <v>263</v>
      </c>
      <c r="E171" s="162" t="s">
        <v>264</v>
      </c>
      <c r="F171" s="162" t="s">
        <v>423</v>
      </c>
      <c r="G171" s="174" t="s">
        <v>64</v>
      </c>
      <c r="H171" s="164">
        <v>0.94000000000000006</v>
      </c>
      <c r="I171" s="165"/>
      <c r="J171" s="166">
        <f t="shared" si="17"/>
        <v>0</v>
      </c>
      <c r="K171" s="166">
        <f t="shared" si="18"/>
        <v>0</v>
      </c>
      <c r="L171" s="166">
        <f t="shared" si="19"/>
        <v>0</v>
      </c>
      <c r="M171" s="171" t="str">
        <f t="shared" si="24"/>
        <v/>
      </c>
    </row>
    <row r="172" spans="1:13" ht="15" customHeight="1" x14ac:dyDescent="0.25">
      <c r="A172" s="1">
        <v>1050</v>
      </c>
      <c r="B172" s="63" t="s">
        <v>424</v>
      </c>
      <c r="C172" s="63" t="s">
        <v>425</v>
      </c>
      <c r="D172" s="64" t="s">
        <v>263</v>
      </c>
      <c r="E172" s="64" t="s">
        <v>264</v>
      </c>
      <c r="F172" s="64" t="s">
        <v>426</v>
      </c>
      <c r="G172" s="65" t="s">
        <v>64</v>
      </c>
      <c r="H172" s="66">
        <v>0.94000000000000006</v>
      </c>
      <c r="I172" s="67"/>
      <c r="J172" s="68">
        <f t="shared" si="17"/>
        <v>0</v>
      </c>
      <c r="K172" s="68">
        <f t="shared" si="18"/>
        <v>0</v>
      </c>
      <c r="L172" s="68">
        <f t="shared" si="19"/>
        <v>0</v>
      </c>
      <c r="M172" s="46" t="str">
        <f t="shared" si="24"/>
        <v/>
      </c>
    </row>
    <row r="173" spans="1:13" ht="15" customHeight="1" x14ac:dyDescent="0.25">
      <c r="A173" s="180">
        <v>3826</v>
      </c>
      <c r="B173" s="63" t="s">
        <v>427</v>
      </c>
      <c r="C173" s="63" t="s">
        <v>428</v>
      </c>
      <c r="D173" s="64" t="s">
        <v>263</v>
      </c>
      <c r="E173" s="64" t="s">
        <v>264</v>
      </c>
      <c r="F173" s="64" t="s">
        <v>429</v>
      </c>
      <c r="G173" s="177" t="s">
        <v>64</v>
      </c>
      <c r="H173" s="66">
        <v>0.94000000000000006</v>
      </c>
      <c r="I173" s="67"/>
      <c r="J173" s="68">
        <f t="shared" ref="J173:J236" si="25">H173*I173</f>
        <v>0</v>
      </c>
      <c r="K173" s="68">
        <f t="shared" ref="K173:K236" si="26">IF($I$11&gt;=7000,0,H173*0.07*I173)</f>
        <v>0</v>
      </c>
      <c r="L173" s="68">
        <f t="shared" ref="L173:L236" si="27">J173+K173</f>
        <v>0</v>
      </c>
      <c r="M173" s="46" t="str">
        <f t="shared" si="24"/>
        <v/>
      </c>
    </row>
    <row r="174" spans="1:13" s="172" customFormat="1" ht="15" hidden="1" customHeight="1" x14ac:dyDescent="0.25">
      <c r="A174" s="181">
        <v>0</v>
      </c>
      <c r="B174" s="161" t="s">
        <v>430</v>
      </c>
      <c r="C174" s="161" t="s">
        <v>431</v>
      </c>
      <c r="D174" s="162" t="s">
        <v>263</v>
      </c>
      <c r="E174" s="162" t="s">
        <v>264</v>
      </c>
      <c r="F174" s="162" t="s">
        <v>432</v>
      </c>
      <c r="G174" s="163" t="s">
        <v>64</v>
      </c>
      <c r="H174" s="164">
        <v>1.49</v>
      </c>
      <c r="I174" s="165"/>
      <c r="J174" s="166">
        <f t="shared" si="25"/>
        <v>0</v>
      </c>
      <c r="K174" s="166">
        <f t="shared" si="26"/>
        <v>0</v>
      </c>
      <c r="L174" s="166">
        <f t="shared" si="27"/>
        <v>0</v>
      </c>
      <c r="M174" s="171" t="str">
        <f t="shared" si="24"/>
        <v/>
      </c>
    </row>
    <row r="175" spans="1:13" ht="15" customHeight="1" x14ac:dyDescent="0.25">
      <c r="A175" s="1">
        <v>87</v>
      </c>
      <c r="B175" s="63" t="s">
        <v>433</v>
      </c>
      <c r="C175" s="182" t="s">
        <v>434</v>
      </c>
      <c r="D175" s="64" t="s">
        <v>263</v>
      </c>
      <c r="E175" s="64" t="s">
        <v>264</v>
      </c>
      <c r="F175" s="64" t="s">
        <v>432</v>
      </c>
      <c r="G175" s="65" t="s">
        <v>14</v>
      </c>
      <c r="H175" s="66">
        <v>3.25</v>
      </c>
      <c r="I175" s="67"/>
      <c r="J175" s="68">
        <f t="shared" si="25"/>
        <v>0</v>
      </c>
      <c r="K175" s="68">
        <f t="shared" si="26"/>
        <v>0</v>
      </c>
      <c r="L175" s="68">
        <f t="shared" si="27"/>
        <v>0</v>
      </c>
      <c r="M175" s="30" t="str">
        <f t="shared" si="24"/>
        <v/>
      </c>
    </row>
    <row r="176" spans="1:13" ht="15" customHeight="1" x14ac:dyDescent="0.25">
      <c r="A176" s="1">
        <v>3401</v>
      </c>
      <c r="B176" s="63" t="s">
        <v>435</v>
      </c>
      <c r="C176" s="63" t="s">
        <v>436</v>
      </c>
      <c r="D176" s="64" t="s">
        <v>263</v>
      </c>
      <c r="E176" s="64" t="s">
        <v>264</v>
      </c>
      <c r="F176" s="64" t="s">
        <v>437</v>
      </c>
      <c r="G176" s="65" t="s">
        <v>64</v>
      </c>
      <c r="H176" s="66">
        <v>0.94000000000000006</v>
      </c>
      <c r="I176" s="67"/>
      <c r="J176" s="68">
        <f t="shared" si="25"/>
        <v>0</v>
      </c>
      <c r="K176" s="68">
        <f t="shared" si="26"/>
        <v>0</v>
      </c>
      <c r="L176" s="68">
        <f t="shared" si="27"/>
        <v>0</v>
      </c>
      <c r="M176" s="46" t="str">
        <f t="shared" si="24"/>
        <v/>
      </c>
    </row>
    <row r="177" spans="1:13" s="172" customFormat="1" ht="15" customHeight="1" x14ac:dyDescent="0.25">
      <c r="A177" s="180">
        <v>181</v>
      </c>
      <c r="B177" s="63" t="s">
        <v>255</v>
      </c>
      <c r="C177" s="63" t="s">
        <v>256</v>
      </c>
      <c r="D177" s="64" t="s">
        <v>263</v>
      </c>
      <c r="E177" s="64" t="s">
        <v>264</v>
      </c>
      <c r="F177" s="64" t="s">
        <v>257</v>
      </c>
      <c r="G177" s="177" t="s">
        <v>64</v>
      </c>
      <c r="H177" s="66">
        <v>1.05</v>
      </c>
      <c r="I177" s="67"/>
      <c r="J177" s="68">
        <f t="shared" si="25"/>
        <v>0</v>
      </c>
      <c r="K177" s="68">
        <f t="shared" si="26"/>
        <v>0</v>
      </c>
      <c r="L177" s="68">
        <f t="shared" si="27"/>
        <v>0</v>
      </c>
      <c r="M177" s="171" t="str">
        <f t="shared" si="24"/>
        <v/>
      </c>
    </row>
    <row r="178" spans="1:13" s="172" customFormat="1" ht="15" customHeight="1" x14ac:dyDescent="0.25">
      <c r="A178" s="1">
        <v>93</v>
      </c>
      <c r="B178" s="63" t="s">
        <v>4735</v>
      </c>
      <c r="C178" s="178" t="s">
        <v>5328</v>
      </c>
      <c r="D178" s="167" t="s">
        <v>263</v>
      </c>
      <c r="E178" s="167" t="s">
        <v>264</v>
      </c>
      <c r="F178" s="167" t="s">
        <v>440</v>
      </c>
      <c r="G178" s="168" t="s">
        <v>64</v>
      </c>
      <c r="H178" s="169">
        <v>1.05</v>
      </c>
      <c r="I178" s="67"/>
      <c r="J178" s="68">
        <f t="shared" si="25"/>
        <v>0</v>
      </c>
      <c r="K178" s="68">
        <f t="shared" si="26"/>
        <v>0</v>
      </c>
      <c r="L178" s="68">
        <f t="shared" si="27"/>
        <v>0</v>
      </c>
      <c r="M178" s="171" t="str">
        <f t="shared" si="24"/>
        <v/>
      </c>
    </row>
    <row r="179" spans="1:13" s="172" customFormat="1" ht="15" hidden="1" customHeight="1" x14ac:dyDescent="0.25">
      <c r="A179" s="181">
        <v>0</v>
      </c>
      <c r="B179" s="161" t="s">
        <v>444</v>
      </c>
      <c r="C179" s="179" t="s">
        <v>445</v>
      </c>
      <c r="D179" s="173" t="s">
        <v>263</v>
      </c>
      <c r="E179" s="173" t="s">
        <v>264</v>
      </c>
      <c r="F179" s="173" t="s">
        <v>446</v>
      </c>
      <c r="G179" s="174" t="s">
        <v>64</v>
      </c>
      <c r="H179" s="164">
        <v>1.49</v>
      </c>
      <c r="I179" s="165"/>
      <c r="J179" s="166">
        <f t="shared" si="25"/>
        <v>0</v>
      </c>
      <c r="K179" s="166">
        <f t="shared" si="26"/>
        <v>0</v>
      </c>
      <c r="L179" s="166">
        <f t="shared" si="27"/>
        <v>0</v>
      </c>
      <c r="M179" s="171" t="str">
        <f t="shared" si="24"/>
        <v/>
      </c>
    </row>
    <row r="180" spans="1:13" s="172" customFormat="1" ht="15" hidden="1" customHeight="1" x14ac:dyDescent="0.25">
      <c r="A180" s="181">
        <v>0</v>
      </c>
      <c r="B180" s="161" t="s">
        <v>447</v>
      </c>
      <c r="C180" s="161" t="s">
        <v>448</v>
      </c>
      <c r="D180" s="162" t="s">
        <v>263</v>
      </c>
      <c r="E180" s="162" t="s">
        <v>264</v>
      </c>
      <c r="F180" s="162" t="s">
        <v>449</v>
      </c>
      <c r="G180" s="174" t="s">
        <v>64</v>
      </c>
      <c r="H180" s="164">
        <v>0.94000000000000006</v>
      </c>
      <c r="I180" s="165"/>
      <c r="J180" s="166">
        <f t="shared" si="25"/>
        <v>0</v>
      </c>
      <c r="K180" s="166">
        <f t="shared" si="26"/>
        <v>0</v>
      </c>
      <c r="L180" s="166">
        <f t="shared" si="27"/>
        <v>0</v>
      </c>
      <c r="M180" s="171" t="str">
        <f>IF(I180="","",IF(I180&lt;50,"Ошибка! Не соблюден минимальный заказ на сорт!",""))</f>
        <v/>
      </c>
    </row>
    <row r="181" spans="1:13" s="172" customFormat="1" ht="15" customHeight="1" x14ac:dyDescent="0.25">
      <c r="A181" s="180">
        <v>5761</v>
      </c>
      <c r="B181" s="63" t="s">
        <v>450</v>
      </c>
      <c r="C181" s="63" t="s">
        <v>451</v>
      </c>
      <c r="D181" s="64" t="s">
        <v>263</v>
      </c>
      <c r="E181" s="64" t="s">
        <v>264</v>
      </c>
      <c r="F181" s="64" t="s">
        <v>452</v>
      </c>
      <c r="G181" s="177" t="s">
        <v>64</v>
      </c>
      <c r="H181" s="66">
        <v>1.49</v>
      </c>
      <c r="I181" s="67"/>
      <c r="J181" s="68">
        <f t="shared" si="25"/>
        <v>0</v>
      </c>
      <c r="K181" s="68">
        <f t="shared" si="26"/>
        <v>0</v>
      </c>
      <c r="L181" s="68">
        <f t="shared" si="27"/>
        <v>0</v>
      </c>
      <c r="M181" s="171" t="str">
        <f>IF(I181="","",IF(I181&lt;50,"Ошибка! Не соблюден минимальный заказ на сорт!",""))</f>
        <v/>
      </c>
    </row>
    <row r="182" spans="1:13" s="172" customFormat="1" ht="15" hidden="1" customHeight="1" x14ac:dyDescent="0.25">
      <c r="A182" s="181">
        <v>0</v>
      </c>
      <c r="B182" s="161" t="s">
        <v>457</v>
      </c>
      <c r="C182" s="161" t="s">
        <v>458</v>
      </c>
      <c r="D182" s="162" t="s">
        <v>263</v>
      </c>
      <c r="E182" s="162" t="s">
        <v>264</v>
      </c>
      <c r="F182" s="162" t="s">
        <v>459</v>
      </c>
      <c r="G182" s="174" t="s">
        <v>64</v>
      </c>
      <c r="H182" s="164">
        <v>1.49</v>
      </c>
      <c r="I182" s="165"/>
      <c r="J182" s="166">
        <f t="shared" si="25"/>
        <v>0</v>
      </c>
      <c r="K182" s="166">
        <f t="shared" si="26"/>
        <v>0</v>
      </c>
      <c r="L182" s="166">
        <f t="shared" si="27"/>
        <v>0</v>
      </c>
      <c r="M182" s="171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s="172" customFormat="1" ht="15" customHeight="1" x14ac:dyDescent="0.25">
      <c r="A183" s="1">
        <v>1666</v>
      </c>
      <c r="B183" s="63" t="s">
        <v>463</v>
      </c>
      <c r="C183" s="63" t="s">
        <v>6623</v>
      </c>
      <c r="D183" s="63" t="s">
        <v>463</v>
      </c>
      <c r="E183" s="64" t="s">
        <v>264</v>
      </c>
      <c r="F183" s="64" t="s">
        <v>1876</v>
      </c>
      <c r="G183" s="65" t="s">
        <v>64</v>
      </c>
      <c r="H183" s="66">
        <v>1.49</v>
      </c>
      <c r="I183" s="67"/>
      <c r="J183" s="68">
        <f t="shared" si="25"/>
        <v>0</v>
      </c>
      <c r="K183" s="68">
        <f t="shared" si="26"/>
        <v>0</v>
      </c>
      <c r="L183" s="68">
        <f t="shared" si="27"/>
        <v>0</v>
      </c>
      <c r="M183" s="171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s="172" customFormat="1" ht="15" hidden="1" customHeight="1" x14ac:dyDescent="0.25">
      <c r="A184" s="181">
        <v>0</v>
      </c>
      <c r="B184" s="161" t="s">
        <v>4738</v>
      </c>
      <c r="C184" s="161" t="s">
        <v>5331</v>
      </c>
      <c r="D184" s="162" t="s">
        <v>263</v>
      </c>
      <c r="E184" s="162" t="s">
        <v>264</v>
      </c>
      <c r="F184" s="162" t="s">
        <v>5905</v>
      </c>
      <c r="G184" s="174" t="s">
        <v>64</v>
      </c>
      <c r="H184" s="164">
        <v>1.49</v>
      </c>
      <c r="I184" s="165"/>
      <c r="J184" s="166">
        <f t="shared" si="25"/>
        <v>0</v>
      </c>
      <c r="K184" s="166">
        <f t="shared" si="26"/>
        <v>0</v>
      </c>
      <c r="L184" s="166">
        <f t="shared" si="27"/>
        <v>0</v>
      </c>
      <c r="M184" s="171" t="str">
        <f>IF(I184="","",IF(I184&lt;50,"Ошибка! Не соблюден минимальный заказ на сорт!",""))</f>
        <v/>
      </c>
    </row>
    <row r="185" spans="1:13" s="172" customFormat="1" ht="15" hidden="1" customHeight="1" x14ac:dyDescent="0.25">
      <c r="A185" s="175">
        <v>0</v>
      </c>
      <c r="B185" s="161" t="s">
        <v>6826</v>
      </c>
      <c r="C185" s="161" t="s">
        <v>6872</v>
      </c>
      <c r="D185" s="162" t="s">
        <v>263</v>
      </c>
      <c r="E185" s="162" t="s">
        <v>264</v>
      </c>
      <c r="F185" s="162" t="s">
        <v>4679</v>
      </c>
      <c r="G185" s="163" t="s">
        <v>64</v>
      </c>
      <c r="H185" s="164">
        <v>1.52</v>
      </c>
      <c r="I185" s="165"/>
      <c r="J185" s="166">
        <f t="shared" si="25"/>
        <v>0</v>
      </c>
      <c r="K185" s="166">
        <f t="shared" si="26"/>
        <v>0</v>
      </c>
      <c r="L185" s="166">
        <f t="shared" si="27"/>
        <v>0</v>
      </c>
      <c r="M185" s="171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s="172" customFormat="1" ht="15" hidden="1" customHeight="1" x14ac:dyDescent="0.25">
      <c r="A186" s="181">
        <v>0</v>
      </c>
      <c r="B186" s="161" t="s">
        <v>297</v>
      </c>
      <c r="C186" s="161" t="s">
        <v>298</v>
      </c>
      <c r="D186" s="162" t="s">
        <v>263</v>
      </c>
      <c r="E186" s="162" t="s">
        <v>264</v>
      </c>
      <c r="F186" s="162" t="s">
        <v>299</v>
      </c>
      <c r="G186" s="163" t="s">
        <v>64</v>
      </c>
      <c r="H186" s="164">
        <v>0.94000000000000006</v>
      </c>
      <c r="I186" s="165"/>
      <c r="J186" s="166">
        <f t="shared" si="25"/>
        <v>0</v>
      </c>
      <c r="K186" s="166">
        <f t="shared" si="26"/>
        <v>0</v>
      </c>
      <c r="L186" s="166">
        <f t="shared" si="27"/>
        <v>0</v>
      </c>
      <c r="M186" s="171" t="str">
        <f>IF(I186="","",IF(I186&lt;50,"Ошибка! Не соблюден минимальный заказ на сорт!",""))</f>
        <v/>
      </c>
    </row>
    <row r="187" spans="1:13" ht="15" customHeight="1" x14ac:dyDescent="0.25">
      <c r="A187" s="1">
        <v>34</v>
      </c>
      <c r="B187" s="63" t="s">
        <v>4718</v>
      </c>
      <c r="C187" s="182" t="s">
        <v>5313</v>
      </c>
      <c r="D187" s="64" t="s">
        <v>263</v>
      </c>
      <c r="E187" s="64" t="s">
        <v>264</v>
      </c>
      <c r="F187" s="64" t="s">
        <v>302</v>
      </c>
      <c r="G187" s="65" t="s">
        <v>14</v>
      </c>
      <c r="H187" s="66">
        <v>2.8099999999999996</v>
      </c>
      <c r="I187" s="67"/>
      <c r="J187" s="68">
        <f t="shared" si="25"/>
        <v>0</v>
      </c>
      <c r="K187" s="68">
        <f t="shared" si="26"/>
        <v>0</v>
      </c>
      <c r="L187" s="68">
        <f t="shared" si="27"/>
        <v>0</v>
      </c>
      <c r="M187" s="30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s="172" customFormat="1" ht="15" hidden="1" customHeight="1" x14ac:dyDescent="0.25">
      <c r="A188" s="181">
        <v>0</v>
      </c>
      <c r="B188" s="161" t="s">
        <v>303</v>
      </c>
      <c r="C188" s="161" t="s">
        <v>304</v>
      </c>
      <c r="D188" s="162" t="s">
        <v>263</v>
      </c>
      <c r="E188" s="162" t="s">
        <v>264</v>
      </c>
      <c r="F188" s="162" t="s">
        <v>305</v>
      </c>
      <c r="G188" s="163" t="s">
        <v>64</v>
      </c>
      <c r="H188" s="164">
        <v>1.52</v>
      </c>
      <c r="I188" s="165"/>
      <c r="J188" s="166">
        <f t="shared" si="25"/>
        <v>0</v>
      </c>
      <c r="K188" s="166">
        <f t="shared" si="26"/>
        <v>0</v>
      </c>
      <c r="L188" s="166">
        <f t="shared" si="27"/>
        <v>0</v>
      </c>
      <c r="M188" s="171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s="172" customFormat="1" ht="15" hidden="1" customHeight="1" x14ac:dyDescent="0.25">
      <c r="A189" s="175">
        <v>0</v>
      </c>
      <c r="B189" s="161" t="s">
        <v>4719</v>
      </c>
      <c r="C189" s="161" t="s">
        <v>5314</v>
      </c>
      <c r="D189" s="162" t="s">
        <v>263</v>
      </c>
      <c r="E189" s="162" t="s">
        <v>264</v>
      </c>
      <c r="F189" s="162" t="s">
        <v>4679</v>
      </c>
      <c r="G189" s="163" t="s">
        <v>14</v>
      </c>
      <c r="H189" s="164">
        <v>3.25</v>
      </c>
      <c r="I189" s="165"/>
      <c r="J189" s="166">
        <f t="shared" si="25"/>
        <v>0</v>
      </c>
      <c r="K189" s="166">
        <f t="shared" si="26"/>
        <v>0</v>
      </c>
      <c r="L189" s="166">
        <f t="shared" si="27"/>
        <v>0</v>
      </c>
      <c r="M189" s="171" t="str">
        <f>IF(I189="","",IF(I189&lt;50,"Ошибка! Не соблюден минимальный заказ на сорт!",""))</f>
        <v/>
      </c>
    </row>
    <row r="190" spans="1:13" s="172" customFormat="1" ht="15" hidden="1" customHeight="1" x14ac:dyDescent="0.25">
      <c r="A190" s="175">
        <v>0</v>
      </c>
      <c r="B190" s="161" t="s">
        <v>317</v>
      </c>
      <c r="C190" s="161" t="s">
        <v>318</v>
      </c>
      <c r="D190" s="162" t="s">
        <v>263</v>
      </c>
      <c r="E190" s="162" t="s">
        <v>264</v>
      </c>
      <c r="F190" s="162" t="s">
        <v>316</v>
      </c>
      <c r="G190" s="163" t="s">
        <v>14</v>
      </c>
      <c r="H190" s="164">
        <v>3.25</v>
      </c>
      <c r="I190" s="165"/>
      <c r="J190" s="166">
        <f t="shared" si="25"/>
        <v>0</v>
      </c>
      <c r="K190" s="166">
        <f t="shared" si="26"/>
        <v>0</v>
      </c>
      <c r="L190" s="166">
        <f t="shared" si="27"/>
        <v>0</v>
      </c>
      <c r="M190" s="171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s="172" customFormat="1" ht="15" hidden="1" customHeight="1" x14ac:dyDescent="0.25">
      <c r="A191" s="175">
        <v>0</v>
      </c>
      <c r="B191" s="161" t="s">
        <v>319</v>
      </c>
      <c r="C191" s="161" t="s">
        <v>320</v>
      </c>
      <c r="D191" s="162" t="s">
        <v>263</v>
      </c>
      <c r="E191" s="162" t="s">
        <v>264</v>
      </c>
      <c r="F191" s="162" t="s">
        <v>321</v>
      </c>
      <c r="G191" s="163" t="s">
        <v>64</v>
      </c>
      <c r="H191" s="164">
        <v>1.49</v>
      </c>
      <c r="I191" s="165"/>
      <c r="J191" s="166">
        <f t="shared" si="25"/>
        <v>0</v>
      </c>
      <c r="K191" s="166">
        <f t="shared" si="26"/>
        <v>0</v>
      </c>
      <c r="L191" s="166">
        <f t="shared" si="27"/>
        <v>0</v>
      </c>
      <c r="M191" s="171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s="172" customFormat="1" ht="15" hidden="1" customHeight="1" x14ac:dyDescent="0.25">
      <c r="A192" s="175">
        <v>0</v>
      </c>
      <c r="B192" s="161" t="s">
        <v>322</v>
      </c>
      <c r="C192" s="161" t="s">
        <v>323</v>
      </c>
      <c r="D192" s="162" t="s">
        <v>263</v>
      </c>
      <c r="E192" s="162" t="s">
        <v>264</v>
      </c>
      <c r="F192" s="162" t="s">
        <v>324</v>
      </c>
      <c r="G192" s="163" t="s">
        <v>64</v>
      </c>
      <c r="H192" s="164">
        <v>1.05</v>
      </c>
      <c r="I192" s="165"/>
      <c r="J192" s="166">
        <f t="shared" si="25"/>
        <v>0</v>
      </c>
      <c r="K192" s="166">
        <f t="shared" si="26"/>
        <v>0</v>
      </c>
      <c r="L192" s="166">
        <f t="shared" si="27"/>
        <v>0</v>
      </c>
      <c r="M192" s="171" t="str">
        <f>IF(I192="","",IF(I192&lt;50,"Ошибка! Не соблюден минимальный заказ на сорт!",""))</f>
        <v/>
      </c>
    </row>
    <row r="193" spans="1:13" ht="15" customHeight="1" x14ac:dyDescent="0.25">
      <c r="A193" s="1">
        <v>15</v>
      </c>
      <c r="B193" s="63" t="s">
        <v>4721</v>
      </c>
      <c r="C193" s="182" t="s">
        <v>5316</v>
      </c>
      <c r="D193" s="64" t="s">
        <v>263</v>
      </c>
      <c r="E193" s="64" t="s">
        <v>264</v>
      </c>
      <c r="F193" s="64" t="s">
        <v>5900</v>
      </c>
      <c r="G193" s="65" t="s">
        <v>14</v>
      </c>
      <c r="H193" s="66">
        <v>3.5799999999999996</v>
      </c>
      <c r="I193" s="67"/>
      <c r="J193" s="68">
        <f t="shared" si="25"/>
        <v>0</v>
      </c>
      <c r="K193" s="68">
        <f t="shared" si="26"/>
        <v>0</v>
      </c>
      <c r="L193" s="68">
        <f t="shared" si="27"/>
        <v>0</v>
      </c>
      <c r="M193" s="30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s="172" customFormat="1" ht="15" hidden="1" customHeight="1" x14ac:dyDescent="0.25">
      <c r="A194" s="175">
        <v>0</v>
      </c>
      <c r="B194" s="161" t="s">
        <v>4722</v>
      </c>
      <c r="C194" s="161" t="s">
        <v>5317</v>
      </c>
      <c r="D194" s="162" t="s">
        <v>263</v>
      </c>
      <c r="E194" s="162" t="s">
        <v>264</v>
      </c>
      <c r="F194" s="162" t="s">
        <v>330</v>
      </c>
      <c r="G194" s="163" t="s">
        <v>14</v>
      </c>
      <c r="H194" s="164">
        <v>2.8099999999999996</v>
      </c>
      <c r="I194" s="165"/>
      <c r="J194" s="166">
        <f t="shared" si="25"/>
        <v>0</v>
      </c>
      <c r="K194" s="166">
        <f t="shared" si="26"/>
        <v>0</v>
      </c>
      <c r="L194" s="166">
        <f t="shared" si="27"/>
        <v>0</v>
      </c>
      <c r="M194" s="171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s="172" customFormat="1" ht="15" hidden="1" customHeight="1" x14ac:dyDescent="0.25">
      <c r="A195" s="175">
        <v>0</v>
      </c>
      <c r="B195" s="161" t="s">
        <v>334</v>
      </c>
      <c r="C195" s="161" t="s">
        <v>335</v>
      </c>
      <c r="D195" s="162" t="s">
        <v>263</v>
      </c>
      <c r="E195" s="162" t="s">
        <v>264</v>
      </c>
      <c r="F195" s="162" t="s">
        <v>333</v>
      </c>
      <c r="G195" s="163" t="s">
        <v>14</v>
      </c>
      <c r="H195" s="164">
        <v>2.8099999999999996</v>
      </c>
      <c r="I195" s="165"/>
      <c r="J195" s="166">
        <f t="shared" si="25"/>
        <v>0</v>
      </c>
      <c r="K195" s="166">
        <f t="shared" si="26"/>
        <v>0</v>
      </c>
      <c r="L195" s="166">
        <f t="shared" si="27"/>
        <v>0</v>
      </c>
      <c r="M195" s="171" t="str">
        <f>IF(I195="","",IF(I195&lt;50,"Ошибка! Не соблюден минимальный заказ на сорт!",""))</f>
        <v/>
      </c>
    </row>
    <row r="196" spans="1:13" s="172" customFormat="1" ht="15" hidden="1" customHeight="1" x14ac:dyDescent="0.25">
      <c r="A196" s="181">
        <v>0</v>
      </c>
      <c r="B196" s="161" t="s">
        <v>336</v>
      </c>
      <c r="C196" s="161" t="s">
        <v>337</v>
      </c>
      <c r="D196" s="162" t="s">
        <v>263</v>
      </c>
      <c r="E196" s="162" t="s">
        <v>264</v>
      </c>
      <c r="F196" s="162" t="s">
        <v>338</v>
      </c>
      <c r="G196" s="163" t="s">
        <v>64</v>
      </c>
      <c r="H196" s="164">
        <v>1.49</v>
      </c>
      <c r="I196" s="165"/>
      <c r="J196" s="166">
        <f t="shared" si="25"/>
        <v>0</v>
      </c>
      <c r="K196" s="166">
        <f t="shared" si="26"/>
        <v>0</v>
      </c>
      <c r="L196" s="166">
        <f t="shared" si="27"/>
        <v>0</v>
      </c>
      <c r="M196" s="171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s="172" customFormat="1" ht="15" hidden="1" customHeight="1" x14ac:dyDescent="0.25">
      <c r="A197" s="181">
        <v>0</v>
      </c>
      <c r="B197" s="161" t="s">
        <v>339</v>
      </c>
      <c r="C197" s="161" t="s">
        <v>340</v>
      </c>
      <c r="D197" s="162" t="s">
        <v>263</v>
      </c>
      <c r="E197" s="162" t="s">
        <v>264</v>
      </c>
      <c r="F197" s="162" t="s">
        <v>341</v>
      </c>
      <c r="G197" s="163" t="s">
        <v>64</v>
      </c>
      <c r="H197" s="164">
        <v>1.49</v>
      </c>
      <c r="I197" s="165"/>
      <c r="J197" s="166">
        <f t="shared" si="25"/>
        <v>0</v>
      </c>
      <c r="K197" s="166">
        <f t="shared" si="26"/>
        <v>0</v>
      </c>
      <c r="L197" s="166">
        <f t="shared" si="27"/>
        <v>0</v>
      </c>
      <c r="M197" s="171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s="172" customFormat="1" ht="15" hidden="1" customHeight="1" x14ac:dyDescent="0.25">
      <c r="A198" s="175">
        <v>0</v>
      </c>
      <c r="B198" s="161" t="s">
        <v>342</v>
      </c>
      <c r="C198" s="161" t="s">
        <v>343</v>
      </c>
      <c r="D198" s="162" t="s">
        <v>263</v>
      </c>
      <c r="E198" s="162" t="s">
        <v>264</v>
      </c>
      <c r="F198" s="162" t="s">
        <v>341</v>
      </c>
      <c r="G198" s="163" t="s">
        <v>14</v>
      </c>
      <c r="H198" s="164">
        <v>3.1399999999999997</v>
      </c>
      <c r="I198" s="165"/>
      <c r="J198" s="166">
        <f t="shared" si="25"/>
        <v>0</v>
      </c>
      <c r="K198" s="166">
        <f t="shared" si="26"/>
        <v>0</v>
      </c>
      <c r="L198" s="166">
        <f t="shared" si="27"/>
        <v>0</v>
      </c>
      <c r="M198" s="171" t="str">
        <f>IF(I198="","",IF(I198&lt;50,"Ошибка! Не соблюден минимальный заказ на сорт!",""))</f>
        <v/>
      </c>
    </row>
    <row r="199" spans="1:13" s="172" customFormat="1" ht="15" hidden="1" customHeight="1" x14ac:dyDescent="0.25">
      <c r="A199" s="175">
        <v>0</v>
      </c>
      <c r="B199" s="161" t="s">
        <v>353</v>
      </c>
      <c r="C199" s="161" t="s">
        <v>354</v>
      </c>
      <c r="D199" s="162" t="s">
        <v>263</v>
      </c>
      <c r="E199" s="162" t="s">
        <v>264</v>
      </c>
      <c r="F199" s="162" t="s">
        <v>355</v>
      </c>
      <c r="G199" s="163" t="s">
        <v>64</v>
      </c>
      <c r="H199" s="164">
        <v>0.94000000000000006</v>
      </c>
      <c r="I199" s="165"/>
      <c r="J199" s="166">
        <f t="shared" si="25"/>
        <v>0</v>
      </c>
      <c r="K199" s="166">
        <f t="shared" si="26"/>
        <v>0</v>
      </c>
      <c r="L199" s="166">
        <f t="shared" si="27"/>
        <v>0</v>
      </c>
      <c r="M199" s="171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s="172" customFormat="1" ht="15" hidden="1" customHeight="1" x14ac:dyDescent="0.25">
      <c r="A200" s="181">
        <v>0</v>
      </c>
      <c r="B200" s="161" t="s">
        <v>4724</v>
      </c>
      <c r="C200" s="161" t="s">
        <v>5319</v>
      </c>
      <c r="D200" s="162" t="s">
        <v>263</v>
      </c>
      <c r="E200" s="162" t="s">
        <v>264</v>
      </c>
      <c r="F200" s="162" t="s">
        <v>6512</v>
      </c>
      <c r="G200" s="174" t="s">
        <v>64</v>
      </c>
      <c r="H200" s="164">
        <v>2.2599999999999998</v>
      </c>
      <c r="I200" s="165"/>
      <c r="J200" s="166">
        <f t="shared" si="25"/>
        <v>0</v>
      </c>
      <c r="K200" s="166">
        <f t="shared" si="26"/>
        <v>0</v>
      </c>
      <c r="L200" s="166">
        <f t="shared" si="27"/>
        <v>0</v>
      </c>
      <c r="M200" s="171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s="172" customFormat="1" ht="15" hidden="1" customHeight="1" x14ac:dyDescent="0.25">
      <c r="A201" s="181">
        <v>0</v>
      </c>
      <c r="B201" s="161" t="s">
        <v>4725</v>
      </c>
      <c r="C201" s="161" t="s">
        <v>5320</v>
      </c>
      <c r="D201" s="162" t="s">
        <v>263</v>
      </c>
      <c r="E201" s="162" t="s">
        <v>264</v>
      </c>
      <c r="F201" s="162" t="s">
        <v>5901</v>
      </c>
      <c r="G201" s="163" t="s">
        <v>64</v>
      </c>
      <c r="H201" s="164">
        <v>1.54</v>
      </c>
      <c r="I201" s="165"/>
      <c r="J201" s="166">
        <f t="shared" si="25"/>
        <v>0</v>
      </c>
      <c r="K201" s="166">
        <f t="shared" si="26"/>
        <v>0</v>
      </c>
      <c r="L201" s="166">
        <f t="shared" si="27"/>
        <v>0</v>
      </c>
      <c r="M201" s="171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ht="15" customHeight="1" x14ac:dyDescent="0.25">
      <c r="A202" s="1">
        <v>129</v>
      </c>
      <c r="B202" s="63" t="s">
        <v>4726</v>
      </c>
      <c r="C202" s="185" t="s">
        <v>5321</v>
      </c>
      <c r="D202" s="183" t="s">
        <v>263</v>
      </c>
      <c r="E202" s="183" t="s">
        <v>264</v>
      </c>
      <c r="F202" s="183" t="s">
        <v>5902</v>
      </c>
      <c r="G202" s="177" t="s">
        <v>14</v>
      </c>
      <c r="H202" s="66">
        <v>3.3</v>
      </c>
      <c r="I202" s="67"/>
      <c r="J202" s="68">
        <f t="shared" si="25"/>
        <v>0</v>
      </c>
      <c r="K202" s="68">
        <f t="shared" si="26"/>
        <v>0</v>
      </c>
      <c r="L202" s="68">
        <f t="shared" si="27"/>
        <v>0</v>
      </c>
      <c r="M202" s="30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s="172" customFormat="1" ht="15" hidden="1" customHeight="1" x14ac:dyDescent="0.25">
      <c r="A203" s="181">
        <v>0</v>
      </c>
      <c r="B203" s="161" t="s">
        <v>367</v>
      </c>
      <c r="C203" s="179" t="s">
        <v>368</v>
      </c>
      <c r="D203" s="173" t="s">
        <v>263</v>
      </c>
      <c r="E203" s="173" t="s">
        <v>264</v>
      </c>
      <c r="F203" s="173" t="s">
        <v>369</v>
      </c>
      <c r="G203" s="174" t="s">
        <v>64</v>
      </c>
      <c r="H203" s="164">
        <v>1.49</v>
      </c>
      <c r="I203" s="165"/>
      <c r="J203" s="166">
        <f t="shared" si="25"/>
        <v>0</v>
      </c>
      <c r="K203" s="166">
        <f t="shared" si="26"/>
        <v>0</v>
      </c>
      <c r="L203" s="166">
        <f t="shared" si="27"/>
        <v>0</v>
      </c>
      <c r="M203" s="171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s="172" customFormat="1" ht="15" hidden="1" customHeight="1" x14ac:dyDescent="0.25">
      <c r="A204" s="181">
        <v>0</v>
      </c>
      <c r="B204" s="161" t="s">
        <v>373</v>
      </c>
      <c r="C204" s="161" t="s">
        <v>374</v>
      </c>
      <c r="D204" s="162" t="s">
        <v>263</v>
      </c>
      <c r="E204" s="162" t="s">
        <v>264</v>
      </c>
      <c r="F204" s="162" t="s">
        <v>375</v>
      </c>
      <c r="G204" s="163" t="s">
        <v>64</v>
      </c>
      <c r="H204" s="164">
        <v>1.49</v>
      </c>
      <c r="I204" s="165"/>
      <c r="J204" s="166">
        <f t="shared" si="25"/>
        <v>0</v>
      </c>
      <c r="K204" s="166">
        <f t="shared" si="26"/>
        <v>0</v>
      </c>
      <c r="L204" s="166">
        <f t="shared" si="27"/>
        <v>0</v>
      </c>
      <c r="M204" s="171" t="str">
        <f>IF(I204="","",IF(I204&lt;50,"Ошибка! Не соблюден минимальный заказ на сорт!",""))</f>
        <v/>
      </c>
    </row>
    <row r="205" spans="1:13" s="172" customFormat="1" ht="15" hidden="1" customHeight="1" x14ac:dyDescent="0.25">
      <c r="A205" s="181">
        <v>0</v>
      </c>
      <c r="B205" s="161" t="s">
        <v>384</v>
      </c>
      <c r="C205" s="161" t="s">
        <v>385</v>
      </c>
      <c r="D205" s="162" t="s">
        <v>263</v>
      </c>
      <c r="E205" s="162" t="s">
        <v>264</v>
      </c>
      <c r="F205" s="162" t="s">
        <v>386</v>
      </c>
      <c r="G205" s="163" t="s">
        <v>64</v>
      </c>
      <c r="H205" s="164">
        <v>1.65</v>
      </c>
      <c r="I205" s="165"/>
      <c r="J205" s="166">
        <f t="shared" si="25"/>
        <v>0</v>
      </c>
      <c r="K205" s="166">
        <f t="shared" si="26"/>
        <v>0</v>
      </c>
      <c r="L205" s="166">
        <f t="shared" si="27"/>
        <v>0</v>
      </c>
      <c r="M205" s="171" t="str">
        <f t="shared" ref="M205:M210" si="28"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ht="15" customHeight="1" x14ac:dyDescent="0.25">
      <c r="A206" s="1">
        <v>78</v>
      </c>
      <c r="B206" s="63" t="s">
        <v>387</v>
      </c>
      <c r="C206" s="182" t="s">
        <v>388</v>
      </c>
      <c r="D206" s="64" t="s">
        <v>263</v>
      </c>
      <c r="E206" s="64" t="s">
        <v>264</v>
      </c>
      <c r="F206" s="64" t="s">
        <v>386</v>
      </c>
      <c r="G206" s="65" t="s">
        <v>14</v>
      </c>
      <c r="H206" s="66">
        <v>3.3</v>
      </c>
      <c r="I206" s="67"/>
      <c r="J206" s="68">
        <f t="shared" si="25"/>
        <v>0</v>
      </c>
      <c r="K206" s="68">
        <f t="shared" si="26"/>
        <v>0</v>
      </c>
      <c r="L206" s="68">
        <f t="shared" si="27"/>
        <v>0</v>
      </c>
      <c r="M206" s="30" t="str">
        <f t="shared" si="28"/>
        <v/>
      </c>
    </row>
    <row r="207" spans="1:13" s="172" customFormat="1" ht="15" hidden="1" customHeight="1" x14ac:dyDescent="0.25">
      <c r="A207" s="181">
        <v>0</v>
      </c>
      <c r="B207" s="161" t="s">
        <v>389</v>
      </c>
      <c r="C207" s="161" t="s">
        <v>390</v>
      </c>
      <c r="D207" s="162" t="s">
        <v>263</v>
      </c>
      <c r="E207" s="162" t="s">
        <v>264</v>
      </c>
      <c r="F207" s="162" t="s">
        <v>391</v>
      </c>
      <c r="G207" s="163" t="s">
        <v>64</v>
      </c>
      <c r="H207" s="164">
        <v>1.6</v>
      </c>
      <c r="I207" s="165"/>
      <c r="J207" s="166">
        <f t="shared" si="25"/>
        <v>0</v>
      </c>
      <c r="K207" s="166">
        <f t="shared" si="26"/>
        <v>0</v>
      </c>
      <c r="L207" s="166">
        <f t="shared" si="27"/>
        <v>0</v>
      </c>
      <c r="M207" s="176" t="str">
        <f t="shared" si="28"/>
        <v/>
      </c>
    </row>
    <row r="208" spans="1:13" s="172" customFormat="1" ht="15" hidden="1" customHeight="1" x14ac:dyDescent="0.25">
      <c r="A208" s="175">
        <v>0</v>
      </c>
      <c r="B208" s="161" t="s">
        <v>4731</v>
      </c>
      <c r="C208" s="161" t="s">
        <v>5324</v>
      </c>
      <c r="D208" s="162" t="s">
        <v>263</v>
      </c>
      <c r="E208" s="162" t="s">
        <v>264</v>
      </c>
      <c r="F208" s="162" t="s">
        <v>5903</v>
      </c>
      <c r="G208" s="163" t="s">
        <v>64</v>
      </c>
      <c r="H208" s="164">
        <v>2.75</v>
      </c>
      <c r="I208" s="165"/>
      <c r="J208" s="166">
        <f t="shared" si="25"/>
        <v>0</v>
      </c>
      <c r="K208" s="166">
        <f t="shared" si="26"/>
        <v>0</v>
      </c>
      <c r="L208" s="166">
        <f t="shared" si="27"/>
        <v>0</v>
      </c>
      <c r="M208" s="171" t="str">
        <f t="shared" si="28"/>
        <v/>
      </c>
    </row>
    <row r="209" spans="1:13" s="172" customFormat="1" ht="15" hidden="1" customHeight="1" x14ac:dyDescent="0.25">
      <c r="A209" s="175">
        <v>0</v>
      </c>
      <c r="B209" s="161" t="s">
        <v>4730</v>
      </c>
      <c r="C209" s="161" t="s">
        <v>5323</v>
      </c>
      <c r="D209" s="162" t="s">
        <v>263</v>
      </c>
      <c r="E209" s="162" t="s">
        <v>264</v>
      </c>
      <c r="F209" s="162" t="s">
        <v>5903</v>
      </c>
      <c r="G209" s="163" t="s">
        <v>14</v>
      </c>
      <c r="H209" s="164">
        <v>3.5799999999999996</v>
      </c>
      <c r="I209" s="165"/>
      <c r="J209" s="166">
        <f t="shared" si="25"/>
        <v>0</v>
      </c>
      <c r="K209" s="166">
        <f t="shared" si="26"/>
        <v>0</v>
      </c>
      <c r="L209" s="166">
        <f t="shared" si="27"/>
        <v>0</v>
      </c>
      <c r="M209" s="171" t="str">
        <f t="shared" si="28"/>
        <v/>
      </c>
    </row>
    <row r="210" spans="1:13" s="172" customFormat="1" ht="15" hidden="1" customHeight="1" x14ac:dyDescent="0.25">
      <c r="A210" s="175">
        <v>0</v>
      </c>
      <c r="B210" s="161" t="s">
        <v>4732</v>
      </c>
      <c r="C210" s="161" t="s">
        <v>5325</v>
      </c>
      <c r="D210" s="162" t="s">
        <v>263</v>
      </c>
      <c r="E210" s="162" t="s">
        <v>264</v>
      </c>
      <c r="F210" s="162" t="s">
        <v>395</v>
      </c>
      <c r="G210" s="163" t="s">
        <v>14</v>
      </c>
      <c r="H210" s="164">
        <v>2.8099999999999996</v>
      </c>
      <c r="I210" s="165"/>
      <c r="J210" s="166">
        <f t="shared" si="25"/>
        <v>0</v>
      </c>
      <c r="K210" s="166">
        <f t="shared" si="26"/>
        <v>0</v>
      </c>
      <c r="L210" s="166">
        <f t="shared" si="27"/>
        <v>0</v>
      </c>
      <c r="M210" s="171" t="str">
        <f t="shared" si="28"/>
        <v/>
      </c>
    </row>
    <row r="211" spans="1:13" s="172" customFormat="1" ht="15" hidden="1" customHeight="1" x14ac:dyDescent="0.25">
      <c r="A211" s="181">
        <v>0</v>
      </c>
      <c r="B211" s="161" t="s">
        <v>401</v>
      </c>
      <c r="C211" s="161" t="s">
        <v>402</v>
      </c>
      <c r="D211" s="162" t="s">
        <v>263</v>
      </c>
      <c r="E211" s="162" t="s">
        <v>264</v>
      </c>
      <c r="F211" s="162" t="s">
        <v>403</v>
      </c>
      <c r="G211" s="174" t="s">
        <v>64</v>
      </c>
      <c r="H211" s="164">
        <v>1.49</v>
      </c>
      <c r="I211" s="165"/>
      <c r="J211" s="166">
        <f t="shared" si="25"/>
        <v>0</v>
      </c>
      <c r="K211" s="166">
        <f t="shared" si="26"/>
        <v>0</v>
      </c>
      <c r="L211" s="166">
        <f t="shared" si="27"/>
        <v>0</v>
      </c>
      <c r="M211" s="171" t="str">
        <f>IF(I211="","",IF(I211&lt;50,"Ошибка! Не соблюден минимальный заказ на сорт!",""))</f>
        <v/>
      </c>
    </row>
    <row r="212" spans="1:13" s="172" customFormat="1" ht="15" hidden="1" customHeight="1" x14ac:dyDescent="0.25">
      <c r="A212" s="175">
        <v>0</v>
      </c>
      <c r="B212" s="161" t="s">
        <v>4733</v>
      </c>
      <c r="C212" s="161" t="s">
        <v>5326</v>
      </c>
      <c r="D212" s="162" t="s">
        <v>263</v>
      </c>
      <c r="E212" s="162" t="s">
        <v>264</v>
      </c>
      <c r="F212" s="162" t="s">
        <v>409</v>
      </c>
      <c r="G212" s="163" t="s">
        <v>14</v>
      </c>
      <c r="H212" s="164">
        <v>3.25</v>
      </c>
      <c r="I212" s="165"/>
      <c r="J212" s="166">
        <f t="shared" si="25"/>
        <v>0</v>
      </c>
      <c r="K212" s="166">
        <f t="shared" si="26"/>
        <v>0</v>
      </c>
      <c r="L212" s="166">
        <f t="shared" si="27"/>
        <v>0</v>
      </c>
      <c r="M212" s="171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s="172" customFormat="1" ht="15" hidden="1" customHeight="1" x14ac:dyDescent="0.25">
      <c r="A213" s="175">
        <v>0</v>
      </c>
      <c r="B213" s="161" t="s">
        <v>415</v>
      </c>
      <c r="C213" s="161" t="s">
        <v>416</v>
      </c>
      <c r="D213" s="162" t="s">
        <v>263</v>
      </c>
      <c r="E213" s="162" t="s">
        <v>264</v>
      </c>
      <c r="F213" s="162" t="s">
        <v>417</v>
      </c>
      <c r="G213" s="163" t="s">
        <v>64</v>
      </c>
      <c r="H213" s="164">
        <v>1.49</v>
      </c>
      <c r="I213" s="165"/>
      <c r="J213" s="166">
        <f t="shared" si="25"/>
        <v>0</v>
      </c>
      <c r="K213" s="166">
        <f t="shared" si="26"/>
        <v>0</v>
      </c>
      <c r="L213" s="166">
        <f t="shared" si="27"/>
        <v>0</v>
      </c>
      <c r="M213" s="171" t="str">
        <f>IF(I213="","",IF(I213&lt;50,"Ошибка! Не соблюден минимальный заказ на сорт!",""))</f>
        <v/>
      </c>
    </row>
    <row r="214" spans="1:13" ht="15" customHeight="1" x14ac:dyDescent="0.25">
      <c r="A214" s="1">
        <v>273</v>
      </c>
      <c r="B214" s="63" t="s">
        <v>438</v>
      </c>
      <c r="C214" s="63" t="s">
        <v>439</v>
      </c>
      <c r="D214" s="64" t="s">
        <v>263</v>
      </c>
      <c r="E214" s="64" t="s">
        <v>264</v>
      </c>
      <c r="F214" s="64" t="s">
        <v>437</v>
      </c>
      <c r="G214" s="65" t="s">
        <v>14</v>
      </c>
      <c r="H214" s="66">
        <v>2.8099999999999996</v>
      </c>
      <c r="I214" s="67"/>
      <c r="J214" s="68">
        <f t="shared" si="25"/>
        <v>0</v>
      </c>
      <c r="K214" s="68">
        <f t="shared" si="26"/>
        <v>0</v>
      </c>
      <c r="L214" s="68">
        <f t="shared" si="27"/>
        <v>0</v>
      </c>
      <c r="M214" s="30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s="172" customFormat="1" ht="15" hidden="1" customHeight="1" x14ac:dyDescent="0.25">
      <c r="A215" s="175">
        <v>0</v>
      </c>
      <c r="B215" s="161" t="s">
        <v>441</v>
      </c>
      <c r="C215" s="161" t="s">
        <v>442</v>
      </c>
      <c r="D215" s="162" t="s">
        <v>263</v>
      </c>
      <c r="E215" s="162" t="s">
        <v>264</v>
      </c>
      <c r="F215" s="162" t="s">
        <v>443</v>
      </c>
      <c r="G215" s="163" t="s">
        <v>64</v>
      </c>
      <c r="H215" s="164">
        <v>1.05</v>
      </c>
      <c r="I215" s="165"/>
      <c r="J215" s="166">
        <f t="shared" si="25"/>
        <v>0</v>
      </c>
      <c r="K215" s="166">
        <f t="shared" si="26"/>
        <v>0</v>
      </c>
      <c r="L215" s="166">
        <f t="shared" si="27"/>
        <v>0</v>
      </c>
      <c r="M215" s="171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s="172" customFormat="1" ht="15" hidden="1" customHeight="1" x14ac:dyDescent="0.25">
      <c r="A216" s="175">
        <v>0</v>
      </c>
      <c r="B216" s="161" t="s">
        <v>4736</v>
      </c>
      <c r="C216" s="161" t="s">
        <v>5329</v>
      </c>
      <c r="D216" s="162" t="s">
        <v>263</v>
      </c>
      <c r="E216" s="162" t="s">
        <v>264</v>
      </c>
      <c r="F216" s="162" t="s">
        <v>446</v>
      </c>
      <c r="G216" s="163" t="s">
        <v>14</v>
      </c>
      <c r="H216" s="164">
        <v>3.25</v>
      </c>
      <c r="I216" s="165"/>
      <c r="J216" s="166">
        <f t="shared" si="25"/>
        <v>0</v>
      </c>
      <c r="K216" s="166">
        <f t="shared" si="26"/>
        <v>0</v>
      </c>
      <c r="L216" s="166">
        <f t="shared" si="27"/>
        <v>0</v>
      </c>
      <c r="M216" s="171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ht="15" customHeight="1" x14ac:dyDescent="0.25">
      <c r="A217" s="1">
        <v>36</v>
      </c>
      <c r="B217" s="63" t="s">
        <v>453</v>
      </c>
      <c r="C217" s="182" t="s">
        <v>454</v>
      </c>
      <c r="D217" s="64" t="s">
        <v>263</v>
      </c>
      <c r="E217" s="64" t="s">
        <v>264</v>
      </c>
      <c r="F217" s="64" t="s">
        <v>452</v>
      </c>
      <c r="G217" s="65" t="s">
        <v>14</v>
      </c>
      <c r="H217" s="66">
        <v>3.25</v>
      </c>
      <c r="I217" s="67"/>
      <c r="J217" s="68">
        <f t="shared" si="25"/>
        <v>0</v>
      </c>
      <c r="K217" s="68">
        <f t="shared" si="26"/>
        <v>0</v>
      </c>
      <c r="L217" s="68">
        <f t="shared" si="27"/>
        <v>0</v>
      </c>
      <c r="M217" s="30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ht="15" customHeight="1" x14ac:dyDescent="0.25">
      <c r="A218" s="1">
        <v>20</v>
      </c>
      <c r="B218" s="63" t="s">
        <v>4737</v>
      </c>
      <c r="C218" s="182" t="s">
        <v>5330</v>
      </c>
      <c r="D218" s="64" t="s">
        <v>263</v>
      </c>
      <c r="E218" s="64" t="s">
        <v>264</v>
      </c>
      <c r="F218" s="64" t="s">
        <v>459</v>
      </c>
      <c r="G218" s="65" t="s">
        <v>14</v>
      </c>
      <c r="H218" s="66">
        <v>3.25</v>
      </c>
      <c r="I218" s="67"/>
      <c r="J218" s="68">
        <f t="shared" si="25"/>
        <v>0</v>
      </c>
      <c r="K218" s="68">
        <f t="shared" si="26"/>
        <v>0</v>
      </c>
      <c r="L218" s="68">
        <f t="shared" si="27"/>
        <v>0</v>
      </c>
      <c r="M218" s="30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s="172" customFormat="1" ht="15" hidden="1" customHeight="1" x14ac:dyDescent="0.25">
      <c r="A219" s="181">
        <v>0</v>
      </c>
      <c r="B219" s="161" t="s">
        <v>460</v>
      </c>
      <c r="C219" s="161" t="s">
        <v>461</v>
      </c>
      <c r="D219" s="162" t="s">
        <v>263</v>
      </c>
      <c r="E219" s="162" t="s">
        <v>264</v>
      </c>
      <c r="F219" s="162" t="s">
        <v>462</v>
      </c>
      <c r="G219" s="174" t="s">
        <v>64</v>
      </c>
      <c r="H219" s="164">
        <v>1.49</v>
      </c>
      <c r="I219" s="165"/>
      <c r="J219" s="166">
        <f t="shared" si="25"/>
        <v>0</v>
      </c>
      <c r="K219" s="166">
        <f t="shared" si="26"/>
        <v>0</v>
      </c>
      <c r="L219" s="166">
        <f t="shared" si="27"/>
        <v>0</v>
      </c>
      <c r="M219" s="171" t="str">
        <f>IF(I219="","",IF(I219&lt;50,"Ошибка! Не соблюден минимальный заказ на сорт!",""))</f>
        <v/>
      </c>
    </row>
    <row r="220" spans="1:13" s="172" customFormat="1" ht="15" customHeight="1" x14ac:dyDescent="0.25">
      <c r="A220" s="1">
        <v>915</v>
      </c>
      <c r="B220" s="63" t="s">
        <v>464</v>
      </c>
      <c r="C220" s="63" t="s">
        <v>465</v>
      </c>
      <c r="D220" s="63" t="s">
        <v>6597</v>
      </c>
      <c r="E220" s="64" t="s">
        <v>6600</v>
      </c>
      <c r="F220" s="64"/>
      <c r="G220" s="65" t="s">
        <v>64</v>
      </c>
      <c r="H220" s="66">
        <v>0.99</v>
      </c>
      <c r="I220" s="67"/>
      <c r="J220" s="68">
        <f t="shared" si="25"/>
        <v>0</v>
      </c>
      <c r="K220" s="68">
        <f t="shared" si="26"/>
        <v>0</v>
      </c>
      <c r="L220" s="68">
        <f t="shared" si="27"/>
        <v>0</v>
      </c>
      <c r="M220" s="171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s="172" customFormat="1" ht="15" customHeight="1" x14ac:dyDescent="0.25">
      <c r="A221" s="180">
        <v>687</v>
      </c>
      <c r="B221" s="63" t="s">
        <v>466</v>
      </c>
      <c r="C221" s="63" t="s">
        <v>467</v>
      </c>
      <c r="D221" s="64" t="s">
        <v>468</v>
      </c>
      <c r="E221" s="64" t="s">
        <v>5673</v>
      </c>
      <c r="F221" s="64" t="s">
        <v>469</v>
      </c>
      <c r="G221" s="177" t="s">
        <v>64</v>
      </c>
      <c r="H221" s="66">
        <v>0.94000000000000006</v>
      </c>
      <c r="I221" s="67"/>
      <c r="J221" s="68">
        <f t="shared" si="25"/>
        <v>0</v>
      </c>
      <c r="K221" s="68">
        <f t="shared" si="26"/>
        <v>0</v>
      </c>
      <c r="L221" s="68">
        <f t="shared" si="27"/>
        <v>0</v>
      </c>
      <c r="M221" s="171" t="str">
        <f>IF(I221="","",IF(I221&lt;50,"Ошибка! Не соблюден минимальный заказ на сорт!",""))</f>
        <v/>
      </c>
    </row>
    <row r="222" spans="1:13" ht="15" customHeight="1" x14ac:dyDescent="0.25">
      <c r="A222" s="1">
        <v>76</v>
      </c>
      <c r="B222" s="63" t="s">
        <v>470</v>
      </c>
      <c r="C222" s="63" t="s">
        <v>471</v>
      </c>
      <c r="D222" s="63" t="s">
        <v>6596</v>
      </c>
      <c r="E222" s="64" t="s">
        <v>6599</v>
      </c>
      <c r="F222" s="64"/>
      <c r="G222" s="65" t="s">
        <v>64</v>
      </c>
      <c r="H222" s="66">
        <v>0.94000000000000006</v>
      </c>
      <c r="I222" s="67"/>
      <c r="J222" s="68">
        <f t="shared" si="25"/>
        <v>0</v>
      </c>
      <c r="K222" s="68">
        <f t="shared" si="26"/>
        <v>0</v>
      </c>
      <c r="L222" s="68">
        <f t="shared" si="27"/>
        <v>0</v>
      </c>
      <c r="M222" s="30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s="172" customFormat="1" ht="15" customHeight="1" x14ac:dyDescent="0.25">
      <c r="A223" s="1">
        <v>323</v>
      </c>
      <c r="B223" s="63" t="s">
        <v>474</v>
      </c>
      <c r="C223" s="63" t="s">
        <v>475</v>
      </c>
      <c r="D223" s="64" t="s">
        <v>472</v>
      </c>
      <c r="E223" s="64" t="s">
        <v>473</v>
      </c>
      <c r="F223" s="64" t="s">
        <v>476</v>
      </c>
      <c r="G223" s="65" t="s">
        <v>64</v>
      </c>
      <c r="H223" s="66">
        <v>0.76</v>
      </c>
      <c r="I223" s="67"/>
      <c r="J223" s="68">
        <f t="shared" si="25"/>
        <v>0</v>
      </c>
      <c r="K223" s="68">
        <f t="shared" si="26"/>
        <v>0</v>
      </c>
      <c r="L223" s="68">
        <f t="shared" si="27"/>
        <v>0</v>
      </c>
      <c r="M223" s="171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s="172" customFormat="1" ht="15" hidden="1" customHeight="1" x14ac:dyDescent="0.25">
      <c r="A224" s="175">
        <v>0</v>
      </c>
      <c r="B224" s="161" t="s">
        <v>477</v>
      </c>
      <c r="C224" s="161" t="s">
        <v>478</v>
      </c>
      <c r="D224" s="162" t="s">
        <v>472</v>
      </c>
      <c r="E224" s="162" t="s">
        <v>473</v>
      </c>
      <c r="F224" s="162" t="s">
        <v>479</v>
      </c>
      <c r="G224" s="163" t="s">
        <v>64</v>
      </c>
      <c r="H224" s="164">
        <v>0.76</v>
      </c>
      <c r="I224" s="165"/>
      <c r="J224" s="166">
        <f t="shared" si="25"/>
        <v>0</v>
      </c>
      <c r="K224" s="166">
        <f t="shared" si="26"/>
        <v>0</v>
      </c>
      <c r="L224" s="166">
        <f t="shared" si="27"/>
        <v>0</v>
      </c>
      <c r="M224" s="171" t="str">
        <f>IF(I224="","",IF(I224&lt;50,"Ошибка! Не соблюден минимальный заказ на сорт!",""))</f>
        <v/>
      </c>
    </row>
    <row r="225" spans="1:13" s="172" customFormat="1" ht="15" hidden="1" customHeight="1" x14ac:dyDescent="0.25">
      <c r="A225" s="175">
        <v>0</v>
      </c>
      <c r="B225" s="161" t="s">
        <v>482</v>
      </c>
      <c r="C225" s="161" t="s">
        <v>483</v>
      </c>
      <c r="D225" s="162" t="s">
        <v>484</v>
      </c>
      <c r="E225" s="162" t="s">
        <v>485</v>
      </c>
      <c r="F225" s="162" t="s">
        <v>236</v>
      </c>
      <c r="G225" s="163" t="s">
        <v>64</v>
      </c>
      <c r="H225" s="164">
        <v>0.76</v>
      </c>
      <c r="I225" s="165"/>
      <c r="J225" s="166">
        <f t="shared" si="25"/>
        <v>0</v>
      </c>
      <c r="K225" s="166">
        <f t="shared" si="26"/>
        <v>0</v>
      </c>
      <c r="L225" s="166">
        <f t="shared" si="27"/>
        <v>0</v>
      </c>
      <c r="M225" s="171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s="172" customFormat="1" ht="15" customHeight="1" x14ac:dyDescent="0.25">
      <c r="A226" s="1">
        <v>97</v>
      </c>
      <c r="B226" s="63" t="s">
        <v>486</v>
      </c>
      <c r="C226" s="63" t="s">
        <v>487</v>
      </c>
      <c r="D226" s="64" t="s">
        <v>484</v>
      </c>
      <c r="E226" s="64" t="s">
        <v>485</v>
      </c>
      <c r="F226" s="64" t="s">
        <v>488</v>
      </c>
      <c r="G226" s="65" t="s">
        <v>64</v>
      </c>
      <c r="H226" s="66">
        <v>0.76</v>
      </c>
      <c r="I226" s="67"/>
      <c r="J226" s="68">
        <f t="shared" si="25"/>
        <v>0</v>
      </c>
      <c r="K226" s="68">
        <f t="shared" si="26"/>
        <v>0</v>
      </c>
      <c r="L226" s="68">
        <f t="shared" si="27"/>
        <v>0</v>
      </c>
      <c r="M226" s="171" t="str">
        <f>IF(I226="","",IF(I226&lt;50,"Ошибка! Не соблюден минимальный заказ на сорт!",""))</f>
        <v/>
      </c>
    </row>
    <row r="227" spans="1:13" s="172" customFormat="1" ht="15" hidden="1" customHeight="1" x14ac:dyDescent="0.25">
      <c r="A227" s="175">
        <v>0</v>
      </c>
      <c r="B227" s="161" t="s">
        <v>489</v>
      </c>
      <c r="C227" s="161" t="s">
        <v>490</v>
      </c>
      <c r="D227" s="162" t="s">
        <v>484</v>
      </c>
      <c r="E227" s="162" t="s">
        <v>485</v>
      </c>
      <c r="F227" s="162" t="s">
        <v>265</v>
      </c>
      <c r="G227" s="163" t="s">
        <v>64</v>
      </c>
      <c r="H227" s="164">
        <v>0.76</v>
      </c>
      <c r="I227" s="165"/>
      <c r="J227" s="166">
        <f t="shared" si="25"/>
        <v>0</v>
      </c>
      <c r="K227" s="166">
        <f t="shared" si="26"/>
        <v>0</v>
      </c>
      <c r="L227" s="166">
        <f t="shared" si="27"/>
        <v>0</v>
      </c>
      <c r="M227" s="171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s="172" customFormat="1" ht="15" hidden="1" customHeight="1" x14ac:dyDescent="0.25">
      <c r="A228" s="175">
        <v>0</v>
      </c>
      <c r="B228" s="161" t="s">
        <v>491</v>
      </c>
      <c r="C228" s="161" t="s">
        <v>492</v>
      </c>
      <c r="D228" s="162" t="s">
        <v>484</v>
      </c>
      <c r="E228" s="162" t="s">
        <v>485</v>
      </c>
      <c r="F228" s="162" t="s">
        <v>493</v>
      </c>
      <c r="G228" s="163" t="s">
        <v>64</v>
      </c>
      <c r="H228" s="164">
        <v>0.76</v>
      </c>
      <c r="I228" s="165"/>
      <c r="J228" s="166">
        <f t="shared" si="25"/>
        <v>0</v>
      </c>
      <c r="K228" s="166">
        <f t="shared" si="26"/>
        <v>0</v>
      </c>
      <c r="L228" s="166">
        <f t="shared" si="27"/>
        <v>0</v>
      </c>
      <c r="M228" s="171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s="172" customFormat="1" ht="15" hidden="1" customHeight="1" x14ac:dyDescent="0.25">
      <c r="A229" s="175">
        <v>0</v>
      </c>
      <c r="B229" s="161" t="s">
        <v>494</v>
      </c>
      <c r="C229" s="161" t="s">
        <v>495</v>
      </c>
      <c r="D229" s="162" t="s">
        <v>484</v>
      </c>
      <c r="E229" s="162" t="s">
        <v>485</v>
      </c>
      <c r="F229" s="162" t="s">
        <v>2812</v>
      </c>
      <c r="G229" s="163" t="s">
        <v>64</v>
      </c>
      <c r="H229" s="164">
        <v>0.76</v>
      </c>
      <c r="I229" s="165"/>
      <c r="J229" s="166">
        <f t="shared" si="25"/>
        <v>0</v>
      </c>
      <c r="K229" s="166">
        <f t="shared" si="26"/>
        <v>0</v>
      </c>
      <c r="L229" s="166">
        <f t="shared" si="27"/>
        <v>0</v>
      </c>
      <c r="M229" s="171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s="172" customFormat="1" ht="15" hidden="1" customHeight="1" x14ac:dyDescent="0.25">
      <c r="A230" s="175">
        <v>0</v>
      </c>
      <c r="B230" s="161" t="s">
        <v>499</v>
      </c>
      <c r="C230" s="161" t="s">
        <v>500</v>
      </c>
      <c r="D230" s="162" t="s">
        <v>484</v>
      </c>
      <c r="E230" s="162" t="s">
        <v>485</v>
      </c>
      <c r="F230" s="162" t="s">
        <v>501</v>
      </c>
      <c r="G230" s="163" t="s">
        <v>64</v>
      </c>
      <c r="H230" s="164">
        <v>0.76</v>
      </c>
      <c r="I230" s="165"/>
      <c r="J230" s="166">
        <f t="shared" si="25"/>
        <v>0</v>
      </c>
      <c r="K230" s="166">
        <f t="shared" si="26"/>
        <v>0</v>
      </c>
      <c r="L230" s="166">
        <f t="shared" si="27"/>
        <v>0</v>
      </c>
      <c r="M230" s="171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s="172" customFormat="1" ht="15" customHeight="1" x14ac:dyDescent="0.25">
      <c r="A231" s="1">
        <v>978</v>
      </c>
      <c r="B231" s="63" t="s">
        <v>502</v>
      </c>
      <c r="C231" s="63" t="s">
        <v>503</v>
      </c>
      <c r="D231" s="64" t="s">
        <v>484</v>
      </c>
      <c r="E231" s="64" t="s">
        <v>485</v>
      </c>
      <c r="F231" s="64" t="s">
        <v>504</v>
      </c>
      <c r="G231" s="65" t="s">
        <v>64</v>
      </c>
      <c r="H231" s="66">
        <v>0.81</v>
      </c>
      <c r="I231" s="67"/>
      <c r="J231" s="68">
        <f t="shared" si="25"/>
        <v>0</v>
      </c>
      <c r="K231" s="68">
        <f t="shared" si="26"/>
        <v>0</v>
      </c>
      <c r="L231" s="68">
        <f t="shared" si="27"/>
        <v>0</v>
      </c>
      <c r="M231" s="171" t="str">
        <f>IF(I231="","",IF(I231&lt;50,"Ошибка! Не соблюден минимальный заказ на сорт!",""))</f>
        <v/>
      </c>
    </row>
    <row r="232" spans="1:13" s="172" customFormat="1" ht="15" hidden="1" customHeight="1" x14ac:dyDescent="0.25">
      <c r="A232" s="175">
        <v>0</v>
      </c>
      <c r="B232" s="161" t="s">
        <v>505</v>
      </c>
      <c r="C232" s="161" t="s">
        <v>506</v>
      </c>
      <c r="D232" s="162" t="s">
        <v>484</v>
      </c>
      <c r="E232" s="162" t="s">
        <v>485</v>
      </c>
      <c r="F232" s="162" t="s">
        <v>507</v>
      </c>
      <c r="G232" s="163" t="s">
        <v>64</v>
      </c>
      <c r="H232" s="164">
        <v>0.76</v>
      </c>
      <c r="I232" s="165"/>
      <c r="J232" s="166">
        <f t="shared" si="25"/>
        <v>0</v>
      </c>
      <c r="K232" s="166">
        <f t="shared" si="26"/>
        <v>0</v>
      </c>
      <c r="L232" s="166">
        <f t="shared" si="27"/>
        <v>0</v>
      </c>
      <c r="M232" s="171" t="str">
        <f t="shared" ref="M232:M244" si="29"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s="172" customFormat="1" ht="15" hidden="1" customHeight="1" x14ac:dyDescent="0.25">
      <c r="A233" s="175">
        <v>0</v>
      </c>
      <c r="B233" s="161" t="s">
        <v>508</v>
      </c>
      <c r="C233" s="161" t="s">
        <v>509</v>
      </c>
      <c r="D233" s="162" t="s">
        <v>484</v>
      </c>
      <c r="E233" s="162" t="s">
        <v>485</v>
      </c>
      <c r="F233" s="162" t="s">
        <v>510</v>
      </c>
      <c r="G233" s="163" t="s">
        <v>64</v>
      </c>
      <c r="H233" s="164">
        <v>0.76</v>
      </c>
      <c r="I233" s="165"/>
      <c r="J233" s="166">
        <f t="shared" si="25"/>
        <v>0</v>
      </c>
      <c r="K233" s="166">
        <f t="shared" si="26"/>
        <v>0</v>
      </c>
      <c r="L233" s="166">
        <f t="shared" si="27"/>
        <v>0</v>
      </c>
      <c r="M233" s="171" t="str">
        <f t="shared" si="29"/>
        <v/>
      </c>
    </row>
    <row r="234" spans="1:13" s="172" customFormat="1" ht="15" hidden="1" customHeight="1" x14ac:dyDescent="0.25">
      <c r="A234" s="175">
        <v>0</v>
      </c>
      <c r="B234" s="161" t="s">
        <v>511</v>
      </c>
      <c r="C234" s="161" t="s">
        <v>512</v>
      </c>
      <c r="D234" s="162" t="s">
        <v>484</v>
      </c>
      <c r="E234" s="162" t="s">
        <v>485</v>
      </c>
      <c r="F234" s="162" t="s">
        <v>513</v>
      </c>
      <c r="G234" s="163" t="s">
        <v>64</v>
      </c>
      <c r="H234" s="164">
        <v>0.76</v>
      </c>
      <c r="I234" s="165"/>
      <c r="J234" s="166">
        <f t="shared" si="25"/>
        <v>0</v>
      </c>
      <c r="K234" s="166">
        <f t="shared" si="26"/>
        <v>0</v>
      </c>
      <c r="L234" s="166">
        <f t="shared" si="27"/>
        <v>0</v>
      </c>
      <c r="M234" s="171" t="str">
        <f t="shared" si="29"/>
        <v/>
      </c>
    </row>
    <row r="235" spans="1:13" s="172" customFormat="1" ht="15" hidden="1" customHeight="1" x14ac:dyDescent="0.25">
      <c r="A235" s="175">
        <v>0</v>
      </c>
      <c r="B235" s="161" t="s">
        <v>514</v>
      </c>
      <c r="C235" s="161" t="s">
        <v>515</v>
      </c>
      <c r="D235" s="162" t="s">
        <v>484</v>
      </c>
      <c r="E235" s="162" t="s">
        <v>485</v>
      </c>
      <c r="F235" s="162" t="s">
        <v>516</v>
      </c>
      <c r="G235" s="163" t="s">
        <v>64</v>
      </c>
      <c r="H235" s="164">
        <v>0.76</v>
      </c>
      <c r="I235" s="165"/>
      <c r="J235" s="166">
        <f t="shared" si="25"/>
        <v>0</v>
      </c>
      <c r="K235" s="166">
        <f t="shared" si="26"/>
        <v>0</v>
      </c>
      <c r="L235" s="166">
        <f t="shared" si="27"/>
        <v>0</v>
      </c>
      <c r="M235" s="171" t="str">
        <f t="shared" si="29"/>
        <v/>
      </c>
    </row>
    <row r="236" spans="1:13" s="172" customFormat="1" ht="15" customHeight="1" x14ac:dyDescent="0.25">
      <c r="A236" s="1">
        <v>147</v>
      </c>
      <c r="B236" s="63" t="s">
        <v>480</v>
      </c>
      <c r="C236" s="63" t="s">
        <v>481</v>
      </c>
      <c r="D236" s="64" t="s">
        <v>484</v>
      </c>
      <c r="E236" s="64" t="s">
        <v>485</v>
      </c>
      <c r="F236" s="64"/>
      <c r="G236" s="65" t="s">
        <v>64</v>
      </c>
      <c r="H236" s="66">
        <v>0.76</v>
      </c>
      <c r="I236" s="67"/>
      <c r="J236" s="68">
        <f t="shared" si="25"/>
        <v>0</v>
      </c>
      <c r="K236" s="68">
        <f t="shared" si="26"/>
        <v>0</v>
      </c>
      <c r="L236" s="68">
        <f t="shared" si="27"/>
        <v>0</v>
      </c>
      <c r="M236" s="171" t="str">
        <f t="shared" si="29"/>
        <v/>
      </c>
    </row>
    <row r="237" spans="1:13" s="172" customFormat="1" ht="15" hidden="1" customHeight="1" x14ac:dyDescent="0.25">
      <c r="A237" s="175">
        <v>0</v>
      </c>
      <c r="B237" s="161" t="s">
        <v>520</v>
      </c>
      <c r="C237" s="161" t="s">
        <v>521</v>
      </c>
      <c r="D237" s="162" t="s">
        <v>484</v>
      </c>
      <c r="E237" s="162" t="s">
        <v>485</v>
      </c>
      <c r="F237" s="162"/>
      <c r="G237" s="163" t="s">
        <v>64</v>
      </c>
      <c r="H237" s="164">
        <v>0.76</v>
      </c>
      <c r="I237" s="165"/>
      <c r="J237" s="166">
        <f t="shared" ref="J237:J300" si="30">H237*I237</f>
        <v>0</v>
      </c>
      <c r="K237" s="166">
        <f t="shared" ref="K237:K300" si="31">IF($I$11&gt;=7000,0,H237*0.07*I237)</f>
        <v>0</v>
      </c>
      <c r="L237" s="166">
        <f t="shared" ref="L237:L300" si="32">J237+K237</f>
        <v>0</v>
      </c>
      <c r="M237" s="171" t="str">
        <f t="shared" si="29"/>
        <v/>
      </c>
    </row>
    <row r="238" spans="1:13" s="172" customFormat="1" ht="15" hidden="1" customHeight="1" x14ac:dyDescent="0.25">
      <c r="A238" s="175">
        <v>0</v>
      </c>
      <c r="B238" s="161" t="s">
        <v>496</v>
      </c>
      <c r="C238" s="161" t="s">
        <v>497</v>
      </c>
      <c r="D238" s="162" t="s">
        <v>484</v>
      </c>
      <c r="E238" s="162" t="s">
        <v>485</v>
      </c>
      <c r="F238" s="162" t="s">
        <v>498</v>
      </c>
      <c r="G238" s="163" t="s">
        <v>64</v>
      </c>
      <c r="H238" s="164">
        <v>0.81</v>
      </c>
      <c r="I238" s="165"/>
      <c r="J238" s="166">
        <f t="shared" si="30"/>
        <v>0</v>
      </c>
      <c r="K238" s="166">
        <f t="shared" si="31"/>
        <v>0</v>
      </c>
      <c r="L238" s="166">
        <f t="shared" si="32"/>
        <v>0</v>
      </c>
      <c r="M238" s="171" t="str">
        <f t="shared" si="29"/>
        <v/>
      </c>
    </row>
    <row r="239" spans="1:13" s="172" customFormat="1" ht="15" hidden="1" customHeight="1" x14ac:dyDescent="0.25">
      <c r="A239" s="175">
        <v>0</v>
      </c>
      <c r="B239" s="161" t="s">
        <v>517</v>
      </c>
      <c r="C239" s="161" t="s">
        <v>518</v>
      </c>
      <c r="D239" s="162" t="s">
        <v>484</v>
      </c>
      <c r="E239" s="162" t="s">
        <v>485</v>
      </c>
      <c r="F239" s="162" t="s">
        <v>519</v>
      </c>
      <c r="G239" s="163" t="s">
        <v>64</v>
      </c>
      <c r="H239" s="164">
        <v>0.81</v>
      </c>
      <c r="I239" s="165"/>
      <c r="J239" s="166">
        <f t="shared" si="30"/>
        <v>0</v>
      </c>
      <c r="K239" s="166">
        <f t="shared" si="31"/>
        <v>0</v>
      </c>
      <c r="L239" s="166">
        <f t="shared" si="32"/>
        <v>0</v>
      </c>
      <c r="M239" s="171" t="str">
        <f t="shared" si="29"/>
        <v/>
      </c>
    </row>
    <row r="240" spans="1:13" s="172" customFormat="1" ht="15" hidden="1" customHeight="1" x14ac:dyDescent="0.25">
      <c r="A240" s="175">
        <v>0</v>
      </c>
      <c r="B240" s="161" t="s">
        <v>522</v>
      </c>
      <c r="C240" s="161" t="s">
        <v>523</v>
      </c>
      <c r="D240" s="162" t="s">
        <v>524</v>
      </c>
      <c r="E240" s="162" t="s">
        <v>525</v>
      </c>
      <c r="F240" s="162"/>
      <c r="G240" s="163" t="s">
        <v>64</v>
      </c>
      <c r="H240" s="164">
        <v>1.1599999999999999</v>
      </c>
      <c r="I240" s="165"/>
      <c r="J240" s="166">
        <f t="shared" si="30"/>
        <v>0</v>
      </c>
      <c r="K240" s="166">
        <f t="shared" si="31"/>
        <v>0</v>
      </c>
      <c r="L240" s="166">
        <f t="shared" si="32"/>
        <v>0</v>
      </c>
      <c r="M240" s="171" t="str">
        <f t="shared" si="29"/>
        <v/>
      </c>
    </row>
    <row r="241" spans="1:13" s="172" customFormat="1" ht="15" hidden="1" customHeight="1" x14ac:dyDescent="0.25">
      <c r="A241" s="175">
        <v>0</v>
      </c>
      <c r="B241" s="161" t="s">
        <v>529</v>
      </c>
      <c r="C241" s="161" t="s">
        <v>530</v>
      </c>
      <c r="D241" s="162" t="s">
        <v>526</v>
      </c>
      <c r="E241" s="162" t="s">
        <v>527</v>
      </c>
      <c r="F241" s="162" t="s">
        <v>531</v>
      </c>
      <c r="G241" s="163" t="s">
        <v>528</v>
      </c>
      <c r="H241" s="164">
        <v>4.68</v>
      </c>
      <c r="I241" s="165"/>
      <c r="J241" s="166">
        <f t="shared" si="30"/>
        <v>0</v>
      </c>
      <c r="K241" s="166">
        <f t="shared" si="31"/>
        <v>0</v>
      </c>
      <c r="L241" s="166">
        <f t="shared" si="32"/>
        <v>0</v>
      </c>
      <c r="M241" s="171" t="str">
        <f t="shared" si="29"/>
        <v/>
      </c>
    </row>
    <row r="242" spans="1:13" s="172" customFormat="1" ht="15" customHeight="1" x14ac:dyDescent="0.25">
      <c r="A242" s="1">
        <v>364</v>
      </c>
      <c r="B242" s="63" t="s">
        <v>4739</v>
      </c>
      <c r="C242" s="63" t="s">
        <v>532</v>
      </c>
      <c r="D242" s="64" t="s">
        <v>533</v>
      </c>
      <c r="E242" s="64" t="s">
        <v>534</v>
      </c>
      <c r="F242" s="64" t="s">
        <v>5906</v>
      </c>
      <c r="G242" s="65" t="s">
        <v>528</v>
      </c>
      <c r="H242" s="66">
        <v>4.95</v>
      </c>
      <c r="I242" s="67"/>
      <c r="J242" s="68">
        <f t="shared" si="30"/>
        <v>0</v>
      </c>
      <c r="K242" s="68">
        <f t="shared" si="31"/>
        <v>0</v>
      </c>
      <c r="L242" s="68">
        <f t="shared" si="32"/>
        <v>0</v>
      </c>
      <c r="M242" s="171" t="str">
        <f t="shared" si="29"/>
        <v/>
      </c>
    </row>
    <row r="243" spans="1:13" s="172" customFormat="1" ht="15" hidden="1" customHeight="1" x14ac:dyDescent="0.25">
      <c r="A243" s="175">
        <v>0</v>
      </c>
      <c r="B243" s="161" t="s">
        <v>535</v>
      </c>
      <c r="C243" s="161" t="s">
        <v>536</v>
      </c>
      <c r="D243" s="162" t="s">
        <v>537</v>
      </c>
      <c r="E243" s="162" t="s">
        <v>538</v>
      </c>
      <c r="F243" s="162" t="s">
        <v>539</v>
      </c>
      <c r="G243" s="163" t="s">
        <v>64</v>
      </c>
      <c r="H243" s="164">
        <v>1.1000000000000001</v>
      </c>
      <c r="I243" s="165"/>
      <c r="J243" s="166">
        <f t="shared" si="30"/>
        <v>0</v>
      </c>
      <c r="K243" s="166">
        <f t="shared" si="31"/>
        <v>0</v>
      </c>
      <c r="L243" s="166">
        <f t="shared" si="32"/>
        <v>0</v>
      </c>
      <c r="M243" s="171" t="str">
        <f t="shared" si="29"/>
        <v/>
      </c>
    </row>
    <row r="244" spans="1:13" s="172" customFormat="1" ht="15" hidden="1" customHeight="1" x14ac:dyDescent="0.25">
      <c r="A244" s="175">
        <v>0</v>
      </c>
      <c r="B244" s="161" t="s">
        <v>540</v>
      </c>
      <c r="C244" s="161" t="s">
        <v>541</v>
      </c>
      <c r="D244" s="162" t="s">
        <v>542</v>
      </c>
      <c r="E244" s="162" t="s">
        <v>543</v>
      </c>
      <c r="F244" s="162" t="s">
        <v>544</v>
      </c>
      <c r="G244" s="163" t="s">
        <v>64</v>
      </c>
      <c r="H244" s="164">
        <v>1.21</v>
      </c>
      <c r="I244" s="165"/>
      <c r="J244" s="166">
        <f t="shared" si="30"/>
        <v>0</v>
      </c>
      <c r="K244" s="166">
        <f t="shared" si="31"/>
        <v>0</v>
      </c>
      <c r="L244" s="166">
        <f t="shared" si="32"/>
        <v>0</v>
      </c>
      <c r="M244" s="171" t="str">
        <f t="shared" si="29"/>
        <v/>
      </c>
    </row>
    <row r="245" spans="1:13" s="172" customFormat="1" ht="15" hidden="1" customHeight="1" x14ac:dyDescent="0.25">
      <c r="A245" s="175">
        <v>0</v>
      </c>
      <c r="B245" s="161" t="s">
        <v>545</v>
      </c>
      <c r="C245" s="161" t="s">
        <v>546</v>
      </c>
      <c r="D245" s="162" t="s">
        <v>542</v>
      </c>
      <c r="E245" s="162" t="s">
        <v>543</v>
      </c>
      <c r="F245" s="162"/>
      <c r="G245" s="163" t="s">
        <v>64</v>
      </c>
      <c r="H245" s="164">
        <v>1.21</v>
      </c>
      <c r="I245" s="165"/>
      <c r="J245" s="166">
        <f t="shared" si="30"/>
        <v>0</v>
      </c>
      <c r="K245" s="166">
        <f t="shared" si="31"/>
        <v>0</v>
      </c>
      <c r="L245" s="166">
        <f t="shared" si="32"/>
        <v>0</v>
      </c>
      <c r="M245" s="176" t="str">
        <f>IF(I245="","",IF(I245&lt;50,"Ошибка! Не соблюден минимальный заказ на сорт!",""))</f>
        <v/>
      </c>
    </row>
    <row r="246" spans="1:13" s="172" customFormat="1" ht="15" customHeight="1" x14ac:dyDescent="0.25">
      <c r="A246" s="1">
        <v>235</v>
      </c>
      <c r="B246" s="63" t="s">
        <v>4800</v>
      </c>
      <c r="C246" s="178" t="s">
        <v>5371</v>
      </c>
      <c r="D246" s="167" t="s">
        <v>549</v>
      </c>
      <c r="E246" s="167" t="s">
        <v>5702</v>
      </c>
      <c r="F246" s="167" t="s">
        <v>5935</v>
      </c>
      <c r="G246" s="168" t="s">
        <v>64</v>
      </c>
      <c r="H246" s="169">
        <v>1.05</v>
      </c>
      <c r="I246" s="67"/>
      <c r="J246" s="68">
        <f t="shared" si="30"/>
        <v>0</v>
      </c>
      <c r="K246" s="68">
        <f t="shared" si="31"/>
        <v>0</v>
      </c>
      <c r="L246" s="68">
        <f t="shared" si="32"/>
        <v>0</v>
      </c>
      <c r="M246" s="171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s="172" customFormat="1" ht="15" customHeight="1" x14ac:dyDescent="0.25">
      <c r="A247" s="1">
        <v>305</v>
      </c>
      <c r="B247" s="63" t="s">
        <v>547</v>
      </c>
      <c r="C247" s="63" t="s">
        <v>548</v>
      </c>
      <c r="D247" s="64" t="s">
        <v>549</v>
      </c>
      <c r="E247" s="64" t="s">
        <v>5702</v>
      </c>
      <c r="F247" s="64" t="s">
        <v>550</v>
      </c>
      <c r="G247" s="65" t="s">
        <v>64</v>
      </c>
      <c r="H247" s="66">
        <v>0.83</v>
      </c>
      <c r="I247" s="67"/>
      <c r="J247" s="68">
        <f t="shared" si="30"/>
        <v>0</v>
      </c>
      <c r="K247" s="68">
        <f t="shared" si="31"/>
        <v>0</v>
      </c>
      <c r="L247" s="68">
        <f t="shared" si="32"/>
        <v>0</v>
      </c>
      <c r="M247" s="171" t="str">
        <f>IF(I247="","",IF(I247&lt;50,"Ошибка! Не соблюден минимальный заказ на сорт!",""))</f>
        <v/>
      </c>
    </row>
    <row r="248" spans="1:13" s="172" customFormat="1" ht="15" customHeight="1" x14ac:dyDescent="0.25">
      <c r="A248" s="1">
        <v>1560</v>
      </c>
      <c r="B248" s="63" t="s">
        <v>551</v>
      </c>
      <c r="C248" s="63" t="s">
        <v>552</v>
      </c>
      <c r="D248" s="64" t="s">
        <v>549</v>
      </c>
      <c r="E248" s="64" t="s">
        <v>5702</v>
      </c>
      <c r="F248" s="64" t="s">
        <v>553</v>
      </c>
      <c r="G248" s="65" t="s">
        <v>64</v>
      </c>
      <c r="H248" s="66">
        <v>0.83</v>
      </c>
      <c r="I248" s="67"/>
      <c r="J248" s="68">
        <f t="shared" si="30"/>
        <v>0</v>
      </c>
      <c r="K248" s="68">
        <f t="shared" si="31"/>
        <v>0</v>
      </c>
      <c r="L248" s="68">
        <f t="shared" si="32"/>
        <v>0</v>
      </c>
      <c r="M248" s="171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s="172" customFormat="1" ht="15" hidden="1" customHeight="1" x14ac:dyDescent="0.25">
      <c r="A249" s="175">
        <v>0</v>
      </c>
      <c r="B249" s="161" t="s">
        <v>554</v>
      </c>
      <c r="C249" s="161" t="s">
        <v>555</v>
      </c>
      <c r="D249" s="162" t="s">
        <v>549</v>
      </c>
      <c r="E249" s="162" t="s">
        <v>5702</v>
      </c>
      <c r="F249" s="162" t="s">
        <v>5936</v>
      </c>
      <c r="G249" s="163" t="s">
        <v>64</v>
      </c>
      <c r="H249" s="164">
        <v>0.83</v>
      </c>
      <c r="I249" s="165"/>
      <c r="J249" s="166">
        <f t="shared" si="30"/>
        <v>0</v>
      </c>
      <c r="K249" s="166">
        <f t="shared" si="31"/>
        <v>0</v>
      </c>
      <c r="L249" s="166">
        <f t="shared" si="32"/>
        <v>0</v>
      </c>
      <c r="M249" s="171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s="172" customFormat="1" ht="15" hidden="1" customHeight="1" x14ac:dyDescent="0.25">
      <c r="A250" s="175">
        <v>0</v>
      </c>
      <c r="B250" s="161" t="s">
        <v>556</v>
      </c>
      <c r="C250" s="161" t="s">
        <v>557</v>
      </c>
      <c r="D250" s="162" t="s">
        <v>549</v>
      </c>
      <c r="E250" s="162" t="s">
        <v>5702</v>
      </c>
      <c r="F250" s="162" t="s">
        <v>352</v>
      </c>
      <c r="G250" s="163" t="s">
        <v>64</v>
      </c>
      <c r="H250" s="164">
        <v>0.96</v>
      </c>
      <c r="I250" s="165"/>
      <c r="J250" s="166">
        <f t="shared" si="30"/>
        <v>0</v>
      </c>
      <c r="K250" s="166">
        <f t="shared" si="31"/>
        <v>0</v>
      </c>
      <c r="L250" s="166">
        <f t="shared" si="32"/>
        <v>0</v>
      </c>
      <c r="M250" s="171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s="172" customFormat="1" ht="15" hidden="1" customHeight="1" x14ac:dyDescent="0.25">
      <c r="A251" s="175">
        <v>0</v>
      </c>
      <c r="B251" s="161" t="s">
        <v>558</v>
      </c>
      <c r="C251" s="161" t="s">
        <v>559</v>
      </c>
      <c r="D251" s="162" t="s">
        <v>549</v>
      </c>
      <c r="E251" s="162" t="s">
        <v>5702</v>
      </c>
      <c r="F251" s="162" t="s">
        <v>560</v>
      </c>
      <c r="G251" s="163" t="s">
        <v>64</v>
      </c>
      <c r="H251" s="164">
        <v>0.88</v>
      </c>
      <c r="I251" s="165"/>
      <c r="J251" s="166">
        <f t="shared" si="30"/>
        <v>0</v>
      </c>
      <c r="K251" s="166">
        <f t="shared" si="31"/>
        <v>0</v>
      </c>
      <c r="L251" s="166">
        <f t="shared" si="32"/>
        <v>0</v>
      </c>
      <c r="M251" s="171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s="172" customFormat="1" ht="15" hidden="1" customHeight="1" x14ac:dyDescent="0.25">
      <c r="A252" s="175">
        <v>0</v>
      </c>
      <c r="B252" s="161" t="s">
        <v>4801</v>
      </c>
      <c r="C252" s="179" t="s">
        <v>5372</v>
      </c>
      <c r="D252" s="173" t="s">
        <v>563</v>
      </c>
      <c r="E252" s="173" t="s">
        <v>564</v>
      </c>
      <c r="F252" s="173" t="s">
        <v>5937</v>
      </c>
      <c r="G252" s="174" t="s">
        <v>64</v>
      </c>
      <c r="H252" s="164">
        <v>0.88</v>
      </c>
      <c r="I252" s="165"/>
      <c r="J252" s="166">
        <f t="shared" si="30"/>
        <v>0</v>
      </c>
      <c r="K252" s="166">
        <f t="shared" si="31"/>
        <v>0</v>
      </c>
      <c r="L252" s="166">
        <f t="shared" si="32"/>
        <v>0</v>
      </c>
      <c r="M252" s="176" t="str">
        <f>IF(I252="","",IF(I252&lt;50,"Ошибка! Не соблюден минимальный заказ на сорт!",""))</f>
        <v/>
      </c>
    </row>
    <row r="253" spans="1:13" s="172" customFormat="1" ht="15" hidden="1" customHeight="1" x14ac:dyDescent="0.25">
      <c r="A253" s="175">
        <v>0</v>
      </c>
      <c r="B253" s="161" t="s">
        <v>566</v>
      </c>
      <c r="C253" s="161" t="s">
        <v>567</v>
      </c>
      <c r="D253" s="162" t="s">
        <v>563</v>
      </c>
      <c r="E253" s="162" t="s">
        <v>564</v>
      </c>
      <c r="F253" s="162" t="s">
        <v>570</v>
      </c>
      <c r="G253" s="163" t="s">
        <v>64</v>
      </c>
      <c r="H253" s="164">
        <v>0.88</v>
      </c>
      <c r="I253" s="165"/>
      <c r="J253" s="166">
        <f t="shared" si="30"/>
        <v>0</v>
      </c>
      <c r="K253" s="166">
        <f t="shared" si="31"/>
        <v>0</v>
      </c>
      <c r="L253" s="166">
        <f t="shared" si="32"/>
        <v>0</v>
      </c>
      <c r="M253" s="171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s="172" customFormat="1" ht="15" hidden="1" customHeight="1" x14ac:dyDescent="0.25">
      <c r="A254" s="175">
        <v>0</v>
      </c>
      <c r="B254" s="161" t="s">
        <v>568</v>
      </c>
      <c r="C254" s="161" t="s">
        <v>569</v>
      </c>
      <c r="D254" s="162" t="s">
        <v>563</v>
      </c>
      <c r="E254" s="162" t="s">
        <v>564</v>
      </c>
      <c r="F254" s="162" t="s">
        <v>570</v>
      </c>
      <c r="G254" s="163" t="s">
        <v>64</v>
      </c>
      <c r="H254" s="164">
        <v>0.88</v>
      </c>
      <c r="I254" s="165"/>
      <c r="J254" s="166">
        <f t="shared" si="30"/>
        <v>0</v>
      </c>
      <c r="K254" s="166">
        <f t="shared" si="31"/>
        <v>0</v>
      </c>
      <c r="L254" s="166">
        <f t="shared" si="32"/>
        <v>0</v>
      </c>
      <c r="M254" s="171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s="172" customFormat="1" ht="15" hidden="1" customHeight="1" x14ac:dyDescent="0.25">
      <c r="A255" s="175">
        <v>0</v>
      </c>
      <c r="B255" s="161" t="s">
        <v>571</v>
      </c>
      <c r="C255" s="161" t="s">
        <v>572</v>
      </c>
      <c r="D255" s="162" t="s">
        <v>563</v>
      </c>
      <c r="E255" s="162" t="s">
        <v>564</v>
      </c>
      <c r="F255" s="162" t="s">
        <v>573</v>
      </c>
      <c r="G255" s="163" t="s">
        <v>64</v>
      </c>
      <c r="H255" s="164">
        <v>0.88</v>
      </c>
      <c r="I255" s="165"/>
      <c r="J255" s="166">
        <f t="shared" si="30"/>
        <v>0</v>
      </c>
      <c r="K255" s="166">
        <f t="shared" si="31"/>
        <v>0</v>
      </c>
      <c r="L255" s="166">
        <f t="shared" si="32"/>
        <v>0</v>
      </c>
      <c r="M255" s="171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s="172" customFormat="1" ht="15" hidden="1" customHeight="1" x14ac:dyDescent="0.25">
      <c r="A256" s="175">
        <v>0</v>
      </c>
      <c r="B256" s="161" t="s">
        <v>561</v>
      </c>
      <c r="C256" s="161" t="s">
        <v>562</v>
      </c>
      <c r="D256" s="162" t="s">
        <v>563</v>
      </c>
      <c r="E256" s="162" t="s">
        <v>564</v>
      </c>
      <c r="F256" s="162" t="s">
        <v>565</v>
      </c>
      <c r="G256" s="163" t="s">
        <v>64</v>
      </c>
      <c r="H256" s="164">
        <v>0.88</v>
      </c>
      <c r="I256" s="165"/>
      <c r="J256" s="166">
        <f t="shared" si="30"/>
        <v>0</v>
      </c>
      <c r="K256" s="166">
        <f t="shared" si="31"/>
        <v>0</v>
      </c>
      <c r="L256" s="166">
        <f t="shared" si="32"/>
        <v>0</v>
      </c>
      <c r="M256" s="171" t="str">
        <f>IF(I256="","",IF(I256&lt;50,"Ошибка! Не соблюден минимальный заказ на сорт!",""))</f>
        <v/>
      </c>
    </row>
    <row r="257" spans="1:13" s="172" customFormat="1" ht="15" hidden="1" customHeight="1" x14ac:dyDescent="0.25">
      <c r="A257" s="175">
        <v>0</v>
      </c>
      <c r="B257" s="161" t="s">
        <v>574</v>
      </c>
      <c r="C257" s="161" t="s">
        <v>575</v>
      </c>
      <c r="D257" s="162" t="s">
        <v>563</v>
      </c>
      <c r="E257" s="162" t="s">
        <v>564</v>
      </c>
      <c r="F257" s="162"/>
      <c r="G257" s="163" t="s">
        <v>64</v>
      </c>
      <c r="H257" s="164">
        <v>0.88</v>
      </c>
      <c r="I257" s="165"/>
      <c r="J257" s="166">
        <f t="shared" si="30"/>
        <v>0</v>
      </c>
      <c r="K257" s="166">
        <f t="shared" si="31"/>
        <v>0</v>
      </c>
      <c r="L257" s="166">
        <f t="shared" si="32"/>
        <v>0</v>
      </c>
      <c r="M257" s="171" t="str">
        <f>IF(I257="","",IF(I257&lt;80,"Ошибка! Не соблюден минимальный заказ на сорт!",IF(MOD(I257,40)&gt;0,"Ошибка! Не соблюдена кратность заказа на позицию!","")))</f>
        <v/>
      </c>
    </row>
    <row r="258" spans="1:13" s="172" customFormat="1" ht="15" hidden="1" customHeight="1" x14ac:dyDescent="0.25">
      <c r="A258" s="175">
        <v>0</v>
      </c>
      <c r="B258" s="161" t="s">
        <v>579</v>
      </c>
      <c r="C258" s="161" t="s">
        <v>580</v>
      </c>
      <c r="D258" s="162" t="s">
        <v>581</v>
      </c>
      <c r="E258" s="162" t="s">
        <v>582</v>
      </c>
      <c r="F258" s="162" t="s">
        <v>583</v>
      </c>
      <c r="G258" s="163" t="s">
        <v>64</v>
      </c>
      <c r="H258" s="164">
        <v>0.94000000000000006</v>
      </c>
      <c r="I258" s="165"/>
      <c r="J258" s="166">
        <f t="shared" si="30"/>
        <v>0</v>
      </c>
      <c r="K258" s="166">
        <f t="shared" si="31"/>
        <v>0</v>
      </c>
      <c r="L258" s="166">
        <f t="shared" si="32"/>
        <v>0</v>
      </c>
      <c r="M258" s="171" t="str">
        <f>IF(I258="","",IF(I258&lt;80,"Ошибка! Не соблюден минимальный заказ на сорт!",IF(MOD(I258,40)&gt;0,"Ошибка! Не соблюдена кратность заказа на позицию!","")))</f>
        <v/>
      </c>
    </row>
    <row r="259" spans="1:13" s="172" customFormat="1" ht="15" customHeight="1" x14ac:dyDescent="0.25">
      <c r="A259" s="1">
        <v>1446</v>
      </c>
      <c r="B259" s="63" t="s">
        <v>584</v>
      </c>
      <c r="C259" s="63" t="s">
        <v>585</v>
      </c>
      <c r="D259" s="64" t="s">
        <v>581</v>
      </c>
      <c r="E259" s="64" t="s">
        <v>582</v>
      </c>
      <c r="F259" s="64" t="s">
        <v>586</v>
      </c>
      <c r="G259" s="65" t="s">
        <v>64</v>
      </c>
      <c r="H259" s="66">
        <v>1.21</v>
      </c>
      <c r="I259" s="67"/>
      <c r="J259" s="68">
        <f t="shared" si="30"/>
        <v>0</v>
      </c>
      <c r="K259" s="68">
        <f t="shared" si="31"/>
        <v>0</v>
      </c>
      <c r="L259" s="68">
        <f t="shared" si="32"/>
        <v>0</v>
      </c>
      <c r="M259" s="176" t="str">
        <f>IF(I259="","",IF(I259&lt;50,"Ошибка! Не соблюден минимальный заказ на сорт!",""))</f>
        <v/>
      </c>
    </row>
    <row r="260" spans="1:13" s="172" customFormat="1" ht="15" customHeight="1" x14ac:dyDescent="0.25">
      <c r="A260" s="1">
        <v>98</v>
      </c>
      <c r="B260" s="63" t="s">
        <v>606</v>
      </c>
      <c r="C260" s="63" t="s">
        <v>607</v>
      </c>
      <c r="D260" s="64" t="s">
        <v>5717</v>
      </c>
      <c r="E260" s="64" t="s">
        <v>5718</v>
      </c>
      <c r="F260" s="64" t="s">
        <v>608</v>
      </c>
      <c r="G260" s="65" t="s">
        <v>64</v>
      </c>
      <c r="H260" s="66">
        <v>0.94000000000000006</v>
      </c>
      <c r="I260" s="67"/>
      <c r="J260" s="68">
        <f t="shared" si="30"/>
        <v>0</v>
      </c>
      <c r="K260" s="68">
        <f t="shared" si="31"/>
        <v>0</v>
      </c>
      <c r="L260" s="68">
        <f t="shared" si="32"/>
        <v>0</v>
      </c>
      <c r="M260" s="171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s="172" customFormat="1" ht="15" hidden="1" customHeight="1" x14ac:dyDescent="0.25">
      <c r="A261" s="175">
        <v>0</v>
      </c>
      <c r="B261" s="161" t="s">
        <v>587</v>
      </c>
      <c r="C261" s="161" t="s">
        <v>588</v>
      </c>
      <c r="D261" s="162" t="s">
        <v>589</v>
      </c>
      <c r="E261" s="162" t="s">
        <v>590</v>
      </c>
      <c r="F261" s="162" t="s">
        <v>591</v>
      </c>
      <c r="G261" s="163" t="s">
        <v>64</v>
      </c>
      <c r="H261" s="164">
        <v>1.47</v>
      </c>
      <c r="I261" s="165"/>
      <c r="J261" s="166">
        <f t="shared" si="30"/>
        <v>0</v>
      </c>
      <c r="K261" s="166">
        <f t="shared" si="31"/>
        <v>0</v>
      </c>
      <c r="L261" s="166">
        <f t="shared" si="32"/>
        <v>0</v>
      </c>
      <c r="M261" s="176" t="str">
        <f>IF(I261="","",IF(I261&lt;50,"Ошибка! Не соблюден минимальный заказ на сорт!",""))</f>
        <v/>
      </c>
    </row>
    <row r="262" spans="1:13" s="172" customFormat="1" ht="15" customHeight="1" x14ac:dyDescent="0.25">
      <c r="A262" s="1">
        <v>676</v>
      </c>
      <c r="B262" s="63" t="s">
        <v>592</v>
      </c>
      <c r="C262" s="63" t="s">
        <v>593</v>
      </c>
      <c r="D262" s="64" t="s">
        <v>594</v>
      </c>
      <c r="E262" s="64" t="s">
        <v>595</v>
      </c>
      <c r="F262" s="64" t="s">
        <v>596</v>
      </c>
      <c r="G262" s="65" t="s">
        <v>64</v>
      </c>
      <c r="H262" s="66">
        <v>0.94000000000000006</v>
      </c>
      <c r="I262" s="67"/>
      <c r="J262" s="68">
        <f t="shared" si="30"/>
        <v>0</v>
      </c>
      <c r="K262" s="68">
        <f t="shared" si="31"/>
        <v>0</v>
      </c>
      <c r="L262" s="68">
        <f t="shared" si="32"/>
        <v>0</v>
      </c>
      <c r="M262" s="171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s="172" customFormat="1" ht="15" customHeight="1" x14ac:dyDescent="0.25">
      <c r="A263" s="1">
        <v>38</v>
      </c>
      <c r="B263" s="63" t="s">
        <v>600</v>
      </c>
      <c r="C263" s="63" t="s">
        <v>601</v>
      </c>
      <c r="D263" s="64" t="s">
        <v>594</v>
      </c>
      <c r="E263" s="64" t="s">
        <v>595</v>
      </c>
      <c r="F263" s="64" t="s">
        <v>602</v>
      </c>
      <c r="G263" s="65" t="s">
        <v>64</v>
      </c>
      <c r="H263" s="66">
        <v>0.94000000000000006</v>
      </c>
      <c r="I263" s="67"/>
      <c r="J263" s="68">
        <f t="shared" si="30"/>
        <v>0</v>
      </c>
      <c r="K263" s="68">
        <f t="shared" si="31"/>
        <v>0</v>
      </c>
      <c r="L263" s="68">
        <f t="shared" si="32"/>
        <v>0</v>
      </c>
      <c r="M263" s="171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s="172" customFormat="1" ht="15" customHeight="1" x14ac:dyDescent="0.25">
      <c r="A264" s="1">
        <v>1567</v>
      </c>
      <c r="B264" s="63" t="s">
        <v>603</v>
      </c>
      <c r="C264" s="63" t="s">
        <v>604</v>
      </c>
      <c r="D264" s="64" t="s">
        <v>5716</v>
      </c>
      <c r="E264" s="64" t="s">
        <v>595</v>
      </c>
      <c r="F264" s="64" t="s">
        <v>605</v>
      </c>
      <c r="G264" s="65" t="s">
        <v>64</v>
      </c>
      <c r="H264" s="66">
        <v>0.94000000000000006</v>
      </c>
      <c r="I264" s="67"/>
      <c r="J264" s="68">
        <f t="shared" si="30"/>
        <v>0</v>
      </c>
      <c r="K264" s="68">
        <f t="shared" si="31"/>
        <v>0</v>
      </c>
      <c r="L264" s="68">
        <f t="shared" si="32"/>
        <v>0</v>
      </c>
      <c r="M264" s="171" t="str">
        <f>IF(I264="","",IF(I264&lt;50,"Ошибка! Не соблюден минимальный заказ на сорт!",""))</f>
        <v/>
      </c>
    </row>
    <row r="265" spans="1:13" s="172" customFormat="1" ht="15" customHeight="1" x14ac:dyDescent="0.25">
      <c r="A265" s="1">
        <v>639</v>
      </c>
      <c r="B265" s="63" t="s">
        <v>4899</v>
      </c>
      <c r="C265" s="63" t="s">
        <v>609</v>
      </c>
      <c r="D265" s="64" t="s">
        <v>594</v>
      </c>
      <c r="E265" s="64" t="s">
        <v>595</v>
      </c>
      <c r="F265" s="64" t="s">
        <v>610</v>
      </c>
      <c r="G265" s="65" t="s">
        <v>64</v>
      </c>
      <c r="H265" s="66">
        <v>1.74</v>
      </c>
      <c r="I265" s="67"/>
      <c r="J265" s="68">
        <f t="shared" si="30"/>
        <v>0</v>
      </c>
      <c r="K265" s="68">
        <f t="shared" si="31"/>
        <v>0</v>
      </c>
      <c r="L265" s="68">
        <f t="shared" si="32"/>
        <v>0</v>
      </c>
      <c r="M265" s="171" t="str">
        <f t="shared" ref="M265:M275" si="33"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s="172" customFormat="1" ht="15" customHeight="1" x14ac:dyDescent="0.25">
      <c r="A266" s="1">
        <v>695</v>
      </c>
      <c r="B266" s="63" t="s">
        <v>576</v>
      </c>
      <c r="C266" s="63" t="s">
        <v>577</v>
      </c>
      <c r="D266" s="64" t="s">
        <v>5716</v>
      </c>
      <c r="E266" s="64" t="s">
        <v>595</v>
      </c>
      <c r="F266" s="64" t="s">
        <v>578</v>
      </c>
      <c r="G266" s="65" t="s">
        <v>64</v>
      </c>
      <c r="H266" s="66">
        <v>0.94000000000000006</v>
      </c>
      <c r="I266" s="67"/>
      <c r="J266" s="68">
        <f t="shared" si="30"/>
        <v>0</v>
      </c>
      <c r="K266" s="68">
        <f t="shared" si="31"/>
        <v>0</v>
      </c>
      <c r="L266" s="68">
        <f t="shared" si="32"/>
        <v>0</v>
      </c>
      <c r="M266" s="171" t="str">
        <f t="shared" si="33"/>
        <v/>
      </c>
    </row>
    <row r="267" spans="1:13" s="172" customFormat="1" ht="15" customHeight="1" x14ac:dyDescent="0.25">
      <c r="A267" s="1">
        <v>1379</v>
      </c>
      <c r="B267" s="63" t="s">
        <v>611</v>
      </c>
      <c r="C267" s="63" t="s">
        <v>612</v>
      </c>
      <c r="D267" s="64" t="s">
        <v>594</v>
      </c>
      <c r="E267" s="64" t="s">
        <v>595</v>
      </c>
      <c r="F267" s="64"/>
      <c r="G267" s="65" t="s">
        <v>64</v>
      </c>
      <c r="H267" s="66">
        <v>0.94000000000000006</v>
      </c>
      <c r="I267" s="67"/>
      <c r="J267" s="68">
        <f t="shared" si="30"/>
        <v>0</v>
      </c>
      <c r="K267" s="68">
        <f t="shared" si="31"/>
        <v>0</v>
      </c>
      <c r="L267" s="68">
        <f t="shared" si="32"/>
        <v>0</v>
      </c>
      <c r="M267" s="46" t="str">
        <f t="shared" si="33"/>
        <v/>
      </c>
    </row>
    <row r="268" spans="1:13" s="172" customFormat="1" ht="15" hidden="1" customHeight="1" x14ac:dyDescent="0.25">
      <c r="A268" s="175">
        <v>0</v>
      </c>
      <c r="B268" s="161" t="s">
        <v>613</v>
      </c>
      <c r="C268" s="161" t="s">
        <v>614</v>
      </c>
      <c r="D268" s="162" t="s">
        <v>615</v>
      </c>
      <c r="E268" s="162" t="s">
        <v>616</v>
      </c>
      <c r="F268" s="162" t="s">
        <v>599</v>
      </c>
      <c r="G268" s="163" t="s">
        <v>64</v>
      </c>
      <c r="H268" s="164">
        <v>0.94000000000000006</v>
      </c>
      <c r="I268" s="165"/>
      <c r="J268" s="166">
        <f t="shared" si="30"/>
        <v>0</v>
      </c>
      <c r="K268" s="166">
        <f t="shared" si="31"/>
        <v>0</v>
      </c>
      <c r="L268" s="166">
        <f t="shared" si="32"/>
        <v>0</v>
      </c>
      <c r="M268" s="171" t="str">
        <f t="shared" si="33"/>
        <v/>
      </c>
    </row>
    <row r="269" spans="1:13" s="172" customFormat="1" ht="15" customHeight="1" x14ac:dyDescent="0.25">
      <c r="A269" s="1">
        <v>2015</v>
      </c>
      <c r="B269" s="63" t="s">
        <v>617</v>
      </c>
      <c r="C269" s="63" t="s">
        <v>618</v>
      </c>
      <c r="D269" s="64" t="s">
        <v>615</v>
      </c>
      <c r="E269" s="64" t="s">
        <v>616</v>
      </c>
      <c r="F269" s="64" t="s">
        <v>6027</v>
      </c>
      <c r="G269" s="65" t="s">
        <v>64</v>
      </c>
      <c r="H269" s="66">
        <v>1.21</v>
      </c>
      <c r="I269" s="67"/>
      <c r="J269" s="68">
        <f t="shared" si="30"/>
        <v>0</v>
      </c>
      <c r="K269" s="68">
        <f t="shared" si="31"/>
        <v>0</v>
      </c>
      <c r="L269" s="68">
        <f t="shared" si="32"/>
        <v>0</v>
      </c>
      <c r="M269" s="46" t="str">
        <f t="shared" si="33"/>
        <v/>
      </c>
    </row>
    <row r="270" spans="1:13" s="172" customFormat="1" ht="15" hidden="1" customHeight="1" x14ac:dyDescent="0.25">
      <c r="A270" s="175">
        <v>0</v>
      </c>
      <c r="B270" s="161" t="s">
        <v>619</v>
      </c>
      <c r="C270" s="161" t="s">
        <v>620</v>
      </c>
      <c r="D270" s="162" t="s">
        <v>615</v>
      </c>
      <c r="E270" s="162" t="s">
        <v>616</v>
      </c>
      <c r="F270" s="162"/>
      <c r="G270" s="163" t="s">
        <v>64</v>
      </c>
      <c r="H270" s="164">
        <v>0.94000000000000006</v>
      </c>
      <c r="I270" s="165"/>
      <c r="J270" s="166">
        <f t="shared" si="30"/>
        <v>0</v>
      </c>
      <c r="K270" s="166">
        <f t="shared" si="31"/>
        <v>0</v>
      </c>
      <c r="L270" s="166">
        <f t="shared" si="32"/>
        <v>0</v>
      </c>
      <c r="M270" s="176" t="str">
        <f t="shared" si="33"/>
        <v/>
      </c>
    </row>
    <row r="271" spans="1:13" s="172" customFormat="1" ht="15" hidden="1" customHeight="1" x14ac:dyDescent="0.25">
      <c r="A271" s="175">
        <v>0</v>
      </c>
      <c r="B271" s="161" t="s">
        <v>597</v>
      </c>
      <c r="C271" s="161" t="s">
        <v>598</v>
      </c>
      <c r="D271" s="162" t="s">
        <v>615</v>
      </c>
      <c r="E271" s="162" t="s">
        <v>616</v>
      </c>
      <c r="F271" s="162" t="s">
        <v>599</v>
      </c>
      <c r="G271" s="163" t="s">
        <v>64</v>
      </c>
      <c r="H271" s="164">
        <v>0.94000000000000006</v>
      </c>
      <c r="I271" s="165"/>
      <c r="J271" s="166">
        <f t="shared" si="30"/>
        <v>0</v>
      </c>
      <c r="K271" s="166">
        <f t="shared" si="31"/>
        <v>0</v>
      </c>
      <c r="L271" s="166">
        <f t="shared" si="32"/>
        <v>0</v>
      </c>
      <c r="M271" s="171" t="str">
        <f t="shared" si="33"/>
        <v/>
      </c>
    </row>
    <row r="272" spans="1:13" ht="15" customHeight="1" x14ac:dyDescent="0.25">
      <c r="A272" s="1">
        <v>586</v>
      </c>
      <c r="B272" s="63" t="s">
        <v>4893</v>
      </c>
      <c r="C272" s="185" t="s">
        <v>5456</v>
      </c>
      <c r="D272" s="183" t="s">
        <v>621</v>
      </c>
      <c r="E272" s="183" t="s">
        <v>622</v>
      </c>
      <c r="F272" s="183"/>
      <c r="G272" s="177" t="s">
        <v>20</v>
      </c>
      <c r="H272" s="66">
        <v>9.629999999999999</v>
      </c>
      <c r="I272" s="67"/>
      <c r="J272" s="68">
        <f t="shared" si="30"/>
        <v>0</v>
      </c>
      <c r="K272" s="68">
        <f t="shared" si="31"/>
        <v>0</v>
      </c>
      <c r="L272" s="68">
        <f t="shared" si="32"/>
        <v>0</v>
      </c>
      <c r="M272" s="30" t="str">
        <f t="shared" si="33"/>
        <v/>
      </c>
    </row>
    <row r="273" spans="1:13" ht="15" customHeight="1" x14ac:dyDescent="0.25">
      <c r="A273" s="1">
        <v>729</v>
      </c>
      <c r="B273" s="63" t="s">
        <v>4894</v>
      </c>
      <c r="C273" s="185" t="s">
        <v>5457</v>
      </c>
      <c r="D273" s="183" t="s">
        <v>621</v>
      </c>
      <c r="E273" s="183" t="s">
        <v>622</v>
      </c>
      <c r="F273" s="183"/>
      <c r="G273" s="177" t="s">
        <v>22</v>
      </c>
      <c r="H273" s="66">
        <v>9.629999999999999</v>
      </c>
      <c r="I273" s="67"/>
      <c r="J273" s="68">
        <f t="shared" si="30"/>
        <v>0</v>
      </c>
      <c r="K273" s="68">
        <f t="shared" si="31"/>
        <v>0</v>
      </c>
      <c r="L273" s="68">
        <f t="shared" si="32"/>
        <v>0</v>
      </c>
      <c r="M273" s="30" t="str">
        <f t="shared" si="33"/>
        <v/>
      </c>
    </row>
    <row r="274" spans="1:13" ht="15" customHeight="1" x14ac:dyDescent="0.25">
      <c r="A274" s="1">
        <v>107</v>
      </c>
      <c r="B274" s="63" t="s">
        <v>4895</v>
      </c>
      <c r="C274" s="185" t="s">
        <v>5458</v>
      </c>
      <c r="D274" s="183" t="s">
        <v>621</v>
      </c>
      <c r="E274" s="183" t="s">
        <v>622</v>
      </c>
      <c r="F274" s="183"/>
      <c r="G274" s="177" t="s">
        <v>5665</v>
      </c>
      <c r="H274" s="66">
        <v>9.629999999999999</v>
      </c>
      <c r="I274" s="67"/>
      <c r="J274" s="68">
        <f t="shared" si="30"/>
        <v>0</v>
      </c>
      <c r="K274" s="68">
        <f t="shared" si="31"/>
        <v>0</v>
      </c>
      <c r="L274" s="68">
        <f t="shared" si="32"/>
        <v>0</v>
      </c>
      <c r="M274" s="30" t="str">
        <f t="shared" si="33"/>
        <v/>
      </c>
    </row>
    <row r="275" spans="1:13" s="172" customFormat="1" ht="15" customHeight="1" x14ac:dyDescent="0.25">
      <c r="A275" s="1">
        <v>640</v>
      </c>
      <c r="B275" s="63" t="s">
        <v>7233</v>
      </c>
      <c r="C275" s="63" t="s">
        <v>7240</v>
      </c>
      <c r="D275" s="64" t="s">
        <v>7246</v>
      </c>
      <c r="E275" s="64" t="s">
        <v>7256</v>
      </c>
      <c r="F275" s="64" t="s">
        <v>7251</v>
      </c>
      <c r="G275" s="65" t="s">
        <v>20</v>
      </c>
      <c r="H275" s="66">
        <v>9.629999999999999</v>
      </c>
      <c r="I275" s="67"/>
      <c r="J275" s="68">
        <f t="shared" si="30"/>
        <v>0</v>
      </c>
      <c r="K275" s="68">
        <f t="shared" si="31"/>
        <v>0</v>
      </c>
      <c r="L275" s="68">
        <f t="shared" si="32"/>
        <v>0</v>
      </c>
      <c r="M275" s="171" t="str">
        <f t="shared" si="33"/>
        <v/>
      </c>
    </row>
    <row r="276" spans="1:13" s="172" customFormat="1" ht="15" customHeight="1" x14ac:dyDescent="0.25">
      <c r="A276" s="1">
        <v>244</v>
      </c>
      <c r="B276" s="63" t="s">
        <v>4636</v>
      </c>
      <c r="C276" s="63" t="s">
        <v>4640</v>
      </c>
      <c r="D276" s="64" t="s">
        <v>623</v>
      </c>
      <c r="E276" s="64" t="s">
        <v>624</v>
      </c>
      <c r="F276" s="64" t="s">
        <v>4655</v>
      </c>
      <c r="G276" s="65" t="s">
        <v>175</v>
      </c>
      <c r="H276" s="66">
        <v>3.3</v>
      </c>
      <c r="I276" s="67"/>
      <c r="J276" s="68">
        <f t="shared" si="30"/>
        <v>0</v>
      </c>
      <c r="K276" s="68">
        <f t="shared" si="31"/>
        <v>0</v>
      </c>
      <c r="L276" s="68">
        <f t="shared" si="32"/>
        <v>0</v>
      </c>
      <c r="M276" s="171" t="str">
        <f>IF(I276="","",IF(I276&lt;50,"Ошибка! Не соблюден минимальный заказ на сорт!",""))</f>
        <v/>
      </c>
    </row>
    <row r="277" spans="1:13" s="172" customFormat="1" ht="15" customHeight="1" x14ac:dyDescent="0.25">
      <c r="A277" s="1">
        <v>202</v>
      </c>
      <c r="B277" s="63" t="s">
        <v>5144</v>
      </c>
      <c r="C277" s="178" t="s">
        <v>6364</v>
      </c>
      <c r="D277" s="167" t="s">
        <v>623</v>
      </c>
      <c r="E277" s="167" t="s">
        <v>624</v>
      </c>
      <c r="F277" s="167" t="s">
        <v>625</v>
      </c>
      <c r="G277" s="168" t="s">
        <v>175</v>
      </c>
      <c r="H277" s="169">
        <v>3.3</v>
      </c>
      <c r="I277" s="67"/>
      <c r="J277" s="68">
        <f t="shared" si="30"/>
        <v>0</v>
      </c>
      <c r="K277" s="68">
        <f t="shared" si="31"/>
        <v>0</v>
      </c>
      <c r="L277" s="68">
        <f t="shared" si="32"/>
        <v>0</v>
      </c>
      <c r="M277" s="171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s="172" customFormat="1" ht="15" customHeight="1" x14ac:dyDescent="0.25">
      <c r="A278" s="1">
        <v>499</v>
      </c>
      <c r="B278" s="63" t="s">
        <v>4665</v>
      </c>
      <c r="C278" s="63" t="s">
        <v>4660</v>
      </c>
      <c r="D278" s="64" t="s">
        <v>623</v>
      </c>
      <c r="E278" s="64" t="s">
        <v>624</v>
      </c>
      <c r="F278" s="64" t="s">
        <v>626</v>
      </c>
      <c r="G278" s="65" t="s">
        <v>175</v>
      </c>
      <c r="H278" s="66">
        <v>3.41</v>
      </c>
      <c r="I278" s="67"/>
      <c r="J278" s="68">
        <f t="shared" si="30"/>
        <v>0</v>
      </c>
      <c r="K278" s="68">
        <f t="shared" si="31"/>
        <v>0</v>
      </c>
      <c r="L278" s="68">
        <f t="shared" si="32"/>
        <v>0</v>
      </c>
      <c r="M278" s="171" t="str">
        <f>IF(I278="","",IF(I278&lt;50,"Ошибка! Не соблюден минимальный заказ на сорт!",""))</f>
        <v/>
      </c>
    </row>
    <row r="279" spans="1:13" s="172" customFormat="1" ht="15" customHeight="1" x14ac:dyDescent="0.25">
      <c r="A279" s="1">
        <v>138</v>
      </c>
      <c r="B279" s="63" t="s">
        <v>4637</v>
      </c>
      <c r="C279" s="63" t="s">
        <v>4641</v>
      </c>
      <c r="D279" s="64" t="s">
        <v>623</v>
      </c>
      <c r="E279" s="64" t="s">
        <v>624</v>
      </c>
      <c r="F279" s="64" t="s">
        <v>627</v>
      </c>
      <c r="G279" s="65" t="s">
        <v>175</v>
      </c>
      <c r="H279" s="66">
        <v>3.41</v>
      </c>
      <c r="I279" s="67"/>
      <c r="J279" s="68">
        <f t="shared" si="30"/>
        <v>0</v>
      </c>
      <c r="K279" s="68">
        <f t="shared" si="31"/>
        <v>0</v>
      </c>
      <c r="L279" s="68">
        <f t="shared" si="32"/>
        <v>0</v>
      </c>
      <c r="M279" s="176" t="str">
        <f t="shared" ref="M279:M286" si="34"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s="172" customFormat="1" ht="15" customHeight="1" x14ac:dyDescent="0.25">
      <c r="A280" s="1">
        <v>199</v>
      </c>
      <c r="B280" s="63" t="s">
        <v>4615</v>
      </c>
      <c r="C280" s="63" t="s">
        <v>4602</v>
      </c>
      <c r="D280" s="64" t="s">
        <v>623</v>
      </c>
      <c r="E280" s="64" t="s">
        <v>624</v>
      </c>
      <c r="F280" s="64" t="s">
        <v>628</v>
      </c>
      <c r="G280" s="65" t="s">
        <v>175</v>
      </c>
      <c r="H280" s="66">
        <v>2.64</v>
      </c>
      <c r="I280" s="67"/>
      <c r="J280" s="68">
        <f t="shared" si="30"/>
        <v>0</v>
      </c>
      <c r="K280" s="68">
        <f t="shared" si="31"/>
        <v>0</v>
      </c>
      <c r="L280" s="68">
        <f t="shared" si="32"/>
        <v>0</v>
      </c>
      <c r="M280" s="171" t="str">
        <f t="shared" si="34"/>
        <v/>
      </c>
    </row>
    <row r="281" spans="1:13" s="172" customFormat="1" ht="15" hidden="1" customHeight="1" x14ac:dyDescent="0.25">
      <c r="A281" s="175">
        <v>0</v>
      </c>
      <c r="B281" s="161" t="s">
        <v>636</v>
      </c>
      <c r="C281" s="161" t="s">
        <v>637</v>
      </c>
      <c r="D281" s="162" t="s">
        <v>634</v>
      </c>
      <c r="E281" s="162" t="s">
        <v>635</v>
      </c>
      <c r="F281" s="162" t="s">
        <v>638</v>
      </c>
      <c r="G281" s="163" t="s">
        <v>64</v>
      </c>
      <c r="H281" s="164">
        <v>0.88</v>
      </c>
      <c r="I281" s="165"/>
      <c r="J281" s="166">
        <f t="shared" si="30"/>
        <v>0</v>
      </c>
      <c r="K281" s="166">
        <f t="shared" si="31"/>
        <v>0</v>
      </c>
      <c r="L281" s="166">
        <f t="shared" si="32"/>
        <v>0</v>
      </c>
      <c r="M281" s="171" t="str">
        <f t="shared" si="34"/>
        <v/>
      </c>
    </row>
    <row r="282" spans="1:13" s="172" customFormat="1" ht="15" customHeight="1" x14ac:dyDescent="0.25">
      <c r="A282" s="1">
        <v>306</v>
      </c>
      <c r="B282" s="63" t="s">
        <v>7126</v>
      </c>
      <c r="C282" s="63" t="s">
        <v>7093</v>
      </c>
      <c r="D282" s="64" t="s">
        <v>641</v>
      </c>
      <c r="E282" s="64" t="s">
        <v>642</v>
      </c>
      <c r="F282" s="64" t="s">
        <v>5907</v>
      </c>
      <c r="G282" s="65" t="s">
        <v>175</v>
      </c>
      <c r="H282" s="66">
        <v>1.54</v>
      </c>
      <c r="I282" s="67"/>
      <c r="J282" s="68">
        <f t="shared" si="30"/>
        <v>0</v>
      </c>
      <c r="K282" s="68">
        <f t="shared" si="31"/>
        <v>0</v>
      </c>
      <c r="L282" s="68">
        <f t="shared" si="32"/>
        <v>0</v>
      </c>
      <c r="M282" s="171" t="str">
        <f t="shared" si="34"/>
        <v/>
      </c>
    </row>
    <row r="283" spans="1:13" s="172" customFormat="1" ht="15" hidden="1" customHeight="1" x14ac:dyDescent="0.25">
      <c r="A283" s="175">
        <v>0</v>
      </c>
      <c r="B283" s="161" t="s">
        <v>7008</v>
      </c>
      <c r="C283" s="161" t="s">
        <v>6958</v>
      </c>
      <c r="D283" s="162" t="s">
        <v>641</v>
      </c>
      <c r="E283" s="162" t="s">
        <v>642</v>
      </c>
      <c r="F283" s="162" t="s">
        <v>7057</v>
      </c>
      <c r="G283" s="163" t="s">
        <v>64</v>
      </c>
      <c r="H283" s="164">
        <v>1.49</v>
      </c>
      <c r="I283" s="165"/>
      <c r="J283" s="166">
        <f t="shared" si="30"/>
        <v>0</v>
      </c>
      <c r="K283" s="166">
        <f t="shared" si="31"/>
        <v>0</v>
      </c>
      <c r="L283" s="166">
        <f t="shared" si="32"/>
        <v>0</v>
      </c>
      <c r="M283" s="171" t="str">
        <f t="shared" si="34"/>
        <v/>
      </c>
    </row>
    <row r="284" spans="1:13" ht="15" customHeight="1" x14ac:dyDescent="0.25">
      <c r="A284" s="1">
        <v>26</v>
      </c>
      <c r="B284" s="63" t="s">
        <v>6827</v>
      </c>
      <c r="C284" s="208" t="s">
        <v>6873</v>
      </c>
      <c r="D284" s="64" t="s">
        <v>641</v>
      </c>
      <c r="E284" s="64" t="s">
        <v>642</v>
      </c>
      <c r="F284" s="64" t="s">
        <v>6921</v>
      </c>
      <c r="G284" s="65" t="s">
        <v>175</v>
      </c>
      <c r="H284" s="66">
        <v>1.65</v>
      </c>
      <c r="I284" s="67"/>
      <c r="J284" s="68">
        <f t="shared" si="30"/>
        <v>0</v>
      </c>
      <c r="K284" s="68">
        <f t="shared" si="31"/>
        <v>0</v>
      </c>
      <c r="L284" s="68">
        <f t="shared" si="32"/>
        <v>0</v>
      </c>
      <c r="M284" s="30" t="str">
        <f t="shared" si="34"/>
        <v/>
      </c>
    </row>
    <row r="285" spans="1:13" s="172" customFormat="1" ht="15" hidden="1" customHeight="1" x14ac:dyDescent="0.25">
      <c r="A285" s="175">
        <v>0</v>
      </c>
      <c r="B285" s="161" t="s">
        <v>6828</v>
      </c>
      <c r="C285" s="161" t="s">
        <v>6874</v>
      </c>
      <c r="D285" s="162" t="s">
        <v>641</v>
      </c>
      <c r="E285" s="162" t="s">
        <v>642</v>
      </c>
      <c r="F285" s="162" t="s">
        <v>6922</v>
      </c>
      <c r="G285" s="163" t="s">
        <v>64</v>
      </c>
      <c r="H285" s="164">
        <v>1.3800000000000001</v>
      </c>
      <c r="I285" s="165"/>
      <c r="J285" s="166">
        <f t="shared" si="30"/>
        <v>0</v>
      </c>
      <c r="K285" s="166">
        <f t="shared" si="31"/>
        <v>0</v>
      </c>
      <c r="L285" s="166">
        <f t="shared" si="32"/>
        <v>0</v>
      </c>
      <c r="M285" s="171" t="str">
        <f t="shared" si="34"/>
        <v/>
      </c>
    </row>
    <row r="286" spans="1:13" ht="15" customHeight="1" x14ac:dyDescent="0.25">
      <c r="A286" s="1">
        <v>185</v>
      </c>
      <c r="B286" s="63" t="s">
        <v>644</v>
      </c>
      <c r="C286" s="63" t="s">
        <v>645</v>
      </c>
      <c r="D286" s="64" t="s">
        <v>641</v>
      </c>
      <c r="E286" s="64" t="s">
        <v>642</v>
      </c>
      <c r="F286" s="64" t="s">
        <v>646</v>
      </c>
      <c r="G286" s="65" t="s">
        <v>64</v>
      </c>
      <c r="H286" s="66">
        <v>1.43</v>
      </c>
      <c r="I286" s="67"/>
      <c r="J286" s="68">
        <f t="shared" si="30"/>
        <v>0</v>
      </c>
      <c r="K286" s="68">
        <f t="shared" si="31"/>
        <v>0</v>
      </c>
      <c r="L286" s="68">
        <f t="shared" si="32"/>
        <v>0</v>
      </c>
      <c r="M286" s="3" t="str">
        <f t="shared" si="34"/>
        <v/>
      </c>
    </row>
    <row r="287" spans="1:13" s="172" customFormat="1" ht="15" hidden="1" customHeight="1" x14ac:dyDescent="0.25">
      <c r="A287" s="175">
        <v>0</v>
      </c>
      <c r="B287" s="161" t="s">
        <v>4741</v>
      </c>
      <c r="C287" s="161" t="s">
        <v>651</v>
      </c>
      <c r="D287" s="162" t="s">
        <v>641</v>
      </c>
      <c r="E287" s="162" t="s">
        <v>642</v>
      </c>
      <c r="F287" s="162" t="s">
        <v>652</v>
      </c>
      <c r="G287" s="163" t="s">
        <v>64</v>
      </c>
      <c r="H287" s="164">
        <v>1.47</v>
      </c>
      <c r="I287" s="165"/>
      <c r="J287" s="166">
        <f t="shared" si="30"/>
        <v>0</v>
      </c>
      <c r="K287" s="166">
        <f t="shared" si="31"/>
        <v>0</v>
      </c>
      <c r="L287" s="166">
        <f t="shared" si="32"/>
        <v>0</v>
      </c>
      <c r="M287" s="176" t="str">
        <f>IF(I287="","",IF(I287&lt;50,"Ошибка! Не соблюден минимальный заказ на сорт!",""))</f>
        <v/>
      </c>
    </row>
    <row r="288" spans="1:13" s="172" customFormat="1" ht="15" hidden="1" customHeight="1" x14ac:dyDescent="0.25">
      <c r="A288" s="175">
        <v>0</v>
      </c>
      <c r="B288" s="161" t="s">
        <v>4746</v>
      </c>
      <c r="C288" s="161" t="s">
        <v>653</v>
      </c>
      <c r="D288" s="162" t="s">
        <v>641</v>
      </c>
      <c r="E288" s="162" t="s">
        <v>642</v>
      </c>
      <c r="F288" s="162" t="s">
        <v>654</v>
      </c>
      <c r="G288" s="163" t="s">
        <v>64</v>
      </c>
      <c r="H288" s="164">
        <v>1.47</v>
      </c>
      <c r="I288" s="165"/>
      <c r="J288" s="166">
        <f t="shared" si="30"/>
        <v>0</v>
      </c>
      <c r="K288" s="166">
        <f t="shared" si="31"/>
        <v>0</v>
      </c>
      <c r="L288" s="166">
        <f t="shared" si="32"/>
        <v>0</v>
      </c>
      <c r="M288" s="176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s="172" customFormat="1" ht="15" customHeight="1" x14ac:dyDescent="0.25">
      <c r="A289" s="1">
        <v>129</v>
      </c>
      <c r="B289" s="63" t="s">
        <v>4751</v>
      </c>
      <c r="C289" s="63" t="s">
        <v>659</v>
      </c>
      <c r="D289" s="64" t="s">
        <v>641</v>
      </c>
      <c r="E289" s="64" t="s">
        <v>642</v>
      </c>
      <c r="F289" s="64" t="s">
        <v>658</v>
      </c>
      <c r="G289" s="65" t="s">
        <v>175</v>
      </c>
      <c r="H289" s="66">
        <v>1.65</v>
      </c>
      <c r="I289" s="67"/>
      <c r="J289" s="68">
        <f t="shared" si="30"/>
        <v>0</v>
      </c>
      <c r="K289" s="68">
        <f t="shared" si="31"/>
        <v>0</v>
      </c>
      <c r="L289" s="68">
        <f t="shared" si="32"/>
        <v>0</v>
      </c>
      <c r="M289" s="171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s="172" customFormat="1" ht="15" customHeight="1" x14ac:dyDescent="0.25">
      <c r="A290" s="1">
        <v>371</v>
      </c>
      <c r="B290" s="63" t="s">
        <v>660</v>
      </c>
      <c r="C290" s="63" t="s">
        <v>661</v>
      </c>
      <c r="D290" s="64" t="s">
        <v>641</v>
      </c>
      <c r="E290" s="64" t="s">
        <v>642</v>
      </c>
      <c r="F290" s="64" t="s">
        <v>662</v>
      </c>
      <c r="G290" s="65" t="s">
        <v>64</v>
      </c>
      <c r="H290" s="66">
        <v>1.3800000000000001</v>
      </c>
      <c r="I290" s="67"/>
      <c r="J290" s="68">
        <f t="shared" si="30"/>
        <v>0</v>
      </c>
      <c r="K290" s="68">
        <f t="shared" si="31"/>
        <v>0</v>
      </c>
      <c r="L290" s="68">
        <f t="shared" si="32"/>
        <v>0</v>
      </c>
      <c r="M290" s="171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s="172" customFormat="1" ht="15" customHeight="1" x14ac:dyDescent="0.25">
      <c r="A291" s="1">
        <v>512</v>
      </c>
      <c r="B291" s="63" t="s">
        <v>663</v>
      </c>
      <c r="C291" s="63" t="s">
        <v>664</v>
      </c>
      <c r="D291" s="64" t="s">
        <v>641</v>
      </c>
      <c r="E291" s="64" t="s">
        <v>642</v>
      </c>
      <c r="F291" s="64" t="s">
        <v>665</v>
      </c>
      <c r="G291" s="65" t="s">
        <v>64</v>
      </c>
      <c r="H291" s="66">
        <v>1.3800000000000001</v>
      </c>
      <c r="I291" s="67"/>
      <c r="J291" s="68">
        <f t="shared" si="30"/>
        <v>0</v>
      </c>
      <c r="K291" s="68">
        <f t="shared" si="31"/>
        <v>0</v>
      </c>
      <c r="L291" s="68">
        <f t="shared" si="32"/>
        <v>0</v>
      </c>
      <c r="M291" s="176" t="str">
        <f>IF(I291="","",IF(I291&lt;50,"Ошибка! Не соблюден минимальный заказ на сорт!",""))</f>
        <v/>
      </c>
    </row>
    <row r="292" spans="1:13" s="172" customFormat="1" ht="15" hidden="1" customHeight="1" x14ac:dyDescent="0.25">
      <c r="A292" s="175">
        <v>0</v>
      </c>
      <c r="B292" s="161" t="s">
        <v>669</v>
      </c>
      <c r="C292" s="161" t="s">
        <v>670</v>
      </c>
      <c r="D292" s="162" t="s">
        <v>641</v>
      </c>
      <c r="E292" s="162" t="s">
        <v>642</v>
      </c>
      <c r="F292" s="162" t="s">
        <v>671</v>
      </c>
      <c r="G292" s="163" t="s">
        <v>64</v>
      </c>
      <c r="H292" s="164">
        <v>1.3800000000000001</v>
      </c>
      <c r="I292" s="165"/>
      <c r="J292" s="166">
        <f t="shared" si="30"/>
        <v>0</v>
      </c>
      <c r="K292" s="166">
        <f t="shared" si="31"/>
        <v>0</v>
      </c>
      <c r="L292" s="166">
        <f t="shared" si="32"/>
        <v>0</v>
      </c>
      <c r="M292" s="176" t="str">
        <f>IF(I292="","",IF(I292&lt;50,"Ошибка! Не соблюден минимальный заказ на сорт!",""))</f>
        <v/>
      </c>
    </row>
    <row r="293" spans="1:13" s="172" customFormat="1" ht="15" hidden="1" customHeight="1" x14ac:dyDescent="0.25">
      <c r="A293" s="175">
        <v>0</v>
      </c>
      <c r="B293" s="161" t="s">
        <v>678</v>
      </c>
      <c r="C293" s="161" t="s">
        <v>679</v>
      </c>
      <c r="D293" s="162" t="s">
        <v>641</v>
      </c>
      <c r="E293" s="162" t="s">
        <v>642</v>
      </c>
      <c r="F293" s="162" t="s">
        <v>680</v>
      </c>
      <c r="G293" s="163" t="s">
        <v>175</v>
      </c>
      <c r="H293" s="164">
        <v>1.96</v>
      </c>
      <c r="I293" s="165"/>
      <c r="J293" s="166">
        <f t="shared" si="30"/>
        <v>0</v>
      </c>
      <c r="K293" s="166">
        <f t="shared" si="31"/>
        <v>0</v>
      </c>
      <c r="L293" s="166">
        <f t="shared" si="32"/>
        <v>0</v>
      </c>
      <c r="M293" s="171" t="str">
        <f t="shared" ref="M293:M298" si="35"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s="172" customFormat="1" ht="15" hidden="1" customHeight="1" x14ac:dyDescent="0.25">
      <c r="A294" s="175">
        <v>0</v>
      </c>
      <c r="B294" s="161" t="s">
        <v>681</v>
      </c>
      <c r="C294" s="161" t="s">
        <v>682</v>
      </c>
      <c r="D294" s="162" t="s">
        <v>641</v>
      </c>
      <c r="E294" s="162" t="s">
        <v>642</v>
      </c>
      <c r="F294" s="162" t="s">
        <v>683</v>
      </c>
      <c r="G294" s="163" t="s">
        <v>175</v>
      </c>
      <c r="H294" s="164">
        <v>1.96</v>
      </c>
      <c r="I294" s="165"/>
      <c r="J294" s="166">
        <f t="shared" si="30"/>
        <v>0</v>
      </c>
      <c r="K294" s="166">
        <f t="shared" si="31"/>
        <v>0</v>
      </c>
      <c r="L294" s="166">
        <f t="shared" si="32"/>
        <v>0</v>
      </c>
      <c r="M294" s="171" t="str">
        <f t="shared" si="35"/>
        <v/>
      </c>
    </row>
    <row r="295" spans="1:13" s="172" customFormat="1" ht="15" hidden="1" customHeight="1" x14ac:dyDescent="0.25">
      <c r="A295" s="175">
        <v>0</v>
      </c>
      <c r="B295" s="161" t="s">
        <v>684</v>
      </c>
      <c r="C295" s="161" t="s">
        <v>685</v>
      </c>
      <c r="D295" s="162" t="s">
        <v>641</v>
      </c>
      <c r="E295" s="162" t="s">
        <v>642</v>
      </c>
      <c r="F295" s="162" t="s">
        <v>686</v>
      </c>
      <c r="G295" s="163" t="s">
        <v>175</v>
      </c>
      <c r="H295" s="164">
        <v>1.96</v>
      </c>
      <c r="I295" s="165"/>
      <c r="J295" s="166">
        <f t="shared" si="30"/>
        <v>0</v>
      </c>
      <c r="K295" s="166">
        <f t="shared" si="31"/>
        <v>0</v>
      </c>
      <c r="L295" s="166">
        <f t="shared" si="32"/>
        <v>0</v>
      </c>
      <c r="M295" s="176" t="str">
        <f t="shared" si="35"/>
        <v/>
      </c>
    </row>
    <row r="296" spans="1:13" s="172" customFormat="1" ht="15" hidden="1" customHeight="1" x14ac:dyDescent="0.25">
      <c r="A296" s="175">
        <v>0</v>
      </c>
      <c r="B296" s="161" t="s">
        <v>693</v>
      </c>
      <c r="C296" s="161" t="s">
        <v>694</v>
      </c>
      <c r="D296" s="162" t="s">
        <v>641</v>
      </c>
      <c r="E296" s="162" t="s">
        <v>642</v>
      </c>
      <c r="F296" s="162" t="s">
        <v>695</v>
      </c>
      <c r="G296" s="163" t="s">
        <v>64</v>
      </c>
      <c r="H296" s="164">
        <v>1.3800000000000001</v>
      </c>
      <c r="I296" s="165"/>
      <c r="J296" s="166">
        <f t="shared" si="30"/>
        <v>0</v>
      </c>
      <c r="K296" s="166">
        <f t="shared" si="31"/>
        <v>0</v>
      </c>
      <c r="L296" s="166">
        <f t="shared" si="32"/>
        <v>0</v>
      </c>
      <c r="M296" s="171" t="str">
        <f t="shared" si="35"/>
        <v/>
      </c>
    </row>
    <row r="297" spans="1:13" s="172" customFormat="1" ht="15" hidden="1" customHeight="1" x14ac:dyDescent="0.25">
      <c r="A297" s="175">
        <v>0</v>
      </c>
      <c r="B297" s="161" t="s">
        <v>705</v>
      </c>
      <c r="C297" s="161" t="s">
        <v>706</v>
      </c>
      <c r="D297" s="162" t="s">
        <v>641</v>
      </c>
      <c r="E297" s="162" t="s">
        <v>642</v>
      </c>
      <c r="F297" s="162" t="s">
        <v>1772</v>
      </c>
      <c r="G297" s="163" t="s">
        <v>14</v>
      </c>
      <c r="H297" s="164">
        <v>3.1399999999999997</v>
      </c>
      <c r="I297" s="165"/>
      <c r="J297" s="166">
        <f t="shared" si="30"/>
        <v>0</v>
      </c>
      <c r="K297" s="166">
        <f t="shared" si="31"/>
        <v>0</v>
      </c>
      <c r="L297" s="166">
        <f t="shared" si="32"/>
        <v>0</v>
      </c>
      <c r="M297" s="171" t="str">
        <f t="shared" si="35"/>
        <v/>
      </c>
    </row>
    <row r="298" spans="1:13" s="172" customFormat="1" ht="15" hidden="1" customHeight="1" x14ac:dyDescent="0.25">
      <c r="A298" s="175">
        <v>0</v>
      </c>
      <c r="B298" s="161" t="s">
        <v>707</v>
      </c>
      <c r="C298" s="161" t="s">
        <v>708</v>
      </c>
      <c r="D298" s="162" t="s">
        <v>641</v>
      </c>
      <c r="E298" s="162" t="s">
        <v>642</v>
      </c>
      <c r="F298" s="162" t="s">
        <v>709</v>
      </c>
      <c r="G298" s="163" t="s">
        <v>64</v>
      </c>
      <c r="H298" s="164">
        <v>1.3800000000000001</v>
      </c>
      <c r="I298" s="165"/>
      <c r="J298" s="166">
        <f t="shared" si="30"/>
        <v>0</v>
      </c>
      <c r="K298" s="166">
        <f t="shared" si="31"/>
        <v>0</v>
      </c>
      <c r="L298" s="166">
        <f t="shared" si="32"/>
        <v>0</v>
      </c>
      <c r="M298" s="171" t="str">
        <f t="shared" si="35"/>
        <v/>
      </c>
    </row>
    <row r="299" spans="1:13" s="172" customFormat="1" ht="15" hidden="1" customHeight="1" x14ac:dyDescent="0.25">
      <c r="A299" s="175">
        <v>0</v>
      </c>
      <c r="B299" s="161" t="s">
        <v>639</v>
      </c>
      <c r="C299" s="161" t="s">
        <v>640</v>
      </c>
      <c r="D299" s="162" t="s">
        <v>641</v>
      </c>
      <c r="E299" s="162" t="s">
        <v>642</v>
      </c>
      <c r="F299" s="162" t="s">
        <v>643</v>
      </c>
      <c r="G299" s="163" t="s">
        <v>64</v>
      </c>
      <c r="H299" s="164">
        <v>1.43</v>
      </c>
      <c r="I299" s="165"/>
      <c r="J299" s="166">
        <f t="shared" si="30"/>
        <v>0</v>
      </c>
      <c r="K299" s="166">
        <f t="shared" si="31"/>
        <v>0</v>
      </c>
      <c r="L299" s="166">
        <f t="shared" si="32"/>
        <v>0</v>
      </c>
      <c r="M299" s="171" t="str">
        <f>IF(I299="","",IF(I299&lt;50,"Ошибка! Не соблюден минимальный заказ на сорт!",""))</f>
        <v/>
      </c>
    </row>
    <row r="300" spans="1:13" ht="15" customHeight="1" x14ac:dyDescent="0.25">
      <c r="A300" s="1">
        <v>100</v>
      </c>
      <c r="B300" s="63" t="s">
        <v>647</v>
      </c>
      <c r="C300" s="182" t="s">
        <v>648</v>
      </c>
      <c r="D300" s="64" t="s">
        <v>641</v>
      </c>
      <c r="E300" s="64" t="s">
        <v>642</v>
      </c>
      <c r="F300" s="64" t="s">
        <v>649</v>
      </c>
      <c r="G300" s="65" t="s">
        <v>64</v>
      </c>
      <c r="H300" s="66">
        <v>0.88</v>
      </c>
      <c r="I300" s="67"/>
      <c r="J300" s="68">
        <f t="shared" si="30"/>
        <v>0</v>
      </c>
      <c r="K300" s="68">
        <f t="shared" si="31"/>
        <v>0</v>
      </c>
      <c r="L300" s="68">
        <f t="shared" si="32"/>
        <v>0</v>
      </c>
      <c r="M300" s="30" t="str">
        <f t="shared" ref="M300:M310" si="36"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s="172" customFormat="1" ht="15" hidden="1" customHeight="1" x14ac:dyDescent="0.25">
      <c r="A301" s="175">
        <v>0</v>
      </c>
      <c r="B301" s="161" t="s">
        <v>4621</v>
      </c>
      <c r="C301" s="161" t="s">
        <v>4623</v>
      </c>
      <c r="D301" s="162" t="s">
        <v>641</v>
      </c>
      <c r="E301" s="162" t="s">
        <v>642</v>
      </c>
      <c r="F301" s="162" t="s">
        <v>4630</v>
      </c>
      <c r="G301" s="163" t="s">
        <v>64</v>
      </c>
      <c r="H301" s="164">
        <v>0.88</v>
      </c>
      <c r="I301" s="165"/>
      <c r="J301" s="166">
        <f t="shared" ref="J301:J364" si="37">H301*I301</f>
        <v>0</v>
      </c>
      <c r="K301" s="166">
        <f t="shared" ref="K301:K364" si="38">IF($I$11&gt;=7000,0,H301*0.07*I301)</f>
        <v>0</v>
      </c>
      <c r="L301" s="166">
        <f t="shared" ref="L301:L364" si="39">J301+K301</f>
        <v>0</v>
      </c>
      <c r="M301" s="171" t="str">
        <f t="shared" si="36"/>
        <v/>
      </c>
    </row>
    <row r="302" spans="1:13" s="172" customFormat="1" ht="15" hidden="1" customHeight="1" x14ac:dyDescent="0.25">
      <c r="A302" s="175">
        <v>0</v>
      </c>
      <c r="B302" s="161" t="s">
        <v>4742</v>
      </c>
      <c r="C302" s="179" t="s">
        <v>5333</v>
      </c>
      <c r="D302" s="173" t="s">
        <v>641</v>
      </c>
      <c r="E302" s="173" t="s">
        <v>642</v>
      </c>
      <c r="F302" s="173" t="s">
        <v>5908</v>
      </c>
      <c r="G302" s="174" t="s">
        <v>64</v>
      </c>
      <c r="H302" s="164">
        <v>1.47</v>
      </c>
      <c r="I302" s="165"/>
      <c r="J302" s="166">
        <f t="shared" si="37"/>
        <v>0</v>
      </c>
      <c r="K302" s="166">
        <f t="shared" si="38"/>
        <v>0</v>
      </c>
      <c r="L302" s="166">
        <f t="shared" si="39"/>
        <v>0</v>
      </c>
      <c r="M302" s="171" t="str">
        <f t="shared" si="36"/>
        <v/>
      </c>
    </row>
    <row r="303" spans="1:13" s="172" customFormat="1" ht="15" hidden="1" customHeight="1" x14ac:dyDescent="0.25">
      <c r="A303" s="175">
        <v>0</v>
      </c>
      <c r="B303" s="161" t="s">
        <v>4743</v>
      </c>
      <c r="C303" s="179" t="s">
        <v>5334</v>
      </c>
      <c r="D303" s="173" t="s">
        <v>641</v>
      </c>
      <c r="E303" s="173" t="s">
        <v>642</v>
      </c>
      <c r="F303" s="173" t="s">
        <v>5908</v>
      </c>
      <c r="G303" s="174" t="s">
        <v>175</v>
      </c>
      <c r="H303" s="164">
        <v>1.65</v>
      </c>
      <c r="I303" s="165"/>
      <c r="J303" s="166">
        <f t="shared" si="37"/>
        <v>0</v>
      </c>
      <c r="K303" s="166">
        <f t="shared" si="38"/>
        <v>0</v>
      </c>
      <c r="L303" s="166">
        <f t="shared" si="39"/>
        <v>0</v>
      </c>
      <c r="M303" s="171" t="str">
        <f t="shared" si="36"/>
        <v/>
      </c>
    </row>
    <row r="304" spans="1:13" s="172" customFormat="1" ht="15" hidden="1" customHeight="1" x14ac:dyDescent="0.25">
      <c r="A304" s="175">
        <v>0</v>
      </c>
      <c r="B304" s="161" t="s">
        <v>4750</v>
      </c>
      <c r="C304" s="161" t="s">
        <v>657</v>
      </c>
      <c r="D304" s="162" t="s">
        <v>641</v>
      </c>
      <c r="E304" s="162" t="s">
        <v>642</v>
      </c>
      <c r="F304" s="162" t="s">
        <v>658</v>
      </c>
      <c r="G304" s="163" t="s">
        <v>64</v>
      </c>
      <c r="H304" s="164">
        <v>1.47</v>
      </c>
      <c r="I304" s="165"/>
      <c r="J304" s="166">
        <f t="shared" si="37"/>
        <v>0</v>
      </c>
      <c r="K304" s="166">
        <f t="shared" si="38"/>
        <v>0</v>
      </c>
      <c r="L304" s="166">
        <f t="shared" si="39"/>
        <v>0</v>
      </c>
      <c r="M304" s="171" t="str">
        <f t="shared" si="36"/>
        <v/>
      </c>
    </row>
    <row r="305" spans="1:13" s="172" customFormat="1" ht="15" hidden="1" customHeight="1" x14ac:dyDescent="0.25">
      <c r="A305" s="175">
        <v>0</v>
      </c>
      <c r="B305" s="161" t="s">
        <v>4749</v>
      </c>
      <c r="C305" s="161" t="s">
        <v>650</v>
      </c>
      <c r="D305" s="162" t="s">
        <v>641</v>
      </c>
      <c r="E305" s="162" t="s">
        <v>642</v>
      </c>
      <c r="F305" s="162" t="s">
        <v>5911</v>
      </c>
      <c r="G305" s="163" t="s">
        <v>64</v>
      </c>
      <c r="H305" s="164">
        <v>1.47</v>
      </c>
      <c r="I305" s="165"/>
      <c r="J305" s="166">
        <f t="shared" si="37"/>
        <v>0</v>
      </c>
      <c r="K305" s="166">
        <f t="shared" si="38"/>
        <v>0</v>
      </c>
      <c r="L305" s="166">
        <f t="shared" si="39"/>
        <v>0</v>
      </c>
      <c r="M305" s="171" t="str">
        <f t="shared" si="36"/>
        <v/>
      </c>
    </row>
    <row r="306" spans="1:13" s="172" customFormat="1" ht="15" hidden="1" customHeight="1" x14ac:dyDescent="0.25">
      <c r="A306" s="175">
        <v>0</v>
      </c>
      <c r="B306" s="161" t="s">
        <v>4747</v>
      </c>
      <c r="C306" s="161" t="s">
        <v>655</v>
      </c>
      <c r="D306" s="162" t="s">
        <v>641</v>
      </c>
      <c r="E306" s="162" t="s">
        <v>642</v>
      </c>
      <c r="F306" s="162" t="s">
        <v>5910</v>
      </c>
      <c r="G306" s="163" t="s">
        <v>64</v>
      </c>
      <c r="H306" s="164">
        <v>1.65</v>
      </c>
      <c r="I306" s="165"/>
      <c r="J306" s="166">
        <f t="shared" si="37"/>
        <v>0</v>
      </c>
      <c r="K306" s="166">
        <f t="shared" si="38"/>
        <v>0</v>
      </c>
      <c r="L306" s="166">
        <f t="shared" si="39"/>
        <v>0</v>
      </c>
      <c r="M306" s="171" t="str">
        <f t="shared" si="36"/>
        <v/>
      </c>
    </row>
    <row r="307" spans="1:13" ht="15" customHeight="1" x14ac:dyDescent="0.25">
      <c r="A307" s="1">
        <v>355</v>
      </c>
      <c r="B307" s="63" t="s">
        <v>4748</v>
      </c>
      <c r="C307" s="208" t="s">
        <v>656</v>
      </c>
      <c r="D307" s="64" t="s">
        <v>641</v>
      </c>
      <c r="E307" s="64" t="s">
        <v>642</v>
      </c>
      <c r="F307" s="64" t="s">
        <v>5910</v>
      </c>
      <c r="G307" s="65" t="s">
        <v>175</v>
      </c>
      <c r="H307" s="66">
        <v>1.65</v>
      </c>
      <c r="I307" s="67"/>
      <c r="J307" s="68">
        <f t="shared" si="37"/>
        <v>0</v>
      </c>
      <c r="K307" s="68">
        <f t="shared" si="38"/>
        <v>0</v>
      </c>
      <c r="L307" s="68">
        <f t="shared" si="39"/>
        <v>0</v>
      </c>
      <c r="M307" s="30" t="str">
        <f t="shared" si="36"/>
        <v/>
      </c>
    </row>
    <row r="308" spans="1:13" s="172" customFormat="1" ht="15" hidden="1" customHeight="1" x14ac:dyDescent="0.25">
      <c r="A308" s="175">
        <v>0</v>
      </c>
      <c r="B308" s="161" t="s">
        <v>632</v>
      </c>
      <c r="C308" s="161" t="s">
        <v>633</v>
      </c>
      <c r="D308" s="162" t="s">
        <v>641</v>
      </c>
      <c r="E308" s="162" t="s">
        <v>642</v>
      </c>
      <c r="F308" s="162" t="s">
        <v>498</v>
      </c>
      <c r="G308" s="163" t="s">
        <v>64</v>
      </c>
      <c r="H308" s="164">
        <v>1.3800000000000001</v>
      </c>
      <c r="I308" s="165"/>
      <c r="J308" s="166">
        <f t="shared" si="37"/>
        <v>0</v>
      </c>
      <c r="K308" s="166">
        <f t="shared" si="38"/>
        <v>0</v>
      </c>
      <c r="L308" s="166">
        <f t="shared" si="39"/>
        <v>0</v>
      </c>
      <c r="M308" s="171" t="str">
        <f t="shared" si="36"/>
        <v/>
      </c>
    </row>
    <row r="309" spans="1:13" s="172" customFormat="1" ht="15" hidden="1" customHeight="1" x14ac:dyDescent="0.25">
      <c r="A309" s="175">
        <v>0</v>
      </c>
      <c r="B309" s="161" t="s">
        <v>666</v>
      </c>
      <c r="C309" s="161" t="s">
        <v>667</v>
      </c>
      <c r="D309" s="162" t="s">
        <v>641</v>
      </c>
      <c r="E309" s="162" t="s">
        <v>642</v>
      </c>
      <c r="F309" s="162" t="s">
        <v>668</v>
      </c>
      <c r="G309" s="163" t="s">
        <v>64</v>
      </c>
      <c r="H309" s="164">
        <v>1.3800000000000001</v>
      </c>
      <c r="I309" s="165"/>
      <c r="J309" s="166">
        <f t="shared" si="37"/>
        <v>0</v>
      </c>
      <c r="K309" s="166">
        <f t="shared" si="38"/>
        <v>0</v>
      </c>
      <c r="L309" s="166">
        <f t="shared" si="39"/>
        <v>0</v>
      </c>
      <c r="M309" s="171" t="str">
        <f t="shared" si="36"/>
        <v/>
      </c>
    </row>
    <row r="310" spans="1:13" s="172" customFormat="1" ht="15" hidden="1" customHeight="1" x14ac:dyDescent="0.25">
      <c r="A310" s="175">
        <v>0</v>
      </c>
      <c r="B310" s="161" t="s">
        <v>672</v>
      </c>
      <c r="C310" s="161" t="s">
        <v>673</v>
      </c>
      <c r="D310" s="162" t="s">
        <v>641</v>
      </c>
      <c r="E310" s="162" t="s">
        <v>642</v>
      </c>
      <c r="F310" s="162" t="s">
        <v>674</v>
      </c>
      <c r="G310" s="163" t="s">
        <v>64</v>
      </c>
      <c r="H310" s="164">
        <v>0.88</v>
      </c>
      <c r="I310" s="165"/>
      <c r="J310" s="166">
        <f t="shared" si="37"/>
        <v>0</v>
      </c>
      <c r="K310" s="166">
        <f t="shared" si="38"/>
        <v>0</v>
      </c>
      <c r="L310" s="166">
        <f t="shared" si="39"/>
        <v>0</v>
      </c>
      <c r="M310" s="171" t="str">
        <f t="shared" si="36"/>
        <v/>
      </c>
    </row>
    <row r="311" spans="1:13" s="172" customFormat="1" ht="15" hidden="1" customHeight="1" x14ac:dyDescent="0.25">
      <c r="A311" s="175">
        <v>0</v>
      </c>
      <c r="B311" s="161" t="s">
        <v>675</v>
      </c>
      <c r="C311" s="161" t="s">
        <v>676</v>
      </c>
      <c r="D311" s="162" t="s">
        <v>641</v>
      </c>
      <c r="E311" s="162" t="s">
        <v>642</v>
      </c>
      <c r="F311" s="162" t="s">
        <v>677</v>
      </c>
      <c r="G311" s="163" t="s">
        <v>64</v>
      </c>
      <c r="H311" s="164">
        <v>1.3800000000000001</v>
      </c>
      <c r="I311" s="165"/>
      <c r="J311" s="166">
        <f t="shared" si="37"/>
        <v>0</v>
      </c>
      <c r="K311" s="166">
        <f t="shared" si="38"/>
        <v>0</v>
      </c>
      <c r="L311" s="166">
        <f t="shared" si="39"/>
        <v>0</v>
      </c>
      <c r="M311" s="171" t="str">
        <f>IF(I311="","",IF(I311&lt;50,"Ошибка! Не соблюден минимальный заказ на сорт!",""))</f>
        <v/>
      </c>
    </row>
    <row r="312" spans="1:13" s="172" customFormat="1" ht="15" hidden="1" customHeight="1" x14ac:dyDescent="0.25">
      <c r="A312" s="175">
        <v>0</v>
      </c>
      <c r="B312" s="161" t="s">
        <v>4740</v>
      </c>
      <c r="C312" s="161" t="s">
        <v>5332</v>
      </c>
      <c r="D312" s="162" t="s">
        <v>641</v>
      </c>
      <c r="E312" s="162" t="s">
        <v>642</v>
      </c>
      <c r="F312" s="162" t="s">
        <v>5907</v>
      </c>
      <c r="G312" s="163" t="s">
        <v>64</v>
      </c>
      <c r="H312" s="164">
        <v>1.43</v>
      </c>
      <c r="I312" s="165"/>
      <c r="J312" s="166">
        <f t="shared" si="37"/>
        <v>0</v>
      </c>
      <c r="K312" s="166">
        <f t="shared" si="38"/>
        <v>0</v>
      </c>
      <c r="L312" s="166">
        <f t="shared" si="39"/>
        <v>0</v>
      </c>
      <c r="M312" s="171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s="172" customFormat="1" ht="15" hidden="1" customHeight="1" x14ac:dyDescent="0.25">
      <c r="A313" s="175">
        <v>0</v>
      </c>
      <c r="B313" s="161" t="s">
        <v>4744</v>
      </c>
      <c r="C313" s="179" t="s">
        <v>5335</v>
      </c>
      <c r="D313" s="173" t="s">
        <v>641</v>
      </c>
      <c r="E313" s="173" t="s">
        <v>642</v>
      </c>
      <c r="F313" s="173" t="s">
        <v>5909</v>
      </c>
      <c r="G313" s="174" t="s">
        <v>64</v>
      </c>
      <c r="H313" s="164">
        <v>1.47</v>
      </c>
      <c r="I313" s="165"/>
      <c r="J313" s="166">
        <f t="shared" si="37"/>
        <v>0</v>
      </c>
      <c r="K313" s="166">
        <f t="shared" si="38"/>
        <v>0</v>
      </c>
      <c r="L313" s="166">
        <f t="shared" si="39"/>
        <v>0</v>
      </c>
      <c r="M313" s="171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ht="15" customHeight="1" x14ac:dyDescent="0.25">
      <c r="A314" s="1">
        <v>31</v>
      </c>
      <c r="B314" s="63" t="s">
        <v>4745</v>
      </c>
      <c r="C314" s="209" t="s">
        <v>5336</v>
      </c>
      <c r="D314" s="183" t="s">
        <v>641</v>
      </c>
      <c r="E314" s="183" t="s">
        <v>642</v>
      </c>
      <c r="F314" s="183" t="s">
        <v>5909</v>
      </c>
      <c r="G314" s="177" t="s">
        <v>175</v>
      </c>
      <c r="H314" s="66">
        <v>1.65</v>
      </c>
      <c r="I314" s="67"/>
      <c r="J314" s="68">
        <f t="shared" si="37"/>
        <v>0</v>
      </c>
      <c r="K314" s="68">
        <f t="shared" si="38"/>
        <v>0</v>
      </c>
      <c r="L314" s="68">
        <f t="shared" si="39"/>
        <v>0</v>
      </c>
      <c r="M314" s="3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s="172" customFormat="1" ht="15" hidden="1" customHeight="1" x14ac:dyDescent="0.25">
      <c r="A315" s="175">
        <v>0</v>
      </c>
      <c r="B315" s="161" t="s">
        <v>629</v>
      </c>
      <c r="C315" s="161" t="s">
        <v>630</v>
      </c>
      <c r="D315" s="162" t="s">
        <v>641</v>
      </c>
      <c r="E315" s="162" t="s">
        <v>642</v>
      </c>
      <c r="F315" s="162" t="s">
        <v>631</v>
      </c>
      <c r="G315" s="163" t="s">
        <v>64</v>
      </c>
      <c r="H315" s="164">
        <v>0.88</v>
      </c>
      <c r="I315" s="165"/>
      <c r="J315" s="166">
        <f t="shared" si="37"/>
        <v>0</v>
      </c>
      <c r="K315" s="166">
        <f t="shared" si="38"/>
        <v>0</v>
      </c>
      <c r="L315" s="166">
        <f t="shared" si="39"/>
        <v>0</v>
      </c>
      <c r="M315" s="171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ht="15" customHeight="1" x14ac:dyDescent="0.25">
      <c r="A316" s="1">
        <v>100</v>
      </c>
      <c r="B316" s="63" t="s">
        <v>687</v>
      </c>
      <c r="C316" s="182" t="s">
        <v>688</v>
      </c>
      <c r="D316" s="64" t="s">
        <v>641</v>
      </c>
      <c r="E316" s="64" t="s">
        <v>642</v>
      </c>
      <c r="F316" s="64" t="s">
        <v>689</v>
      </c>
      <c r="G316" s="65" t="s">
        <v>64</v>
      </c>
      <c r="H316" s="66">
        <v>0.88</v>
      </c>
      <c r="I316" s="67"/>
      <c r="J316" s="68">
        <f t="shared" si="37"/>
        <v>0</v>
      </c>
      <c r="K316" s="68">
        <f t="shared" si="38"/>
        <v>0</v>
      </c>
      <c r="L316" s="68">
        <f t="shared" si="39"/>
        <v>0</v>
      </c>
      <c r="M316" s="30" t="str">
        <f>IF(I316="","",IF(I316&lt;50,"Ошибка! Не соблюден минимальный заказ на сорт!",""))</f>
        <v/>
      </c>
    </row>
    <row r="317" spans="1:13" s="172" customFormat="1" ht="15" hidden="1" customHeight="1" x14ac:dyDescent="0.25">
      <c r="A317" s="175">
        <v>0</v>
      </c>
      <c r="B317" s="161" t="s">
        <v>690</v>
      </c>
      <c r="C317" s="161" t="s">
        <v>691</v>
      </c>
      <c r="D317" s="162" t="s">
        <v>641</v>
      </c>
      <c r="E317" s="162" t="s">
        <v>642</v>
      </c>
      <c r="F317" s="162" t="s">
        <v>692</v>
      </c>
      <c r="G317" s="163" t="s">
        <v>64</v>
      </c>
      <c r="H317" s="164">
        <v>0.88</v>
      </c>
      <c r="I317" s="165"/>
      <c r="J317" s="166">
        <f t="shared" si="37"/>
        <v>0</v>
      </c>
      <c r="K317" s="166">
        <f t="shared" si="38"/>
        <v>0</v>
      </c>
      <c r="L317" s="166">
        <f t="shared" si="39"/>
        <v>0</v>
      </c>
      <c r="M317" s="171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ht="15" customHeight="1" x14ac:dyDescent="0.25">
      <c r="A318" s="1">
        <v>100</v>
      </c>
      <c r="B318" s="63" t="s">
        <v>696</v>
      </c>
      <c r="C318" s="182" t="s">
        <v>697</v>
      </c>
      <c r="D318" s="64" t="s">
        <v>641</v>
      </c>
      <c r="E318" s="64" t="s">
        <v>642</v>
      </c>
      <c r="F318" s="64" t="s">
        <v>698</v>
      </c>
      <c r="G318" s="65" t="s">
        <v>64</v>
      </c>
      <c r="H318" s="66">
        <v>0.88</v>
      </c>
      <c r="I318" s="67"/>
      <c r="J318" s="68">
        <f t="shared" si="37"/>
        <v>0</v>
      </c>
      <c r="K318" s="68">
        <f t="shared" si="38"/>
        <v>0</v>
      </c>
      <c r="L318" s="68">
        <f t="shared" si="39"/>
        <v>0</v>
      </c>
      <c r="M318" s="30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s="172" customFormat="1" ht="15" hidden="1" customHeight="1" x14ac:dyDescent="0.25">
      <c r="A319" s="175">
        <v>0</v>
      </c>
      <c r="B319" s="161" t="s">
        <v>699</v>
      </c>
      <c r="C319" s="161" t="s">
        <v>700</v>
      </c>
      <c r="D319" s="162" t="s">
        <v>641</v>
      </c>
      <c r="E319" s="162" t="s">
        <v>642</v>
      </c>
      <c r="F319" s="162" t="s">
        <v>701</v>
      </c>
      <c r="G319" s="163" t="s">
        <v>64</v>
      </c>
      <c r="H319" s="164">
        <v>0.88</v>
      </c>
      <c r="I319" s="165"/>
      <c r="J319" s="166">
        <f t="shared" si="37"/>
        <v>0</v>
      </c>
      <c r="K319" s="166">
        <f t="shared" si="38"/>
        <v>0</v>
      </c>
      <c r="L319" s="166">
        <f t="shared" si="39"/>
        <v>0</v>
      </c>
      <c r="M319" s="171" t="str">
        <f>IF(I319="","",IF(I319&lt;50,"Ошибка! Не соблюден минимальный заказ на сорт!",""))</f>
        <v/>
      </c>
    </row>
    <row r="320" spans="1:13" s="172" customFormat="1" ht="15" hidden="1" customHeight="1" x14ac:dyDescent="0.25">
      <c r="A320" s="175">
        <v>0</v>
      </c>
      <c r="B320" s="161" t="s">
        <v>702</v>
      </c>
      <c r="C320" s="161" t="s">
        <v>703</v>
      </c>
      <c r="D320" s="162" t="s">
        <v>641</v>
      </c>
      <c r="E320" s="162" t="s">
        <v>642</v>
      </c>
      <c r="F320" s="162" t="s">
        <v>704</v>
      </c>
      <c r="G320" s="163" t="s">
        <v>64</v>
      </c>
      <c r="H320" s="164">
        <v>1.3800000000000001</v>
      </c>
      <c r="I320" s="165"/>
      <c r="J320" s="166">
        <f t="shared" si="37"/>
        <v>0</v>
      </c>
      <c r="K320" s="166">
        <f t="shared" si="38"/>
        <v>0</v>
      </c>
      <c r="L320" s="166">
        <f t="shared" si="39"/>
        <v>0</v>
      </c>
      <c r="M320" s="171" t="str">
        <f>IF(I320="","",IF(I320&lt;25,"Ошибка! Не соблюден минимальный заказ на сорт!",""))</f>
        <v/>
      </c>
    </row>
    <row r="321" spans="1:13" ht="15" customHeight="1" x14ac:dyDescent="0.25">
      <c r="A321" s="1">
        <v>100</v>
      </c>
      <c r="B321" s="63" t="s">
        <v>710</v>
      </c>
      <c r="C321" s="63" t="s">
        <v>711</v>
      </c>
      <c r="D321" s="64" t="s">
        <v>641</v>
      </c>
      <c r="E321" s="64" t="s">
        <v>642</v>
      </c>
      <c r="F321" s="64" t="s">
        <v>712</v>
      </c>
      <c r="G321" s="65" t="s">
        <v>64</v>
      </c>
      <c r="H321" s="66">
        <v>0.88</v>
      </c>
      <c r="I321" s="67"/>
      <c r="J321" s="68">
        <f t="shared" si="37"/>
        <v>0</v>
      </c>
      <c r="K321" s="68">
        <f t="shared" si="38"/>
        <v>0</v>
      </c>
      <c r="L321" s="68">
        <f t="shared" si="39"/>
        <v>0</v>
      </c>
      <c r="M321" s="30" t="str">
        <f>IF(I321="","",IF(I321&lt;50,"Ошибка! Не соблюден минимальный заказ на сорт!",""))</f>
        <v/>
      </c>
    </row>
    <row r="322" spans="1:13" s="172" customFormat="1" ht="15" hidden="1" customHeight="1" x14ac:dyDescent="0.25">
      <c r="A322" s="175">
        <v>0</v>
      </c>
      <c r="B322" s="161" t="s">
        <v>713</v>
      </c>
      <c r="C322" s="161" t="s">
        <v>714</v>
      </c>
      <c r="D322" s="162" t="s">
        <v>715</v>
      </c>
      <c r="E322" s="162" t="s">
        <v>716</v>
      </c>
      <c r="F322" s="162" t="s">
        <v>717</v>
      </c>
      <c r="G322" s="163" t="s">
        <v>64</v>
      </c>
      <c r="H322" s="164">
        <v>1.49</v>
      </c>
      <c r="I322" s="165"/>
      <c r="J322" s="166">
        <f t="shared" si="37"/>
        <v>0</v>
      </c>
      <c r="K322" s="166">
        <f t="shared" si="38"/>
        <v>0</v>
      </c>
      <c r="L322" s="166">
        <f t="shared" si="39"/>
        <v>0</v>
      </c>
      <c r="M322" s="176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s="172" customFormat="1" ht="15" hidden="1" customHeight="1" x14ac:dyDescent="0.25">
      <c r="A323" s="175">
        <v>0</v>
      </c>
      <c r="B323" s="161" t="s">
        <v>720</v>
      </c>
      <c r="C323" s="161" t="s">
        <v>721</v>
      </c>
      <c r="D323" s="162" t="s">
        <v>718</v>
      </c>
      <c r="E323" s="162" t="s">
        <v>719</v>
      </c>
      <c r="F323" s="162" t="s">
        <v>722</v>
      </c>
      <c r="G323" s="163" t="s">
        <v>64</v>
      </c>
      <c r="H323" s="164">
        <v>1.54</v>
      </c>
      <c r="I323" s="165"/>
      <c r="J323" s="166">
        <f t="shared" si="37"/>
        <v>0</v>
      </c>
      <c r="K323" s="166">
        <f t="shared" si="38"/>
        <v>0</v>
      </c>
      <c r="L323" s="166">
        <f t="shared" si="39"/>
        <v>0</v>
      </c>
      <c r="M323" s="171" t="str">
        <f>IF(I323="","",IF(I323&lt;25,"Ошибка! Не соблюден минимальный заказ на сорт!",""))</f>
        <v/>
      </c>
    </row>
    <row r="324" spans="1:13" s="172" customFormat="1" ht="15" hidden="1" customHeight="1" x14ac:dyDescent="0.25">
      <c r="A324" s="175">
        <v>0</v>
      </c>
      <c r="B324" s="161" t="s">
        <v>731</v>
      </c>
      <c r="C324" s="161" t="s">
        <v>732</v>
      </c>
      <c r="D324" s="162" t="s">
        <v>725</v>
      </c>
      <c r="E324" s="162" t="s">
        <v>726</v>
      </c>
      <c r="F324" s="162" t="s">
        <v>730</v>
      </c>
      <c r="G324" s="163" t="s">
        <v>14</v>
      </c>
      <c r="H324" s="164">
        <v>4.4000000000000004</v>
      </c>
      <c r="I324" s="165"/>
      <c r="J324" s="166">
        <f t="shared" si="37"/>
        <v>0</v>
      </c>
      <c r="K324" s="166">
        <f t="shared" si="38"/>
        <v>0</v>
      </c>
      <c r="L324" s="166">
        <f t="shared" si="39"/>
        <v>0</v>
      </c>
      <c r="M324" s="171" t="str">
        <f>IF(I324="","",IF(I324&lt;25,"Ошибка! Не соблюден минимальный заказ на сорт!",""))</f>
        <v/>
      </c>
    </row>
    <row r="325" spans="1:13" s="172" customFormat="1" ht="15" hidden="1" customHeight="1" x14ac:dyDescent="0.25">
      <c r="A325" s="181">
        <v>0</v>
      </c>
      <c r="B325" s="161" t="s">
        <v>728</v>
      </c>
      <c r="C325" s="161" t="s">
        <v>729</v>
      </c>
      <c r="D325" s="162" t="s">
        <v>725</v>
      </c>
      <c r="E325" s="162" t="s">
        <v>726</v>
      </c>
      <c r="F325" s="162" t="s">
        <v>6058</v>
      </c>
      <c r="G325" s="163" t="s">
        <v>64</v>
      </c>
      <c r="H325" s="164">
        <v>1.97</v>
      </c>
      <c r="I325" s="165"/>
      <c r="J325" s="166">
        <f t="shared" si="37"/>
        <v>0</v>
      </c>
      <c r="K325" s="166">
        <f t="shared" si="38"/>
        <v>0</v>
      </c>
      <c r="L325" s="166">
        <f t="shared" si="39"/>
        <v>0</v>
      </c>
      <c r="M325" s="171" t="str">
        <f>IF(I325="","",IF(I325&lt;75,"Ошибка! Не соблюден минимальный заказ на сорт!",IF(MOD(I325,25)&gt;0,"Ошибка! Не соблюдена кратность заказа на позицию!","")))</f>
        <v/>
      </c>
    </row>
    <row r="326" spans="1:13" s="172" customFormat="1" ht="15" hidden="1" customHeight="1" x14ac:dyDescent="0.25">
      <c r="A326" s="175">
        <v>0</v>
      </c>
      <c r="B326" s="161" t="s">
        <v>736</v>
      </c>
      <c r="C326" s="161" t="s">
        <v>737</v>
      </c>
      <c r="D326" s="162" t="s">
        <v>725</v>
      </c>
      <c r="E326" s="162" t="s">
        <v>726</v>
      </c>
      <c r="F326" s="162" t="s">
        <v>735</v>
      </c>
      <c r="G326" s="163" t="s">
        <v>14</v>
      </c>
      <c r="H326" s="164">
        <v>4.95</v>
      </c>
      <c r="I326" s="165"/>
      <c r="J326" s="166">
        <f t="shared" si="37"/>
        <v>0</v>
      </c>
      <c r="K326" s="166">
        <f t="shared" si="38"/>
        <v>0</v>
      </c>
      <c r="L326" s="166">
        <f t="shared" si="39"/>
        <v>0</v>
      </c>
      <c r="M326" s="171" t="str">
        <f>IF(I326="","",IF(I326&lt;75,"Ошибка! Не соблюден минимальный заказ на сорт!",IF(MOD(I326,25)&gt;0,"Ошибка! Не соблюдена кратность заказа на позицию!","")))</f>
        <v/>
      </c>
    </row>
    <row r="327" spans="1:13" s="172" customFormat="1" ht="15" hidden="1" customHeight="1" x14ac:dyDescent="0.25">
      <c r="A327" s="175">
        <v>0</v>
      </c>
      <c r="B327" s="161" t="s">
        <v>733</v>
      </c>
      <c r="C327" s="161" t="s">
        <v>734</v>
      </c>
      <c r="D327" s="162" t="s">
        <v>725</v>
      </c>
      <c r="E327" s="162" t="s">
        <v>726</v>
      </c>
      <c r="F327" s="162" t="s">
        <v>6059</v>
      </c>
      <c r="G327" s="163" t="s">
        <v>64</v>
      </c>
      <c r="H327" s="164">
        <v>1.97</v>
      </c>
      <c r="I327" s="165"/>
      <c r="J327" s="166">
        <f t="shared" si="37"/>
        <v>0</v>
      </c>
      <c r="K327" s="166">
        <f t="shared" si="38"/>
        <v>0</v>
      </c>
      <c r="L327" s="166">
        <f t="shared" si="39"/>
        <v>0</v>
      </c>
      <c r="M327" s="171" t="str">
        <f>IF(I327="","",IF(I327&lt;75,"Ошибка! Не соблюден минимальный заказ на сорт!",IF(MOD(I327,25)&gt;0,"Ошибка! Не соблюдена кратность заказа на позицию!","")))</f>
        <v/>
      </c>
    </row>
    <row r="328" spans="1:13" s="172" customFormat="1" ht="15" customHeight="1" x14ac:dyDescent="0.25">
      <c r="A328" s="1">
        <v>399</v>
      </c>
      <c r="B328" s="63" t="s">
        <v>738</v>
      </c>
      <c r="C328" s="63" t="s">
        <v>739</v>
      </c>
      <c r="D328" s="64" t="s">
        <v>725</v>
      </c>
      <c r="E328" s="64" t="s">
        <v>726</v>
      </c>
      <c r="F328" s="64" t="s">
        <v>740</v>
      </c>
      <c r="G328" s="65" t="s">
        <v>64</v>
      </c>
      <c r="H328" s="66">
        <v>1.97</v>
      </c>
      <c r="I328" s="67"/>
      <c r="J328" s="68">
        <f t="shared" si="37"/>
        <v>0</v>
      </c>
      <c r="K328" s="68">
        <f t="shared" si="38"/>
        <v>0</v>
      </c>
      <c r="L328" s="68">
        <f t="shared" si="39"/>
        <v>0</v>
      </c>
      <c r="M328" s="171" t="str">
        <f>IF(I328="","",IF(I328&lt;75,"Ошибка! Не соблюден минимальный заказ на сорт!",IF(MOD(I328,25)&gt;0,"Ошибка! Не соблюдена кратность заказа на позицию!","")))</f>
        <v/>
      </c>
    </row>
    <row r="329" spans="1:13" s="172" customFormat="1" ht="15" hidden="1" customHeight="1" x14ac:dyDescent="0.25">
      <c r="A329" s="175">
        <v>0</v>
      </c>
      <c r="B329" s="161" t="s">
        <v>741</v>
      </c>
      <c r="C329" s="161" t="s">
        <v>742</v>
      </c>
      <c r="D329" s="162" t="s">
        <v>725</v>
      </c>
      <c r="E329" s="162" t="s">
        <v>726</v>
      </c>
      <c r="F329" s="162" t="s">
        <v>6060</v>
      </c>
      <c r="G329" s="163" t="s">
        <v>64</v>
      </c>
      <c r="H329" s="164">
        <v>1.97</v>
      </c>
      <c r="I329" s="165"/>
      <c r="J329" s="166">
        <f t="shared" si="37"/>
        <v>0</v>
      </c>
      <c r="K329" s="166">
        <f t="shared" si="38"/>
        <v>0</v>
      </c>
      <c r="L329" s="166">
        <f t="shared" si="39"/>
        <v>0</v>
      </c>
      <c r="M329" s="171" t="str">
        <f>IF(I329="","",IF(I329&lt;75,"Ошибка! Не соблюден минимальный заказ на сорт!",IF(MOD(I329,25)&gt;0,"Ошибка! Не соблюдена кратность заказа на позицию!","")))</f>
        <v/>
      </c>
    </row>
    <row r="330" spans="1:13" s="172" customFormat="1" ht="15" hidden="1" customHeight="1" x14ac:dyDescent="0.25">
      <c r="A330" s="175">
        <v>0</v>
      </c>
      <c r="B330" s="161" t="s">
        <v>743</v>
      </c>
      <c r="C330" s="161" t="s">
        <v>744</v>
      </c>
      <c r="D330" s="162" t="s">
        <v>725</v>
      </c>
      <c r="E330" s="162" t="s">
        <v>726</v>
      </c>
      <c r="F330" s="162" t="s">
        <v>745</v>
      </c>
      <c r="G330" s="163" t="s">
        <v>64</v>
      </c>
      <c r="H330" s="164">
        <v>1.65</v>
      </c>
      <c r="I330" s="165"/>
      <c r="J330" s="166">
        <f t="shared" si="37"/>
        <v>0</v>
      </c>
      <c r="K330" s="166">
        <f t="shared" si="38"/>
        <v>0</v>
      </c>
      <c r="L330" s="166">
        <f t="shared" si="39"/>
        <v>0</v>
      </c>
      <c r="M330" s="171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s="172" customFormat="1" ht="15" hidden="1" customHeight="1" x14ac:dyDescent="0.25">
      <c r="A331" s="175">
        <v>0</v>
      </c>
      <c r="B331" s="161" t="s">
        <v>746</v>
      </c>
      <c r="C331" s="161" t="s">
        <v>747</v>
      </c>
      <c r="D331" s="162" t="s">
        <v>725</v>
      </c>
      <c r="E331" s="162" t="s">
        <v>726</v>
      </c>
      <c r="F331" s="162" t="s">
        <v>748</v>
      </c>
      <c r="G331" s="163" t="s">
        <v>64</v>
      </c>
      <c r="H331" s="164">
        <v>2.31</v>
      </c>
      <c r="I331" s="165"/>
      <c r="J331" s="166">
        <f t="shared" si="37"/>
        <v>0</v>
      </c>
      <c r="K331" s="166">
        <f t="shared" si="38"/>
        <v>0</v>
      </c>
      <c r="L331" s="166">
        <f t="shared" si="39"/>
        <v>0</v>
      </c>
      <c r="M331" s="171" t="str">
        <f>IF(I331="","",IF(I331&lt;75,"Ошибка! Не соблюден минимальный заказ на сорт!",IF(MOD(I331,25)&gt;0,"Ошибка! Не соблюдена кратность заказа на позицию!","")))</f>
        <v/>
      </c>
    </row>
    <row r="332" spans="1:13" s="172" customFormat="1" ht="15" customHeight="1" x14ac:dyDescent="0.25">
      <c r="A332" s="180">
        <v>152</v>
      </c>
      <c r="B332" s="63" t="s">
        <v>749</v>
      </c>
      <c r="C332" s="63" t="s">
        <v>750</v>
      </c>
      <c r="D332" s="64" t="s">
        <v>725</v>
      </c>
      <c r="E332" s="64" t="s">
        <v>726</v>
      </c>
      <c r="F332" s="64" t="s">
        <v>751</v>
      </c>
      <c r="G332" s="177" t="s">
        <v>64</v>
      </c>
      <c r="H332" s="66">
        <v>1.54</v>
      </c>
      <c r="I332" s="67"/>
      <c r="J332" s="68">
        <f t="shared" si="37"/>
        <v>0</v>
      </c>
      <c r="K332" s="68">
        <f t="shared" si="38"/>
        <v>0</v>
      </c>
      <c r="L332" s="68">
        <f t="shared" si="39"/>
        <v>0</v>
      </c>
      <c r="M332" s="171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s="172" customFormat="1" ht="15" customHeight="1" x14ac:dyDescent="0.25">
      <c r="A333" s="1">
        <v>155</v>
      </c>
      <c r="B333" s="63" t="s">
        <v>752</v>
      </c>
      <c r="C333" s="63" t="s">
        <v>753</v>
      </c>
      <c r="D333" s="64" t="s">
        <v>725</v>
      </c>
      <c r="E333" s="64" t="s">
        <v>726</v>
      </c>
      <c r="F333" s="64" t="s">
        <v>754</v>
      </c>
      <c r="G333" s="65" t="s">
        <v>64</v>
      </c>
      <c r="H333" s="66">
        <v>1.93</v>
      </c>
      <c r="I333" s="67"/>
      <c r="J333" s="68">
        <f t="shared" si="37"/>
        <v>0</v>
      </c>
      <c r="K333" s="68">
        <f t="shared" si="38"/>
        <v>0</v>
      </c>
      <c r="L333" s="68">
        <f t="shared" si="39"/>
        <v>0</v>
      </c>
      <c r="M333" s="171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s="172" customFormat="1" ht="15" hidden="1" customHeight="1" x14ac:dyDescent="0.25">
      <c r="A334" s="175">
        <v>0</v>
      </c>
      <c r="B334" s="161" t="s">
        <v>723</v>
      </c>
      <c r="C334" s="161" t="s">
        <v>724</v>
      </c>
      <c r="D334" s="162" t="s">
        <v>725</v>
      </c>
      <c r="E334" s="162" t="s">
        <v>726</v>
      </c>
      <c r="F334" s="162" t="s">
        <v>6057</v>
      </c>
      <c r="G334" s="163" t="s">
        <v>64</v>
      </c>
      <c r="H334" s="164">
        <v>1.93</v>
      </c>
      <c r="I334" s="165"/>
      <c r="J334" s="166">
        <f t="shared" si="37"/>
        <v>0</v>
      </c>
      <c r="K334" s="166">
        <f t="shared" si="38"/>
        <v>0</v>
      </c>
      <c r="L334" s="166">
        <f t="shared" si="39"/>
        <v>0</v>
      </c>
      <c r="M334" s="171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s="172" customFormat="1" ht="15" customHeight="1" x14ac:dyDescent="0.25">
      <c r="A335" s="1">
        <v>283</v>
      </c>
      <c r="B335" s="63" t="s">
        <v>755</v>
      </c>
      <c r="C335" s="63" t="s">
        <v>756</v>
      </c>
      <c r="D335" s="64" t="s">
        <v>5881</v>
      </c>
      <c r="E335" s="64" t="s">
        <v>5882</v>
      </c>
      <c r="F335" s="64"/>
      <c r="G335" s="65" t="s">
        <v>64</v>
      </c>
      <c r="H335" s="66">
        <v>0.76</v>
      </c>
      <c r="I335" s="67"/>
      <c r="J335" s="68">
        <f t="shared" si="37"/>
        <v>0</v>
      </c>
      <c r="K335" s="68">
        <f t="shared" si="38"/>
        <v>0</v>
      </c>
      <c r="L335" s="68">
        <f t="shared" si="39"/>
        <v>0</v>
      </c>
      <c r="M335" s="171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s="172" customFormat="1" ht="15" hidden="1" customHeight="1" x14ac:dyDescent="0.25">
      <c r="A336" s="175">
        <v>0</v>
      </c>
      <c r="B336" s="161" t="s">
        <v>4968</v>
      </c>
      <c r="C336" s="161" t="s">
        <v>5503</v>
      </c>
      <c r="D336" s="162" t="s">
        <v>6571</v>
      </c>
      <c r="E336" s="162" t="s">
        <v>6572</v>
      </c>
      <c r="F336" s="162" t="s">
        <v>6077</v>
      </c>
      <c r="G336" s="163" t="s">
        <v>64</v>
      </c>
      <c r="H336" s="164">
        <v>1.49</v>
      </c>
      <c r="I336" s="165"/>
      <c r="J336" s="166">
        <f t="shared" si="37"/>
        <v>0</v>
      </c>
      <c r="K336" s="166">
        <f t="shared" si="38"/>
        <v>0</v>
      </c>
      <c r="L336" s="166">
        <f t="shared" si="39"/>
        <v>0</v>
      </c>
      <c r="M336" s="171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s="172" customFormat="1" ht="15" hidden="1" customHeight="1" x14ac:dyDescent="0.25">
      <c r="A337" s="181">
        <v>0</v>
      </c>
      <c r="B337" s="161" t="s">
        <v>760</v>
      </c>
      <c r="C337" s="161" t="s">
        <v>761</v>
      </c>
      <c r="D337" s="162" t="s">
        <v>5773</v>
      </c>
      <c r="E337" s="162" t="s">
        <v>5774</v>
      </c>
      <c r="F337" s="162" t="s">
        <v>762</v>
      </c>
      <c r="G337" s="163" t="s">
        <v>64</v>
      </c>
      <c r="H337" s="164">
        <v>1.49</v>
      </c>
      <c r="I337" s="165"/>
      <c r="J337" s="166">
        <f t="shared" si="37"/>
        <v>0</v>
      </c>
      <c r="K337" s="166">
        <f t="shared" si="38"/>
        <v>0</v>
      </c>
      <c r="L337" s="166">
        <f t="shared" si="39"/>
        <v>0</v>
      </c>
      <c r="M337" s="171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s="172" customFormat="1" ht="15" hidden="1" customHeight="1" x14ac:dyDescent="0.25">
      <c r="A338" s="175">
        <v>0</v>
      </c>
      <c r="B338" s="161" t="s">
        <v>6825</v>
      </c>
      <c r="C338" s="161" t="s">
        <v>5502</v>
      </c>
      <c r="D338" s="162" t="s">
        <v>5773</v>
      </c>
      <c r="E338" s="162" t="s">
        <v>5774</v>
      </c>
      <c r="F338" s="162" t="s">
        <v>6076</v>
      </c>
      <c r="G338" s="163" t="s">
        <v>64</v>
      </c>
      <c r="H338" s="164">
        <v>1.6</v>
      </c>
      <c r="I338" s="165"/>
      <c r="J338" s="166">
        <f t="shared" si="37"/>
        <v>0</v>
      </c>
      <c r="K338" s="166">
        <f t="shared" si="38"/>
        <v>0</v>
      </c>
      <c r="L338" s="166">
        <f t="shared" si="39"/>
        <v>0</v>
      </c>
      <c r="M338" s="171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s="172" customFormat="1" ht="15" customHeight="1" x14ac:dyDescent="0.25">
      <c r="A339" s="1">
        <v>364</v>
      </c>
      <c r="B339" s="63" t="s">
        <v>772</v>
      </c>
      <c r="C339" s="63" t="s">
        <v>773</v>
      </c>
      <c r="D339" s="64" t="s">
        <v>774</v>
      </c>
      <c r="E339" s="64" t="s">
        <v>775</v>
      </c>
      <c r="F339" s="64" t="s">
        <v>776</v>
      </c>
      <c r="G339" s="65" t="s">
        <v>64</v>
      </c>
      <c r="H339" s="66">
        <v>0.88</v>
      </c>
      <c r="I339" s="67"/>
      <c r="J339" s="68">
        <f t="shared" si="37"/>
        <v>0</v>
      </c>
      <c r="K339" s="68">
        <f t="shared" si="38"/>
        <v>0</v>
      </c>
      <c r="L339" s="68">
        <f t="shared" si="39"/>
        <v>0</v>
      </c>
      <c r="M339" s="171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s="172" customFormat="1" ht="15" customHeight="1" x14ac:dyDescent="0.25">
      <c r="A340" s="1">
        <v>900</v>
      </c>
      <c r="B340" s="63" t="s">
        <v>7139</v>
      </c>
      <c r="C340" s="63" t="s">
        <v>7105</v>
      </c>
      <c r="D340" s="64" t="s">
        <v>779</v>
      </c>
      <c r="E340" s="64" t="s">
        <v>780</v>
      </c>
      <c r="F340" s="64" t="s">
        <v>7176</v>
      </c>
      <c r="G340" s="65" t="s">
        <v>64</v>
      </c>
      <c r="H340" s="66">
        <v>1.6</v>
      </c>
      <c r="I340" s="67"/>
      <c r="J340" s="68">
        <f t="shared" si="37"/>
        <v>0</v>
      </c>
      <c r="K340" s="68">
        <f t="shared" si="38"/>
        <v>0</v>
      </c>
      <c r="L340" s="68">
        <f t="shared" si="39"/>
        <v>0</v>
      </c>
      <c r="M340" s="171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s="172" customFormat="1" ht="15" hidden="1" customHeight="1" x14ac:dyDescent="0.25">
      <c r="A341" s="175">
        <v>0</v>
      </c>
      <c r="B341" s="161" t="s">
        <v>4644</v>
      </c>
      <c r="C341" s="161" t="s">
        <v>4646</v>
      </c>
      <c r="D341" s="162" t="s">
        <v>779</v>
      </c>
      <c r="E341" s="162" t="s">
        <v>780</v>
      </c>
      <c r="F341" s="162" t="s">
        <v>4652</v>
      </c>
      <c r="G341" s="163" t="s">
        <v>64</v>
      </c>
      <c r="H341" s="164">
        <v>1.49</v>
      </c>
      <c r="I341" s="165"/>
      <c r="J341" s="166">
        <f t="shared" si="37"/>
        <v>0</v>
      </c>
      <c r="K341" s="166">
        <f t="shared" si="38"/>
        <v>0</v>
      </c>
      <c r="L341" s="166">
        <f t="shared" si="39"/>
        <v>0</v>
      </c>
      <c r="M341" s="171" t="str">
        <f>IF(I341="","",IF(I341&lt;75,"Ошибка! Не соблюден минимальный заказ на сорт!",IF(MOD(I341,25)&gt;0,"Ошибка! Не соблюдена кратность заказа на позицию!","")))</f>
        <v/>
      </c>
    </row>
    <row r="342" spans="1:13" s="172" customFormat="1" ht="15" hidden="1" customHeight="1" x14ac:dyDescent="0.25">
      <c r="A342" s="175">
        <v>0</v>
      </c>
      <c r="B342" s="161" t="s">
        <v>781</v>
      </c>
      <c r="C342" s="161" t="s">
        <v>782</v>
      </c>
      <c r="D342" s="162" t="s">
        <v>779</v>
      </c>
      <c r="E342" s="162" t="s">
        <v>780</v>
      </c>
      <c r="F342" s="162" t="s">
        <v>783</v>
      </c>
      <c r="G342" s="163" t="s">
        <v>64</v>
      </c>
      <c r="H342" s="164">
        <v>1.49</v>
      </c>
      <c r="I342" s="165"/>
      <c r="J342" s="166">
        <f t="shared" si="37"/>
        <v>0</v>
      </c>
      <c r="K342" s="166">
        <f t="shared" si="38"/>
        <v>0</v>
      </c>
      <c r="L342" s="166">
        <f t="shared" si="39"/>
        <v>0</v>
      </c>
      <c r="M342" s="171" t="str">
        <f>IF(I342="","",IF(I342&lt;75,"Ошибка! Не соблюден минимальный заказ на сорт!",IF(MOD(I342,25)&gt;0,"Ошибка! Не соблюдена кратность заказа на позицию!","")))</f>
        <v/>
      </c>
    </row>
    <row r="343" spans="1:13" s="172" customFormat="1" ht="15" customHeight="1" x14ac:dyDescent="0.25">
      <c r="A343" s="1">
        <v>525</v>
      </c>
      <c r="B343" s="63" t="s">
        <v>4686</v>
      </c>
      <c r="C343" s="63" t="s">
        <v>4690</v>
      </c>
      <c r="D343" s="64" t="s">
        <v>779</v>
      </c>
      <c r="E343" s="64" t="s">
        <v>780</v>
      </c>
      <c r="F343" s="64" t="s">
        <v>4680</v>
      </c>
      <c r="G343" s="65" t="s">
        <v>64</v>
      </c>
      <c r="H343" s="66">
        <v>1.49</v>
      </c>
      <c r="I343" s="67"/>
      <c r="J343" s="68">
        <f t="shared" si="37"/>
        <v>0</v>
      </c>
      <c r="K343" s="68">
        <f t="shared" si="38"/>
        <v>0</v>
      </c>
      <c r="L343" s="68">
        <f t="shared" si="39"/>
        <v>0</v>
      </c>
      <c r="M343" s="171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s="172" customFormat="1" ht="15" hidden="1" customHeight="1" x14ac:dyDescent="0.25">
      <c r="A344" s="181">
        <v>0</v>
      </c>
      <c r="B344" s="161" t="s">
        <v>798</v>
      </c>
      <c r="C344" s="161" t="s">
        <v>799</v>
      </c>
      <c r="D344" s="162" t="s">
        <v>779</v>
      </c>
      <c r="E344" s="162" t="s">
        <v>780</v>
      </c>
      <c r="F344" s="162" t="s">
        <v>800</v>
      </c>
      <c r="G344" s="174" t="s">
        <v>64</v>
      </c>
      <c r="H344" s="164">
        <v>0.88</v>
      </c>
      <c r="I344" s="165"/>
      <c r="J344" s="166">
        <f t="shared" si="37"/>
        <v>0</v>
      </c>
      <c r="K344" s="166">
        <f t="shared" si="38"/>
        <v>0</v>
      </c>
      <c r="L344" s="166">
        <f t="shared" si="39"/>
        <v>0</v>
      </c>
      <c r="M344" s="171" t="str">
        <f>IF(I344="","",IF(I344&lt;75,"Ошибка! Не соблюден минимальный заказ на сорт!",IF(MOD(I344,25)&gt;0,"Ошибка! Не соблюдена кратность заказа на позицию!","")))</f>
        <v/>
      </c>
    </row>
    <row r="345" spans="1:13" s="172" customFormat="1" ht="15" hidden="1" customHeight="1" x14ac:dyDescent="0.25">
      <c r="A345" s="175">
        <v>0</v>
      </c>
      <c r="B345" s="161" t="s">
        <v>804</v>
      </c>
      <c r="C345" s="161" t="s">
        <v>805</v>
      </c>
      <c r="D345" s="162" t="s">
        <v>779</v>
      </c>
      <c r="E345" s="162" t="s">
        <v>780</v>
      </c>
      <c r="F345" s="162" t="s">
        <v>806</v>
      </c>
      <c r="G345" s="163" t="s">
        <v>64</v>
      </c>
      <c r="H345" s="164">
        <v>0.88</v>
      </c>
      <c r="I345" s="165"/>
      <c r="J345" s="166">
        <f t="shared" si="37"/>
        <v>0</v>
      </c>
      <c r="K345" s="166">
        <f t="shared" si="38"/>
        <v>0</v>
      </c>
      <c r="L345" s="166">
        <f t="shared" si="39"/>
        <v>0</v>
      </c>
      <c r="M345" s="171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s="172" customFormat="1" ht="15" hidden="1" customHeight="1" x14ac:dyDescent="0.25">
      <c r="A346" s="175">
        <v>0</v>
      </c>
      <c r="B346" s="161" t="s">
        <v>810</v>
      </c>
      <c r="C346" s="161" t="s">
        <v>811</v>
      </c>
      <c r="D346" s="162" t="s">
        <v>779</v>
      </c>
      <c r="E346" s="162" t="s">
        <v>780</v>
      </c>
      <c r="F346" s="162" t="s">
        <v>812</v>
      </c>
      <c r="G346" s="163" t="s">
        <v>64</v>
      </c>
      <c r="H346" s="164">
        <v>0.88</v>
      </c>
      <c r="I346" s="165"/>
      <c r="J346" s="166">
        <f t="shared" si="37"/>
        <v>0</v>
      </c>
      <c r="K346" s="166">
        <f t="shared" si="38"/>
        <v>0</v>
      </c>
      <c r="L346" s="166">
        <f t="shared" si="39"/>
        <v>0</v>
      </c>
      <c r="M346" s="171" t="str">
        <f>IF(I346="","",IF(I346&lt;50,"Ошибка! Не соблюден минимальный заказ на сорт!",""))</f>
        <v/>
      </c>
    </row>
    <row r="347" spans="1:13" s="172" customFormat="1" ht="15" hidden="1" customHeight="1" x14ac:dyDescent="0.25">
      <c r="A347" s="175">
        <v>0</v>
      </c>
      <c r="B347" s="161" t="s">
        <v>769</v>
      </c>
      <c r="C347" s="161" t="s">
        <v>770</v>
      </c>
      <c r="D347" s="162" t="s">
        <v>779</v>
      </c>
      <c r="E347" s="162" t="s">
        <v>780</v>
      </c>
      <c r="F347" s="162" t="s">
        <v>771</v>
      </c>
      <c r="G347" s="163" t="s">
        <v>64</v>
      </c>
      <c r="H347" s="164">
        <v>1.6</v>
      </c>
      <c r="I347" s="165"/>
      <c r="J347" s="166">
        <f t="shared" si="37"/>
        <v>0</v>
      </c>
      <c r="K347" s="166">
        <f t="shared" si="38"/>
        <v>0</v>
      </c>
      <c r="L347" s="166">
        <f t="shared" si="39"/>
        <v>0</v>
      </c>
      <c r="M347" s="171" t="str">
        <f>IF(I347="","",IF(I347&lt;50,"Ошибка! Не соблюден минимальный заказ на сорт!",""))</f>
        <v/>
      </c>
    </row>
    <row r="348" spans="1:13" ht="15" customHeight="1" x14ac:dyDescent="0.25">
      <c r="A348" s="1">
        <v>349</v>
      </c>
      <c r="B348" s="63" t="s">
        <v>822</v>
      </c>
      <c r="C348" s="63" t="s">
        <v>823</v>
      </c>
      <c r="D348" s="64" t="s">
        <v>779</v>
      </c>
      <c r="E348" s="64" t="s">
        <v>780</v>
      </c>
      <c r="F348" s="64" t="s">
        <v>824</v>
      </c>
      <c r="G348" s="65" t="s">
        <v>64</v>
      </c>
      <c r="H348" s="66">
        <v>0.88</v>
      </c>
      <c r="I348" s="67"/>
      <c r="J348" s="68">
        <f t="shared" si="37"/>
        <v>0</v>
      </c>
      <c r="K348" s="68">
        <f t="shared" si="38"/>
        <v>0</v>
      </c>
      <c r="L348" s="68">
        <f t="shared" si="39"/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s="172" customFormat="1" ht="15" hidden="1" customHeight="1" x14ac:dyDescent="0.25">
      <c r="A349" s="175">
        <v>0</v>
      </c>
      <c r="B349" s="161" t="s">
        <v>825</v>
      </c>
      <c r="C349" s="161" t="s">
        <v>826</v>
      </c>
      <c r="D349" s="162" t="s">
        <v>779</v>
      </c>
      <c r="E349" s="162" t="s">
        <v>780</v>
      </c>
      <c r="F349" s="162" t="s">
        <v>827</v>
      </c>
      <c r="G349" s="163" t="s">
        <v>64</v>
      </c>
      <c r="H349" s="164">
        <v>0.88</v>
      </c>
      <c r="I349" s="165"/>
      <c r="J349" s="166">
        <f t="shared" si="37"/>
        <v>0</v>
      </c>
      <c r="K349" s="166">
        <f t="shared" si="38"/>
        <v>0</v>
      </c>
      <c r="L349" s="166">
        <f t="shared" si="39"/>
        <v>0</v>
      </c>
      <c r="M349" s="171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s="172" customFormat="1" ht="15" hidden="1" customHeight="1" x14ac:dyDescent="0.25">
      <c r="A350" s="175">
        <v>0</v>
      </c>
      <c r="B350" s="161" t="s">
        <v>828</v>
      </c>
      <c r="C350" s="161" t="s">
        <v>829</v>
      </c>
      <c r="D350" s="162" t="s">
        <v>779</v>
      </c>
      <c r="E350" s="162" t="s">
        <v>780</v>
      </c>
      <c r="F350" s="162" t="s">
        <v>830</v>
      </c>
      <c r="G350" s="163" t="s">
        <v>64</v>
      </c>
      <c r="H350" s="164">
        <v>0.88</v>
      </c>
      <c r="I350" s="165"/>
      <c r="J350" s="166">
        <f t="shared" si="37"/>
        <v>0</v>
      </c>
      <c r="K350" s="166">
        <f t="shared" si="38"/>
        <v>0</v>
      </c>
      <c r="L350" s="166">
        <f t="shared" si="39"/>
        <v>0</v>
      </c>
      <c r="M350" s="171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s="172" customFormat="1" ht="15" hidden="1" customHeight="1" x14ac:dyDescent="0.25">
      <c r="A351" s="175">
        <v>0</v>
      </c>
      <c r="B351" s="161" t="s">
        <v>831</v>
      </c>
      <c r="C351" s="161" t="s">
        <v>832</v>
      </c>
      <c r="D351" s="162" t="s">
        <v>779</v>
      </c>
      <c r="E351" s="162" t="s">
        <v>780</v>
      </c>
      <c r="F351" s="162" t="s">
        <v>833</v>
      </c>
      <c r="G351" s="163" t="s">
        <v>64</v>
      </c>
      <c r="H351" s="164">
        <v>0.88</v>
      </c>
      <c r="I351" s="165"/>
      <c r="J351" s="166">
        <f t="shared" si="37"/>
        <v>0</v>
      </c>
      <c r="K351" s="166">
        <f t="shared" si="38"/>
        <v>0</v>
      </c>
      <c r="L351" s="166">
        <f t="shared" si="39"/>
        <v>0</v>
      </c>
      <c r="M351" s="171" t="str">
        <f>IF(I351="","",IF(I351&lt;50,"Ошибка! Не соблюден минимальный заказ на сорт!",""))</f>
        <v/>
      </c>
    </row>
    <row r="352" spans="1:13" s="172" customFormat="1" ht="15" customHeight="1" x14ac:dyDescent="0.25">
      <c r="A352" s="1">
        <v>824</v>
      </c>
      <c r="B352" s="63" t="s">
        <v>837</v>
      </c>
      <c r="C352" s="63" t="s">
        <v>838</v>
      </c>
      <c r="D352" s="64" t="s">
        <v>779</v>
      </c>
      <c r="E352" s="64" t="s">
        <v>780</v>
      </c>
      <c r="F352" s="64" t="s">
        <v>839</v>
      </c>
      <c r="G352" s="65" t="s">
        <v>64</v>
      </c>
      <c r="H352" s="66">
        <v>0.88</v>
      </c>
      <c r="I352" s="67"/>
      <c r="J352" s="68">
        <f t="shared" si="37"/>
        <v>0</v>
      </c>
      <c r="K352" s="68">
        <f t="shared" si="38"/>
        <v>0</v>
      </c>
      <c r="L352" s="68">
        <f t="shared" si="39"/>
        <v>0</v>
      </c>
      <c r="M352" s="171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s="172" customFormat="1" ht="15" hidden="1" customHeight="1" x14ac:dyDescent="0.25">
      <c r="A353" s="175">
        <v>0</v>
      </c>
      <c r="B353" s="161" t="s">
        <v>840</v>
      </c>
      <c r="C353" s="161" t="s">
        <v>841</v>
      </c>
      <c r="D353" s="162" t="s">
        <v>779</v>
      </c>
      <c r="E353" s="162" t="s">
        <v>780</v>
      </c>
      <c r="F353" s="162" t="s">
        <v>842</v>
      </c>
      <c r="G353" s="163" t="s">
        <v>64</v>
      </c>
      <c r="H353" s="164">
        <v>1.49</v>
      </c>
      <c r="I353" s="165"/>
      <c r="J353" s="166">
        <f t="shared" si="37"/>
        <v>0</v>
      </c>
      <c r="K353" s="166">
        <f t="shared" si="38"/>
        <v>0</v>
      </c>
      <c r="L353" s="166">
        <f t="shared" si="39"/>
        <v>0</v>
      </c>
      <c r="M353" s="171" t="str">
        <f>IF(I353="","",IF(I353&lt;50,"Ошибка! Не соблюден минимальный заказ на сорт!",""))</f>
        <v/>
      </c>
    </row>
    <row r="354" spans="1:13" s="172" customFormat="1" ht="15" hidden="1" customHeight="1" x14ac:dyDescent="0.25">
      <c r="A354" s="175">
        <v>0</v>
      </c>
      <c r="B354" s="161" t="s">
        <v>777</v>
      </c>
      <c r="C354" s="161" t="s">
        <v>778</v>
      </c>
      <c r="D354" s="162" t="s">
        <v>779</v>
      </c>
      <c r="E354" s="162" t="s">
        <v>780</v>
      </c>
      <c r="F354" s="162" t="s">
        <v>6075</v>
      </c>
      <c r="G354" s="163" t="s">
        <v>64</v>
      </c>
      <c r="H354" s="164">
        <v>1.49</v>
      </c>
      <c r="I354" s="165"/>
      <c r="J354" s="166">
        <f t="shared" si="37"/>
        <v>0</v>
      </c>
      <c r="K354" s="166">
        <f t="shared" si="38"/>
        <v>0</v>
      </c>
      <c r="L354" s="166">
        <f t="shared" si="39"/>
        <v>0</v>
      </c>
      <c r="M354" s="171" t="str">
        <f t="shared" ref="M354:M380" si="40"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s="172" customFormat="1" ht="15" hidden="1" customHeight="1" x14ac:dyDescent="0.25">
      <c r="A355" s="175">
        <v>0</v>
      </c>
      <c r="B355" s="161" t="s">
        <v>757</v>
      </c>
      <c r="C355" s="161" t="s">
        <v>758</v>
      </c>
      <c r="D355" s="162" t="s">
        <v>779</v>
      </c>
      <c r="E355" s="162" t="s">
        <v>780</v>
      </c>
      <c r="F355" s="162" t="s">
        <v>759</v>
      </c>
      <c r="G355" s="163" t="s">
        <v>64</v>
      </c>
      <c r="H355" s="164">
        <v>1.49</v>
      </c>
      <c r="I355" s="165"/>
      <c r="J355" s="166">
        <f t="shared" si="37"/>
        <v>0</v>
      </c>
      <c r="K355" s="166">
        <f t="shared" si="38"/>
        <v>0</v>
      </c>
      <c r="L355" s="166">
        <f t="shared" si="39"/>
        <v>0</v>
      </c>
      <c r="M355" s="171" t="str">
        <f t="shared" si="40"/>
        <v/>
      </c>
    </row>
    <row r="356" spans="1:13" s="172" customFormat="1" ht="15" hidden="1" customHeight="1" x14ac:dyDescent="0.25">
      <c r="A356" s="175">
        <v>0</v>
      </c>
      <c r="B356" s="161" t="s">
        <v>784</v>
      </c>
      <c r="C356" s="161" t="s">
        <v>785</v>
      </c>
      <c r="D356" s="162" t="s">
        <v>779</v>
      </c>
      <c r="E356" s="162" t="s">
        <v>780</v>
      </c>
      <c r="F356" s="162" t="s">
        <v>786</v>
      </c>
      <c r="G356" s="163" t="s">
        <v>64</v>
      </c>
      <c r="H356" s="164">
        <v>0.88</v>
      </c>
      <c r="I356" s="165"/>
      <c r="J356" s="166">
        <f t="shared" si="37"/>
        <v>0</v>
      </c>
      <c r="K356" s="166">
        <f t="shared" si="38"/>
        <v>0</v>
      </c>
      <c r="L356" s="166">
        <f t="shared" si="39"/>
        <v>0</v>
      </c>
      <c r="M356" s="171" t="str">
        <f t="shared" si="40"/>
        <v/>
      </c>
    </row>
    <row r="357" spans="1:13" s="172" customFormat="1" ht="15" hidden="1" customHeight="1" x14ac:dyDescent="0.25">
      <c r="A357" s="175">
        <v>0</v>
      </c>
      <c r="B357" s="161" t="s">
        <v>787</v>
      </c>
      <c r="C357" s="161" t="s">
        <v>788</v>
      </c>
      <c r="D357" s="162" t="s">
        <v>779</v>
      </c>
      <c r="E357" s="162" t="s">
        <v>780</v>
      </c>
      <c r="F357" s="162" t="s">
        <v>789</v>
      </c>
      <c r="G357" s="163" t="s">
        <v>64</v>
      </c>
      <c r="H357" s="164">
        <v>0.88</v>
      </c>
      <c r="I357" s="165"/>
      <c r="J357" s="166">
        <f t="shared" si="37"/>
        <v>0</v>
      </c>
      <c r="K357" s="166">
        <f t="shared" si="38"/>
        <v>0</v>
      </c>
      <c r="L357" s="166">
        <f t="shared" si="39"/>
        <v>0</v>
      </c>
      <c r="M357" s="171" t="str">
        <f t="shared" si="40"/>
        <v/>
      </c>
    </row>
    <row r="358" spans="1:13" s="172" customFormat="1" ht="15" hidden="1" customHeight="1" x14ac:dyDescent="0.25">
      <c r="A358" s="175">
        <v>0</v>
      </c>
      <c r="B358" s="161" t="s">
        <v>763</v>
      </c>
      <c r="C358" s="161" t="s">
        <v>764</v>
      </c>
      <c r="D358" s="162" t="s">
        <v>779</v>
      </c>
      <c r="E358" s="162" t="s">
        <v>780</v>
      </c>
      <c r="F358" s="162" t="s">
        <v>765</v>
      </c>
      <c r="G358" s="163" t="s">
        <v>64</v>
      </c>
      <c r="H358" s="164">
        <v>1.49</v>
      </c>
      <c r="I358" s="165"/>
      <c r="J358" s="166">
        <f t="shared" si="37"/>
        <v>0</v>
      </c>
      <c r="K358" s="166">
        <f t="shared" si="38"/>
        <v>0</v>
      </c>
      <c r="L358" s="166">
        <f t="shared" si="39"/>
        <v>0</v>
      </c>
      <c r="M358" s="171" t="str">
        <f t="shared" si="40"/>
        <v/>
      </c>
    </row>
    <row r="359" spans="1:13" s="172" customFormat="1" ht="15" hidden="1" customHeight="1" x14ac:dyDescent="0.25">
      <c r="A359" s="175">
        <v>0</v>
      </c>
      <c r="B359" s="161" t="s">
        <v>790</v>
      </c>
      <c r="C359" s="161" t="s">
        <v>791</v>
      </c>
      <c r="D359" s="162" t="s">
        <v>779</v>
      </c>
      <c r="E359" s="162" t="s">
        <v>780</v>
      </c>
      <c r="F359" s="162" t="s">
        <v>792</v>
      </c>
      <c r="G359" s="163" t="s">
        <v>64</v>
      </c>
      <c r="H359" s="164">
        <v>0.88</v>
      </c>
      <c r="I359" s="165"/>
      <c r="J359" s="166">
        <f t="shared" si="37"/>
        <v>0</v>
      </c>
      <c r="K359" s="166">
        <f t="shared" si="38"/>
        <v>0</v>
      </c>
      <c r="L359" s="166">
        <f t="shared" si="39"/>
        <v>0</v>
      </c>
      <c r="M359" s="171" t="str">
        <f t="shared" si="40"/>
        <v/>
      </c>
    </row>
    <row r="360" spans="1:13" s="172" customFormat="1" ht="15" hidden="1" customHeight="1" x14ac:dyDescent="0.25">
      <c r="A360" s="175">
        <v>0</v>
      </c>
      <c r="B360" s="161" t="s">
        <v>793</v>
      </c>
      <c r="C360" s="161" t="s">
        <v>794</v>
      </c>
      <c r="D360" s="162" t="s">
        <v>779</v>
      </c>
      <c r="E360" s="162" t="s">
        <v>780</v>
      </c>
      <c r="F360" s="162" t="s">
        <v>313</v>
      </c>
      <c r="G360" s="163" t="s">
        <v>64</v>
      </c>
      <c r="H360" s="164">
        <v>0.88</v>
      </c>
      <c r="I360" s="165"/>
      <c r="J360" s="166">
        <f t="shared" si="37"/>
        <v>0</v>
      </c>
      <c r="K360" s="166">
        <f t="shared" si="38"/>
        <v>0</v>
      </c>
      <c r="L360" s="166">
        <f t="shared" si="39"/>
        <v>0</v>
      </c>
      <c r="M360" s="171" t="str">
        <f t="shared" si="40"/>
        <v/>
      </c>
    </row>
    <row r="361" spans="1:13" s="172" customFormat="1" ht="15" hidden="1" customHeight="1" x14ac:dyDescent="0.25">
      <c r="A361" s="181">
        <v>0</v>
      </c>
      <c r="B361" s="161" t="s">
        <v>795</v>
      </c>
      <c r="C361" s="161" t="s">
        <v>796</v>
      </c>
      <c r="D361" s="162" t="s">
        <v>779</v>
      </c>
      <c r="E361" s="162" t="s">
        <v>780</v>
      </c>
      <c r="F361" s="162" t="s">
        <v>797</v>
      </c>
      <c r="G361" s="174" t="s">
        <v>64</v>
      </c>
      <c r="H361" s="164">
        <v>1.49</v>
      </c>
      <c r="I361" s="165"/>
      <c r="J361" s="166">
        <f t="shared" si="37"/>
        <v>0</v>
      </c>
      <c r="K361" s="166">
        <f t="shared" si="38"/>
        <v>0</v>
      </c>
      <c r="L361" s="166">
        <f t="shared" si="39"/>
        <v>0</v>
      </c>
      <c r="M361" s="171" t="str">
        <f t="shared" si="40"/>
        <v/>
      </c>
    </row>
    <row r="362" spans="1:13" s="172" customFormat="1" ht="15" hidden="1" customHeight="1" x14ac:dyDescent="0.25">
      <c r="A362" s="175">
        <v>0</v>
      </c>
      <c r="B362" s="161" t="s">
        <v>801</v>
      </c>
      <c r="C362" s="161" t="s">
        <v>802</v>
      </c>
      <c r="D362" s="162" t="s">
        <v>779</v>
      </c>
      <c r="E362" s="162" t="s">
        <v>780</v>
      </c>
      <c r="F362" s="162" t="s">
        <v>803</v>
      </c>
      <c r="G362" s="163" t="s">
        <v>64</v>
      </c>
      <c r="H362" s="164">
        <v>1.49</v>
      </c>
      <c r="I362" s="165"/>
      <c r="J362" s="166">
        <f t="shared" si="37"/>
        <v>0</v>
      </c>
      <c r="K362" s="166">
        <f t="shared" si="38"/>
        <v>0</v>
      </c>
      <c r="L362" s="166">
        <f t="shared" si="39"/>
        <v>0</v>
      </c>
      <c r="M362" s="171" t="str">
        <f t="shared" si="40"/>
        <v/>
      </c>
    </row>
    <row r="363" spans="1:13" s="172" customFormat="1" ht="15" hidden="1" customHeight="1" x14ac:dyDescent="0.25">
      <c r="A363" s="175">
        <v>0</v>
      </c>
      <c r="B363" s="161" t="s">
        <v>807</v>
      </c>
      <c r="C363" s="161" t="s">
        <v>808</v>
      </c>
      <c r="D363" s="162" t="s">
        <v>779</v>
      </c>
      <c r="E363" s="162" t="s">
        <v>780</v>
      </c>
      <c r="F363" s="162" t="s">
        <v>809</v>
      </c>
      <c r="G363" s="163" t="s">
        <v>64</v>
      </c>
      <c r="H363" s="164">
        <v>0.88</v>
      </c>
      <c r="I363" s="165"/>
      <c r="J363" s="166">
        <f t="shared" si="37"/>
        <v>0</v>
      </c>
      <c r="K363" s="166">
        <f t="shared" si="38"/>
        <v>0</v>
      </c>
      <c r="L363" s="166">
        <f t="shared" si="39"/>
        <v>0</v>
      </c>
      <c r="M363" s="171" t="str">
        <f t="shared" si="40"/>
        <v/>
      </c>
    </row>
    <row r="364" spans="1:13" s="172" customFormat="1" ht="15" hidden="1" customHeight="1" x14ac:dyDescent="0.25">
      <c r="A364" s="175">
        <v>0</v>
      </c>
      <c r="B364" s="161" t="s">
        <v>766</v>
      </c>
      <c r="C364" s="161" t="s">
        <v>767</v>
      </c>
      <c r="D364" s="162" t="s">
        <v>779</v>
      </c>
      <c r="E364" s="162" t="s">
        <v>780</v>
      </c>
      <c r="F364" s="162" t="s">
        <v>768</v>
      </c>
      <c r="G364" s="163" t="s">
        <v>64</v>
      </c>
      <c r="H364" s="164">
        <v>0.88</v>
      </c>
      <c r="I364" s="165"/>
      <c r="J364" s="166">
        <f t="shared" si="37"/>
        <v>0</v>
      </c>
      <c r="K364" s="166">
        <f t="shared" si="38"/>
        <v>0</v>
      </c>
      <c r="L364" s="166">
        <f t="shared" si="39"/>
        <v>0</v>
      </c>
      <c r="M364" s="171" t="str">
        <f t="shared" si="40"/>
        <v/>
      </c>
    </row>
    <row r="365" spans="1:13" s="172" customFormat="1" ht="15" hidden="1" customHeight="1" x14ac:dyDescent="0.25">
      <c r="A365" s="175">
        <v>0</v>
      </c>
      <c r="B365" s="161" t="s">
        <v>4969</v>
      </c>
      <c r="C365" s="161" t="s">
        <v>5504</v>
      </c>
      <c r="D365" s="162" t="s">
        <v>779</v>
      </c>
      <c r="E365" s="162" t="s">
        <v>780</v>
      </c>
      <c r="F365" s="162" t="s">
        <v>6078</v>
      </c>
      <c r="G365" s="163" t="s">
        <v>64</v>
      </c>
      <c r="H365" s="164">
        <v>1.49</v>
      </c>
      <c r="I365" s="165"/>
      <c r="J365" s="166">
        <f t="shared" ref="J365:J428" si="41">H365*I365</f>
        <v>0</v>
      </c>
      <c r="K365" s="166">
        <f t="shared" ref="K365:K428" si="42">IF($I$11&gt;=7000,0,H365*0.07*I365)</f>
        <v>0</v>
      </c>
      <c r="L365" s="166">
        <f t="shared" ref="L365:L428" si="43">J365+K365</f>
        <v>0</v>
      </c>
      <c r="M365" s="171" t="str">
        <f t="shared" si="40"/>
        <v/>
      </c>
    </row>
    <row r="366" spans="1:13" s="172" customFormat="1" ht="15" hidden="1" customHeight="1" x14ac:dyDescent="0.25">
      <c r="A366" s="175">
        <v>0</v>
      </c>
      <c r="B366" s="161" t="s">
        <v>813</v>
      </c>
      <c r="C366" s="161" t="s">
        <v>814</v>
      </c>
      <c r="D366" s="162" t="s">
        <v>779</v>
      </c>
      <c r="E366" s="162" t="s">
        <v>780</v>
      </c>
      <c r="F366" s="162" t="s">
        <v>815</v>
      </c>
      <c r="G366" s="163" t="s">
        <v>64</v>
      </c>
      <c r="H366" s="164">
        <v>1.49</v>
      </c>
      <c r="I366" s="165"/>
      <c r="J366" s="166">
        <f t="shared" si="41"/>
        <v>0</v>
      </c>
      <c r="K366" s="166">
        <f t="shared" si="42"/>
        <v>0</v>
      </c>
      <c r="L366" s="166">
        <f t="shared" si="43"/>
        <v>0</v>
      </c>
      <c r="M366" s="171" t="str">
        <f t="shared" si="40"/>
        <v/>
      </c>
    </row>
    <row r="367" spans="1:13" s="172" customFormat="1" ht="15" hidden="1" customHeight="1" x14ac:dyDescent="0.25">
      <c r="A367" s="175">
        <v>0</v>
      </c>
      <c r="B367" s="161" t="s">
        <v>816</v>
      </c>
      <c r="C367" s="161" t="s">
        <v>817</v>
      </c>
      <c r="D367" s="162" t="s">
        <v>779</v>
      </c>
      <c r="E367" s="162" t="s">
        <v>780</v>
      </c>
      <c r="F367" s="162" t="s">
        <v>818</v>
      </c>
      <c r="G367" s="163" t="s">
        <v>64</v>
      </c>
      <c r="H367" s="164">
        <v>0.88</v>
      </c>
      <c r="I367" s="165"/>
      <c r="J367" s="166">
        <f t="shared" si="41"/>
        <v>0</v>
      </c>
      <c r="K367" s="166">
        <f t="shared" si="42"/>
        <v>0</v>
      </c>
      <c r="L367" s="166">
        <f t="shared" si="43"/>
        <v>0</v>
      </c>
      <c r="M367" s="171" t="str">
        <f t="shared" si="40"/>
        <v/>
      </c>
    </row>
    <row r="368" spans="1:13" s="172" customFormat="1" ht="15" hidden="1" customHeight="1" x14ac:dyDescent="0.25">
      <c r="A368" s="175">
        <v>0</v>
      </c>
      <c r="B368" s="161" t="s">
        <v>819</v>
      </c>
      <c r="C368" s="161" t="s">
        <v>820</v>
      </c>
      <c r="D368" s="162" t="s">
        <v>779</v>
      </c>
      <c r="E368" s="162" t="s">
        <v>780</v>
      </c>
      <c r="F368" s="162" t="s">
        <v>821</v>
      </c>
      <c r="G368" s="163" t="s">
        <v>64</v>
      </c>
      <c r="H368" s="164">
        <v>0.88</v>
      </c>
      <c r="I368" s="165"/>
      <c r="J368" s="166">
        <f t="shared" si="41"/>
        <v>0</v>
      </c>
      <c r="K368" s="166">
        <f t="shared" si="42"/>
        <v>0</v>
      </c>
      <c r="L368" s="166">
        <f t="shared" si="43"/>
        <v>0</v>
      </c>
      <c r="M368" s="171" t="str">
        <f t="shared" si="40"/>
        <v/>
      </c>
    </row>
    <row r="369" spans="1:13" s="172" customFormat="1" ht="15" hidden="1" customHeight="1" x14ac:dyDescent="0.25">
      <c r="A369" s="175">
        <v>0</v>
      </c>
      <c r="B369" s="161" t="s">
        <v>834</v>
      </c>
      <c r="C369" s="161" t="s">
        <v>835</v>
      </c>
      <c r="D369" s="162" t="s">
        <v>779</v>
      </c>
      <c r="E369" s="162" t="s">
        <v>780</v>
      </c>
      <c r="F369" s="162" t="s">
        <v>836</v>
      </c>
      <c r="G369" s="163" t="s">
        <v>64</v>
      </c>
      <c r="H369" s="164">
        <v>0.88</v>
      </c>
      <c r="I369" s="165"/>
      <c r="J369" s="166">
        <f t="shared" si="41"/>
        <v>0</v>
      </c>
      <c r="K369" s="166">
        <f t="shared" si="42"/>
        <v>0</v>
      </c>
      <c r="L369" s="166">
        <f t="shared" si="43"/>
        <v>0</v>
      </c>
      <c r="M369" s="171" t="str">
        <f t="shared" si="40"/>
        <v/>
      </c>
    </row>
    <row r="370" spans="1:13" s="172" customFormat="1" ht="15" hidden="1" customHeight="1" x14ac:dyDescent="0.25">
      <c r="A370" s="175">
        <v>0</v>
      </c>
      <c r="B370" s="161" t="s">
        <v>843</v>
      </c>
      <c r="C370" s="161" t="s">
        <v>844</v>
      </c>
      <c r="D370" s="162" t="s">
        <v>845</v>
      </c>
      <c r="E370" s="162" t="s">
        <v>5854</v>
      </c>
      <c r="F370" s="162" t="s">
        <v>847</v>
      </c>
      <c r="G370" s="163" t="s">
        <v>175</v>
      </c>
      <c r="H370" s="164">
        <v>1.46</v>
      </c>
      <c r="I370" s="165"/>
      <c r="J370" s="166">
        <f t="shared" si="41"/>
        <v>0</v>
      </c>
      <c r="K370" s="166">
        <f t="shared" si="42"/>
        <v>0</v>
      </c>
      <c r="L370" s="166">
        <f t="shared" si="43"/>
        <v>0</v>
      </c>
      <c r="M370" s="171" t="str">
        <f t="shared" si="40"/>
        <v/>
      </c>
    </row>
    <row r="371" spans="1:13" s="172" customFormat="1" ht="15" customHeight="1" x14ac:dyDescent="0.25">
      <c r="A371" s="1">
        <v>624</v>
      </c>
      <c r="B371" s="63" t="s">
        <v>848</v>
      </c>
      <c r="C371" s="63" t="s">
        <v>849</v>
      </c>
      <c r="D371" s="64" t="s">
        <v>845</v>
      </c>
      <c r="E371" s="64" t="s">
        <v>846</v>
      </c>
      <c r="F371" s="64" t="s">
        <v>850</v>
      </c>
      <c r="G371" s="65" t="s">
        <v>175</v>
      </c>
      <c r="H371" s="66">
        <v>1.46</v>
      </c>
      <c r="I371" s="67"/>
      <c r="J371" s="68">
        <f t="shared" si="41"/>
        <v>0</v>
      </c>
      <c r="K371" s="68">
        <f t="shared" si="42"/>
        <v>0</v>
      </c>
      <c r="L371" s="68">
        <f t="shared" si="43"/>
        <v>0</v>
      </c>
      <c r="M371" s="171" t="str">
        <f t="shared" si="40"/>
        <v/>
      </c>
    </row>
    <row r="372" spans="1:13" s="172" customFormat="1" ht="15" customHeight="1" x14ac:dyDescent="0.25">
      <c r="A372" s="1">
        <v>69</v>
      </c>
      <c r="B372" s="63" t="s">
        <v>5278</v>
      </c>
      <c r="C372" s="178" t="s">
        <v>6481</v>
      </c>
      <c r="D372" s="167" t="s">
        <v>6341</v>
      </c>
      <c r="E372" s="167" t="s">
        <v>6342</v>
      </c>
      <c r="F372" s="167" t="s">
        <v>6550</v>
      </c>
      <c r="G372" s="168" t="s">
        <v>175</v>
      </c>
      <c r="H372" s="169">
        <v>1.49</v>
      </c>
      <c r="I372" s="67"/>
      <c r="J372" s="68">
        <f t="shared" si="41"/>
        <v>0</v>
      </c>
      <c r="K372" s="68">
        <f t="shared" si="42"/>
        <v>0</v>
      </c>
      <c r="L372" s="68">
        <f t="shared" si="43"/>
        <v>0</v>
      </c>
      <c r="M372" s="171" t="str">
        <f t="shared" si="40"/>
        <v/>
      </c>
    </row>
    <row r="373" spans="1:13" s="172" customFormat="1" ht="15" hidden="1" customHeight="1" x14ac:dyDescent="0.25">
      <c r="A373" s="175">
        <v>0</v>
      </c>
      <c r="B373" s="161" t="s">
        <v>5279</v>
      </c>
      <c r="C373" s="179" t="s">
        <v>6482</v>
      </c>
      <c r="D373" s="173" t="s">
        <v>6341</v>
      </c>
      <c r="E373" s="173" t="s">
        <v>6342</v>
      </c>
      <c r="F373" s="173" t="s">
        <v>6551</v>
      </c>
      <c r="G373" s="174" t="s">
        <v>175</v>
      </c>
      <c r="H373" s="164">
        <v>1.49</v>
      </c>
      <c r="I373" s="165"/>
      <c r="J373" s="166">
        <f t="shared" si="41"/>
        <v>0</v>
      </c>
      <c r="K373" s="166">
        <f t="shared" si="42"/>
        <v>0</v>
      </c>
      <c r="L373" s="166">
        <f t="shared" si="43"/>
        <v>0</v>
      </c>
      <c r="M373" s="171" t="str">
        <f t="shared" si="40"/>
        <v/>
      </c>
    </row>
    <row r="374" spans="1:13" s="172" customFormat="1" ht="15" customHeight="1" x14ac:dyDescent="0.25">
      <c r="A374" s="1">
        <v>198</v>
      </c>
      <c r="B374" s="63" t="s">
        <v>5280</v>
      </c>
      <c r="C374" s="178" t="s">
        <v>6483</v>
      </c>
      <c r="D374" s="167" t="s">
        <v>6341</v>
      </c>
      <c r="E374" s="167" t="s">
        <v>6342</v>
      </c>
      <c r="F374" s="167" t="s">
        <v>6552</v>
      </c>
      <c r="G374" s="168" t="s">
        <v>175</v>
      </c>
      <c r="H374" s="169">
        <v>1.49</v>
      </c>
      <c r="I374" s="67"/>
      <c r="J374" s="68">
        <f t="shared" si="41"/>
        <v>0</v>
      </c>
      <c r="K374" s="68">
        <f t="shared" si="42"/>
        <v>0</v>
      </c>
      <c r="L374" s="68">
        <f t="shared" si="43"/>
        <v>0</v>
      </c>
      <c r="M374" s="171" t="str">
        <f t="shared" si="40"/>
        <v/>
      </c>
    </row>
    <row r="375" spans="1:13" s="172" customFormat="1" ht="15" customHeight="1" x14ac:dyDescent="0.25">
      <c r="A375" s="1">
        <v>172</v>
      </c>
      <c r="B375" s="63" t="s">
        <v>5281</v>
      </c>
      <c r="C375" s="178" t="s">
        <v>6484</v>
      </c>
      <c r="D375" s="167" t="s">
        <v>5879</v>
      </c>
      <c r="E375" s="167" t="s">
        <v>5880</v>
      </c>
      <c r="F375" s="167" t="s">
        <v>6343</v>
      </c>
      <c r="G375" s="168" t="s">
        <v>64</v>
      </c>
      <c r="H375" s="169">
        <v>1.93</v>
      </c>
      <c r="I375" s="67"/>
      <c r="J375" s="68">
        <f t="shared" si="41"/>
        <v>0</v>
      </c>
      <c r="K375" s="68">
        <f t="shared" si="42"/>
        <v>0</v>
      </c>
      <c r="L375" s="68">
        <f t="shared" si="43"/>
        <v>0</v>
      </c>
      <c r="M375" s="171" t="str">
        <f t="shared" si="40"/>
        <v/>
      </c>
    </row>
    <row r="376" spans="1:13" s="172" customFormat="1" ht="15" hidden="1" customHeight="1" x14ac:dyDescent="0.25">
      <c r="A376" s="175">
        <v>0</v>
      </c>
      <c r="B376" s="161" t="s">
        <v>5282</v>
      </c>
      <c r="C376" s="179" t="s">
        <v>6485</v>
      </c>
      <c r="D376" s="173" t="s">
        <v>5879</v>
      </c>
      <c r="E376" s="173" t="s">
        <v>5880</v>
      </c>
      <c r="F376" s="173" t="s">
        <v>6344</v>
      </c>
      <c r="G376" s="174" t="s">
        <v>64</v>
      </c>
      <c r="H376" s="164">
        <v>1.93</v>
      </c>
      <c r="I376" s="165"/>
      <c r="J376" s="166">
        <f t="shared" si="41"/>
        <v>0</v>
      </c>
      <c r="K376" s="166">
        <f t="shared" si="42"/>
        <v>0</v>
      </c>
      <c r="L376" s="166">
        <f t="shared" si="43"/>
        <v>0</v>
      </c>
      <c r="M376" s="171" t="str">
        <f t="shared" si="40"/>
        <v/>
      </c>
    </row>
    <row r="377" spans="1:13" ht="15" customHeight="1" x14ac:dyDescent="0.25">
      <c r="A377" s="1">
        <v>69</v>
      </c>
      <c r="B377" s="63" t="s">
        <v>5283</v>
      </c>
      <c r="C377" s="178" t="s">
        <v>6486</v>
      </c>
      <c r="D377" s="167" t="s">
        <v>5879</v>
      </c>
      <c r="E377" s="167" t="s">
        <v>5880</v>
      </c>
      <c r="F377" s="167" t="s">
        <v>6345</v>
      </c>
      <c r="G377" s="168" t="s">
        <v>64</v>
      </c>
      <c r="H377" s="169">
        <v>1.93</v>
      </c>
      <c r="I377" s="67"/>
      <c r="J377" s="68">
        <f t="shared" si="41"/>
        <v>0</v>
      </c>
      <c r="K377" s="68">
        <f t="shared" si="42"/>
        <v>0</v>
      </c>
      <c r="L377" s="68">
        <f t="shared" si="43"/>
        <v>0</v>
      </c>
      <c r="M377" s="30" t="str">
        <f t="shared" si="40"/>
        <v/>
      </c>
    </row>
    <row r="378" spans="1:13" s="172" customFormat="1" ht="15" hidden="1" customHeight="1" x14ac:dyDescent="0.25">
      <c r="A378" s="175">
        <v>0</v>
      </c>
      <c r="B378" s="161" t="s">
        <v>5284</v>
      </c>
      <c r="C378" s="179" t="s">
        <v>6487</v>
      </c>
      <c r="D378" s="173" t="s">
        <v>5879</v>
      </c>
      <c r="E378" s="173" t="s">
        <v>5880</v>
      </c>
      <c r="F378" s="173" t="s">
        <v>6021</v>
      </c>
      <c r="G378" s="174" t="s">
        <v>64</v>
      </c>
      <c r="H378" s="164">
        <v>1.93</v>
      </c>
      <c r="I378" s="165"/>
      <c r="J378" s="166">
        <f t="shared" si="41"/>
        <v>0</v>
      </c>
      <c r="K378" s="166">
        <f t="shared" si="42"/>
        <v>0</v>
      </c>
      <c r="L378" s="166">
        <f t="shared" si="43"/>
        <v>0</v>
      </c>
      <c r="M378" s="171" t="str">
        <f t="shared" si="40"/>
        <v/>
      </c>
    </row>
    <row r="379" spans="1:13" s="172" customFormat="1" ht="15" customHeight="1" x14ac:dyDescent="0.25">
      <c r="A379" s="1">
        <v>512</v>
      </c>
      <c r="B379" s="63" t="s">
        <v>851</v>
      </c>
      <c r="C379" s="63" t="s">
        <v>852</v>
      </c>
      <c r="D379" s="64" t="s">
        <v>5879</v>
      </c>
      <c r="E379" s="64" t="s">
        <v>5880</v>
      </c>
      <c r="F379" s="64" t="s">
        <v>853</v>
      </c>
      <c r="G379" s="65" t="s">
        <v>64</v>
      </c>
      <c r="H379" s="66">
        <v>1.02</v>
      </c>
      <c r="I379" s="67"/>
      <c r="J379" s="68">
        <f t="shared" si="41"/>
        <v>0</v>
      </c>
      <c r="K379" s="68">
        <f t="shared" si="42"/>
        <v>0</v>
      </c>
      <c r="L379" s="68">
        <f t="shared" si="43"/>
        <v>0</v>
      </c>
      <c r="M379" s="171" t="str">
        <f t="shared" si="40"/>
        <v/>
      </c>
    </row>
    <row r="380" spans="1:13" s="172" customFormat="1" ht="15" hidden="1" customHeight="1" x14ac:dyDescent="0.25">
      <c r="A380" s="175">
        <v>0</v>
      </c>
      <c r="B380" s="161" t="s">
        <v>854</v>
      </c>
      <c r="C380" s="161" t="s">
        <v>855</v>
      </c>
      <c r="D380" s="162" t="s">
        <v>856</v>
      </c>
      <c r="E380" s="162" t="s">
        <v>857</v>
      </c>
      <c r="F380" s="162" t="s">
        <v>858</v>
      </c>
      <c r="G380" s="163" t="s">
        <v>64</v>
      </c>
      <c r="H380" s="164">
        <v>1.02</v>
      </c>
      <c r="I380" s="165"/>
      <c r="J380" s="166">
        <f t="shared" si="41"/>
        <v>0</v>
      </c>
      <c r="K380" s="166">
        <f t="shared" si="42"/>
        <v>0</v>
      </c>
      <c r="L380" s="166">
        <f t="shared" si="43"/>
        <v>0</v>
      </c>
      <c r="M380" s="171" t="str">
        <f t="shared" si="40"/>
        <v/>
      </c>
    </row>
    <row r="381" spans="1:13" s="172" customFormat="1" ht="15" hidden="1" customHeight="1" x14ac:dyDescent="0.25">
      <c r="A381" s="175">
        <v>0</v>
      </c>
      <c r="B381" s="161" t="s">
        <v>859</v>
      </c>
      <c r="C381" s="161" t="s">
        <v>860</v>
      </c>
      <c r="D381" s="162" t="s">
        <v>856</v>
      </c>
      <c r="E381" s="162" t="s">
        <v>857</v>
      </c>
      <c r="F381" s="162" t="s">
        <v>861</v>
      </c>
      <c r="G381" s="163" t="s">
        <v>64</v>
      </c>
      <c r="H381" s="164">
        <v>1.02</v>
      </c>
      <c r="I381" s="165"/>
      <c r="J381" s="166">
        <f t="shared" si="41"/>
        <v>0</v>
      </c>
      <c r="K381" s="166">
        <f t="shared" si="42"/>
        <v>0</v>
      </c>
      <c r="L381" s="166">
        <f t="shared" si="43"/>
        <v>0</v>
      </c>
      <c r="M381" s="171" t="str">
        <f>IF(I381="","",IF(I381&lt;75,"Ошибка! Не соблюден минимальный заказ на сорт!",IF(MOD(I381,25)&gt;0,"Ошибка! Не соблюдена кратность заказа на позицию!","")))</f>
        <v/>
      </c>
    </row>
    <row r="382" spans="1:13" s="172" customFormat="1" ht="15" hidden="1" customHeight="1" x14ac:dyDescent="0.25">
      <c r="A382" s="175">
        <v>0</v>
      </c>
      <c r="B382" s="161" t="s">
        <v>5286</v>
      </c>
      <c r="C382" s="179" t="s">
        <v>6488</v>
      </c>
      <c r="D382" s="173" t="s">
        <v>856</v>
      </c>
      <c r="E382" s="173" t="s">
        <v>857</v>
      </c>
      <c r="F382" s="173" t="s">
        <v>6346</v>
      </c>
      <c r="G382" s="174" t="s">
        <v>64</v>
      </c>
      <c r="H382" s="164">
        <v>1.49</v>
      </c>
      <c r="I382" s="165"/>
      <c r="J382" s="166">
        <f t="shared" si="41"/>
        <v>0</v>
      </c>
      <c r="K382" s="166">
        <f t="shared" si="42"/>
        <v>0</v>
      </c>
      <c r="L382" s="166">
        <f t="shared" si="43"/>
        <v>0</v>
      </c>
      <c r="M382" s="171" t="str">
        <f>IF(I382="","",IF(I382&lt;75,"Ошибка! Не соблюден минимальный заказ на сорт!",IF(MOD(I382,25)&gt;0,"Ошибка! Не соблюдена кратность заказа на позицию!","")))</f>
        <v/>
      </c>
    </row>
    <row r="383" spans="1:13" s="172" customFormat="1" ht="15" hidden="1" customHeight="1" x14ac:dyDescent="0.25">
      <c r="A383" s="175">
        <v>0</v>
      </c>
      <c r="B383" s="161" t="s">
        <v>5285</v>
      </c>
      <c r="C383" s="179" t="s">
        <v>5662</v>
      </c>
      <c r="D383" s="173" t="s">
        <v>856</v>
      </c>
      <c r="E383" s="173" t="s">
        <v>857</v>
      </c>
      <c r="F383" s="173" t="s">
        <v>862</v>
      </c>
      <c r="G383" s="174" t="s">
        <v>64</v>
      </c>
      <c r="H383" s="164">
        <v>0.99</v>
      </c>
      <c r="I383" s="165"/>
      <c r="J383" s="166">
        <f t="shared" si="41"/>
        <v>0</v>
      </c>
      <c r="K383" s="166">
        <f t="shared" si="42"/>
        <v>0</v>
      </c>
      <c r="L383" s="166">
        <f t="shared" si="43"/>
        <v>0</v>
      </c>
      <c r="M383" s="171" t="str">
        <f>IF(I383="","",IF(I383&lt;75,"Ошибка! Не соблюден минимальный заказ на сорт!",IF(MOD(I383,25)&gt;0,"Ошибка! Не соблюдена кратность заказа на позицию!","")))</f>
        <v/>
      </c>
    </row>
    <row r="384" spans="1:13" s="172" customFormat="1" ht="15" hidden="1" customHeight="1" x14ac:dyDescent="0.25">
      <c r="A384" s="175">
        <v>0</v>
      </c>
      <c r="B384" s="161" t="s">
        <v>6841</v>
      </c>
      <c r="C384" s="161" t="s">
        <v>6887</v>
      </c>
      <c r="D384" s="162" t="s">
        <v>6933</v>
      </c>
      <c r="E384" s="162" t="s">
        <v>6934</v>
      </c>
      <c r="F384" s="162" t="s">
        <v>6935</v>
      </c>
      <c r="G384" s="163" t="s">
        <v>64</v>
      </c>
      <c r="H384" s="164">
        <v>1.43</v>
      </c>
      <c r="I384" s="165"/>
      <c r="J384" s="166">
        <f t="shared" si="41"/>
        <v>0</v>
      </c>
      <c r="K384" s="166">
        <f t="shared" si="42"/>
        <v>0</v>
      </c>
      <c r="L384" s="166">
        <f t="shared" si="43"/>
        <v>0</v>
      </c>
      <c r="M384" s="171" t="str">
        <f>IF(I384="","",IF(I384&lt;75,"Ошибка! Не соблюден минимальный заказ на сорт!",IF(MOD(I384,25)&gt;0,"Ошибка! Не соблюдена кратность заказа на позицию!","")))</f>
        <v/>
      </c>
    </row>
    <row r="385" spans="1:13" s="172" customFormat="1" ht="15" hidden="1" customHeight="1" x14ac:dyDescent="0.25">
      <c r="A385" s="175">
        <v>0</v>
      </c>
      <c r="B385" s="161" t="s">
        <v>6842</v>
      </c>
      <c r="C385" s="161" t="s">
        <v>6888</v>
      </c>
      <c r="D385" s="162" t="s">
        <v>6936</v>
      </c>
      <c r="E385" s="162" t="s">
        <v>6934</v>
      </c>
      <c r="F385" s="162" t="s">
        <v>6937</v>
      </c>
      <c r="G385" s="163" t="s">
        <v>64</v>
      </c>
      <c r="H385" s="164">
        <v>1.43</v>
      </c>
      <c r="I385" s="165"/>
      <c r="J385" s="166">
        <f t="shared" si="41"/>
        <v>0</v>
      </c>
      <c r="K385" s="166">
        <f t="shared" si="42"/>
        <v>0</v>
      </c>
      <c r="L385" s="166">
        <f t="shared" si="43"/>
        <v>0</v>
      </c>
      <c r="M385" s="171" t="str">
        <f t="shared" ref="M385:M394" si="44"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s="172" customFormat="1" ht="15" hidden="1" customHeight="1" x14ac:dyDescent="0.25">
      <c r="A386" s="175">
        <v>0</v>
      </c>
      <c r="B386" s="161" t="s">
        <v>866</v>
      </c>
      <c r="C386" s="161" t="s">
        <v>867</v>
      </c>
      <c r="D386" s="162" t="s">
        <v>868</v>
      </c>
      <c r="E386" s="162" t="s">
        <v>869</v>
      </c>
      <c r="F386" s="162" t="s">
        <v>870</v>
      </c>
      <c r="G386" s="163" t="s">
        <v>64</v>
      </c>
      <c r="H386" s="164">
        <v>1.41</v>
      </c>
      <c r="I386" s="165"/>
      <c r="J386" s="166">
        <f t="shared" si="41"/>
        <v>0</v>
      </c>
      <c r="K386" s="166">
        <f t="shared" si="42"/>
        <v>0</v>
      </c>
      <c r="L386" s="166">
        <f t="shared" si="43"/>
        <v>0</v>
      </c>
      <c r="M386" s="171" t="str">
        <f t="shared" si="44"/>
        <v/>
      </c>
    </row>
    <row r="387" spans="1:13" s="172" customFormat="1" ht="15" hidden="1" customHeight="1" x14ac:dyDescent="0.25">
      <c r="A387" s="175">
        <v>0</v>
      </c>
      <c r="B387" s="161" t="s">
        <v>881</v>
      </c>
      <c r="C387" s="161" t="s">
        <v>882</v>
      </c>
      <c r="D387" s="162" t="s">
        <v>878</v>
      </c>
      <c r="E387" s="162" t="s">
        <v>5743</v>
      </c>
      <c r="F387" s="162" t="s">
        <v>883</v>
      </c>
      <c r="G387" s="163" t="s">
        <v>64</v>
      </c>
      <c r="H387" s="164">
        <v>1.24</v>
      </c>
      <c r="I387" s="165"/>
      <c r="J387" s="166">
        <f t="shared" si="41"/>
        <v>0</v>
      </c>
      <c r="K387" s="166">
        <f t="shared" si="42"/>
        <v>0</v>
      </c>
      <c r="L387" s="166">
        <f t="shared" si="43"/>
        <v>0</v>
      </c>
      <c r="M387" s="171" t="str">
        <f t="shared" si="44"/>
        <v/>
      </c>
    </row>
    <row r="388" spans="1:13" s="172" customFormat="1" ht="15" hidden="1" customHeight="1" x14ac:dyDescent="0.25">
      <c r="A388" s="175">
        <v>0</v>
      </c>
      <c r="B388" s="161" t="s">
        <v>863</v>
      </c>
      <c r="C388" s="161" t="s">
        <v>864</v>
      </c>
      <c r="D388" s="162" t="s">
        <v>873</v>
      </c>
      <c r="E388" s="162" t="s">
        <v>874</v>
      </c>
      <c r="F388" s="162" t="s">
        <v>865</v>
      </c>
      <c r="G388" s="163" t="s">
        <v>64</v>
      </c>
      <c r="H388" s="164">
        <v>1.65</v>
      </c>
      <c r="I388" s="165"/>
      <c r="J388" s="166">
        <f t="shared" si="41"/>
        <v>0</v>
      </c>
      <c r="K388" s="166">
        <f t="shared" si="42"/>
        <v>0</v>
      </c>
      <c r="L388" s="166">
        <f t="shared" si="43"/>
        <v>0</v>
      </c>
      <c r="M388" s="171" t="str">
        <f t="shared" si="44"/>
        <v/>
      </c>
    </row>
    <row r="389" spans="1:13" s="172" customFormat="1" ht="15" hidden="1" customHeight="1" x14ac:dyDescent="0.25">
      <c r="A389" s="175">
        <v>0</v>
      </c>
      <c r="B389" s="161" t="s">
        <v>871</v>
      </c>
      <c r="C389" s="161" t="s">
        <v>872</v>
      </c>
      <c r="D389" s="162" t="s">
        <v>873</v>
      </c>
      <c r="E389" s="162" t="s">
        <v>874</v>
      </c>
      <c r="F389" s="162" t="s">
        <v>875</v>
      </c>
      <c r="G389" s="163" t="s">
        <v>64</v>
      </c>
      <c r="H389" s="164">
        <v>1.45</v>
      </c>
      <c r="I389" s="165"/>
      <c r="J389" s="166">
        <f t="shared" si="41"/>
        <v>0</v>
      </c>
      <c r="K389" s="166">
        <f t="shared" si="42"/>
        <v>0</v>
      </c>
      <c r="L389" s="166">
        <f t="shared" si="43"/>
        <v>0</v>
      </c>
      <c r="M389" s="171" t="str">
        <f t="shared" si="44"/>
        <v/>
      </c>
    </row>
    <row r="390" spans="1:13" s="172" customFormat="1" ht="15" hidden="1" customHeight="1" x14ac:dyDescent="0.25">
      <c r="A390" s="175">
        <v>0</v>
      </c>
      <c r="B390" s="161" t="s">
        <v>876</v>
      </c>
      <c r="C390" s="161" t="s">
        <v>877</v>
      </c>
      <c r="D390" s="162" t="s">
        <v>878</v>
      </c>
      <c r="E390" s="162" t="s">
        <v>879</v>
      </c>
      <c r="F390" s="162" t="s">
        <v>880</v>
      </c>
      <c r="G390" s="163" t="s">
        <v>64</v>
      </c>
      <c r="H390" s="164">
        <v>1.24</v>
      </c>
      <c r="I390" s="165"/>
      <c r="J390" s="166">
        <f t="shared" si="41"/>
        <v>0</v>
      </c>
      <c r="K390" s="166">
        <f t="shared" si="42"/>
        <v>0</v>
      </c>
      <c r="L390" s="166">
        <f t="shared" si="43"/>
        <v>0</v>
      </c>
      <c r="M390" s="171" t="str">
        <f t="shared" si="44"/>
        <v/>
      </c>
    </row>
    <row r="391" spans="1:13" s="172" customFormat="1" ht="15" hidden="1" customHeight="1" x14ac:dyDescent="0.25">
      <c r="A391" s="175">
        <v>0</v>
      </c>
      <c r="B391" s="161" t="s">
        <v>7012</v>
      </c>
      <c r="C391" s="161" t="s">
        <v>6962</v>
      </c>
      <c r="D391" s="162" t="s">
        <v>7061</v>
      </c>
      <c r="E391" s="162" t="s">
        <v>7062</v>
      </c>
      <c r="F391" s="162" t="s">
        <v>1070</v>
      </c>
      <c r="G391" s="163" t="s">
        <v>64</v>
      </c>
      <c r="H391" s="164">
        <v>5.2299999999999995</v>
      </c>
      <c r="I391" s="165"/>
      <c r="J391" s="166">
        <f t="shared" si="41"/>
        <v>0</v>
      </c>
      <c r="K391" s="166">
        <f t="shared" si="42"/>
        <v>0</v>
      </c>
      <c r="L391" s="166">
        <f t="shared" si="43"/>
        <v>0</v>
      </c>
      <c r="M391" s="176" t="str">
        <f t="shared" si="44"/>
        <v/>
      </c>
    </row>
    <row r="392" spans="1:13" s="172" customFormat="1" ht="15" customHeight="1" x14ac:dyDescent="0.25">
      <c r="A392" s="1">
        <v>195</v>
      </c>
      <c r="B392" s="63" t="s">
        <v>7192</v>
      </c>
      <c r="C392" s="63" t="s">
        <v>7214</v>
      </c>
      <c r="D392" s="64" t="s">
        <v>884</v>
      </c>
      <c r="E392" s="64" t="s">
        <v>885</v>
      </c>
      <c r="F392" s="64" t="s">
        <v>7206</v>
      </c>
      <c r="G392" s="65" t="s">
        <v>64</v>
      </c>
      <c r="H392" s="66">
        <v>4.46</v>
      </c>
      <c r="I392" s="67"/>
      <c r="J392" s="68">
        <f t="shared" si="41"/>
        <v>0</v>
      </c>
      <c r="K392" s="68">
        <f t="shared" si="42"/>
        <v>0</v>
      </c>
      <c r="L392" s="68">
        <f t="shared" si="43"/>
        <v>0</v>
      </c>
      <c r="M392" s="171" t="str">
        <f t="shared" si="44"/>
        <v/>
      </c>
    </row>
    <row r="393" spans="1:13" s="172" customFormat="1" ht="15" customHeight="1" x14ac:dyDescent="0.25">
      <c r="A393" s="1">
        <v>420</v>
      </c>
      <c r="B393" s="63" t="s">
        <v>7130</v>
      </c>
      <c r="C393" s="63" t="s">
        <v>7097</v>
      </c>
      <c r="D393" s="64" t="s">
        <v>884</v>
      </c>
      <c r="E393" s="64" t="s">
        <v>885</v>
      </c>
      <c r="F393" s="64" t="s">
        <v>7167</v>
      </c>
      <c r="G393" s="65" t="s">
        <v>64</v>
      </c>
      <c r="H393" s="66">
        <v>5.2299999999999995</v>
      </c>
      <c r="I393" s="67"/>
      <c r="J393" s="68">
        <f t="shared" si="41"/>
        <v>0</v>
      </c>
      <c r="K393" s="68">
        <f t="shared" si="42"/>
        <v>0</v>
      </c>
      <c r="L393" s="68">
        <f t="shared" si="43"/>
        <v>0</v>
      </c>
      <c r="M393" s="171" t="str">
        <f t="shared" si="44"/>
        <v/>
      </c>
    </row>
    <row r="394" spans="1:13" s="172" customFormat="1" ht="15" hidden="1" customHeight="1" x14ac:dyDescent="0.25">
      <c r="A394" s="175">
        <v>0</v>
      </c>
      <c r="B394" s="161" t="s">
        <v>7009</v>
      </c>
      <c r="C394" s="161" t="s">
        <v>6959</v>
      </c>
      <c r="D394" s="162" t="s">
        <v>884</v>
      </c>
      <c r="E394" s="162" t="s">
        <v>885</v>
      </c>
      <c r="F394" s="162" t="s">
        <v>7058</v>
      </c>
      <c r="G394" s="163" t="s">
        <v>64</v>
      </c>
      <c r="H394" s="164">
        <v>5.2299999999999995</v>
      </c>
      <c r="I394" s="165"/>
      <c r="J394" s="166">
        <f t="shared" si="41"/>
        <v>0</v>
      </c>
      <c r="K394" s="166">
        <f t="shared" si="42"/>
        <v>0</v>
      </c>
      <c r="L394" s="166">
        <f t="shared" si="43"/>
        <v>0</v>
      </c>
      <c r="M394" s="171" t="str">
        <f t="shared" si="44"/>
        <v/>
      </c>
    </row>
    <row r="395" spans="1:13" s="172" customFormat="1" ht="15" hidden="1" customHeight="1" x14ac:dyDescent="0.25">
      <c r="A395" s="175">
        <v>0</v>
      </c>
      <c r="B395" s="161" t="s">
        <v>7010</v>
      </c>
      <c r="C395" s="161" t="s">
        <v>6960</v>
      </c>
      <c r="D395" s="162" t="s">
        <v>884</v>
      </c>
      <c r="E395" s="162" t="s">
        <v>885</v>
      </c>
      <c r="F395" s="162" t="s">
        <v>7059</v>
      </c>
      <c r="G395" s="163" t="s">
        <v>64</v>
      </c>
      <c r="H395" s="164">
        <v>5.2299999999999995</v>
      </c>
      <c r="I395" s="165"/>
      <c r="J395" s="166">
        <f t="shared" si="41"/>
        <v>0</v>
      </c>
      <c r="K395" s="166">
        <f t="shared" si="42"/>
        <v>0</v>
      </c>
      <c r="L395" s="166">
        <f t="shared" si="43"/>
        <v>0</v>
      </c>
      <c r="M395" s="171" t="str">
        <f>IF(I395="","",IF(I395&lt;75,"Ошибка! Не соблюден минимальный заказ на сорт!",IF(MOD(I395,25)&gt;0,"Ошибка! Не соблюдена кратность заказа на позицию!","")))</f>
        <v/>
      </c>
    </row>
    <row r="396" spans="1:13" s="172" customFormat="1" ht="15" customHeight="1" x14ac:dyDescent="0.25">
      <c r="A396" s="1">
        <v>260</v>
      </c>
      <c r="B396" s="63" t="s">
        <v>7011</v>
      </c>
      <c r="C396" s="63" t="s">
        <v>6961</v>
      </c>
      <c r="D396" s="64" t="s">
        <v>884</v>
      </c>
      <c r="E396" s="64" t="s">
        <v>885</v>
      </c>
      <c r="F396" s="64" t="s">
        <v>7060</v>
      </c>
      <c r="G396" s="65" t="s">
        <v>64</v>
      </c>
      <c r="H396" s="66">
        <v>5.2299999999999995</v>
      </c>
      <c r="I396" s="67"/>
      <c r="J396" s="68">
        <f t="shared" si="41"/>
        <v>0</v>
      </c>
      <c r="K396" s="68">
        <f t="shared" si="42"/>
        <v>0</v>
      </c>
      <c r="L396" s="68">
        <f t="shared" si="43"/>
        <v>0</v>
      </c>
      <c r="M396" s="171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s="172" customFormat="1" ht="15" customHeight="1" x14ac:dyDescent="0.25">
      <c r="A397" s="1">
        <v>54</v>
      </c>
      <c r="B397" s="63" t="s">
        <v>6830</v>
      </c>
      <c r="C397" s="63" t="s">
        <v>6876</v>
      </c>
      <c r="D397" s="64" t="s">
        <v>884</v>
      </c>
      <c r="E397" s="64" t="s">
        <v>885</v>
      </c>
      <c r="F397" s="64" t="s">
        <v>6925</v>
      </c>
      <c r="G397" s="65" t="s">
        <v>64</v>
      </c>
      <c r="H397" s="66">
        <v>4.46</v>
      </c>
      <c r="I397" s="67"/>
      <c r="J397" s="68">
        <f t="shared" si="41"/>
        <v>0</v>
      </c>
      <c r="K397" s="68">
        <f t="shared" si="42"/>
        <v>0</v>
      </c>
      <c r="L397" s="68">
        <f t="shared" si="43"/>
        <v>0</v>
      </c>
      <c r="M397" s="171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s="172" customFormat="1" ht="15" hidden="1" customHeight="1" x14ac:dyDescent="0.25">
      <c r="A398" s="175">
        <v>0</v>
      </c>
      <c r="B398" s="161" t="s">
        <v>6831</v>
      </c>
      <c r="C398" s="161" t="s">
        <v>6877</v>
      </c>
      <c r="D398" s="162" t="s">
        <v>884</v>
      </c>
      <c r="E398" s="162" t="s">
        <v>885</v>
      </c>
      <c r="F398" s="162" t="s">
        <v>6926</v>
      </c>
      <c r="G398" s="163" t="s">
        <v>64</v>
      </c>
      <c r="H398" s="164">
        <v>4.46</v>
      </c>
      <c r="I398" s="165"/>
      <c r="J398" s="166">
        <f t="shared" si="41"/>
        <v>0</v>
      </c>
      <c r="K398" s="166">
        <f t="shared" si="42"/>
        <v>0</v>
      </c>
      <c r="L398" s="166">
        <f t="shared" si="43"/>
        <v>0</v>
      </c>
      <c r="M398" s="171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s="172" customFormat="1" ht="15" customHeight="1" x14ac:dyDescent="0.25">
      <c r="A399" s="1">
        <v>84</v>
      </c>
      <c r="B399" s="63" t="s">
        <v>6832</v>
      </c>
      <c r="C399" s="63" t="s">
        <v>6878</v>
      </c>
      <c r="D399" s="64" t="s">
        <v>884</v>
      </c>
      <c r="E399" s="64" t="s">
        <v>885</v>
      </c>
      <c r="F399" s="64" t="s">
        <v>888</v>
      </c>
      <c r="G399" s="65" t="s">
        <v>64</v>
      </c>
      <c r="H399" s="66">
        <v>5.2299999999999995</v>
      </c>
      <c r="I399" s="67"/>
      <c r="J399" s="68">
        <f t="shared" si="41"/>
        <v>0</v>
      </c>
      <c r="K399" s="68">
        <f t="shared" si="42"/>
        <v>0</v>
      </c>
      <c r="L399" s="68">
        <f t="shared" si="43"/>
        <v>0</v>
      </c>
      <c r="M399" s="171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s="172" customFormat="1" ht="15" customHeight="1" x14ac:dyDescent="0.25">
      <c r="A400" s="1">
        <v>190</v>
      </c>
      <c r="B400" s="63" t="s">
        <v>4805</v>
      </c>
      <c r="C400" s="178" t="s">
        <v>5375</v>
      </c>
      <c r="D400" s="167" t="s">
        <v>884</v>
      </c>
      <c r="E400" s="167" t="s">
        <v>885</v>
      </c>
      <c r="F400" s="167" t="s">
        <v>886</v>
      </c>
      <c r="G400" s="168" t="s">
        <v>14</v>
      </c>
      <c r="H400" s="169">
        <v>7.15</v>
      </c>
      <c r="I400" s="67"/>
      <c r="J400" s="68">
        <f t="shared" si="41"/>
        <v>0</v>
      </c>
      <c r="K400" s="68">
        <f t="shared" si="42"/>
        <v>0</v>
      </c>
      <c r="L400" s="68">
        <f t="shared" si="43"/>
        <v>0</v>
      </c>
      <c r="M400" s="176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s="172" customFormat="1" ht="15" hidden="1" customHeight="1" x14ac:dyDescent="0.25">
      <c r="A401" s="175">
        <v>0</v>
      </c>
      <c r="B401" s="161" t="s">
        <v>4806</v>
      </c>
      <c r="C401" s="179" t="s">
        <v>5376</v>
      </c>
      <c r="D401" s="173" t="s">
        <v>884</v>
      </c>
      <c r="E401" s="173" t="s">
        <v>885</v>
      </c>
      <c r="F401" s="173" t="s">
        <v>4631</v>
      </c>
      <c r="G401" s="174" t="s">
        <v>14</v>
      </c>
      <c r="H401" s="164">
        <v>7.15</v>
      </c>
      <c r="I401" s="165"/>
      <c r="J401" s="166">
        <f t="shared" si="41"/>
        <v>0</v>
      </c>
      <c r="K401" s="166">
        <f t="shared" si="42"/>
        <v>0</v>
      </c>
      <c r="L401" s="166">
        <f t="shared" si="43"/>
        <v>0</v>
      </c>
      <c r="M401" s="171" t="str">
        <f>IF(I401="","",IF(I401&lt;75,"Ошибка! Не соблюден минимальный заказ на сорт!",IF(MOD(I401,25)&gt;0,"Ошибка! Не соблюдена кратность заказа на позицию!","")))</f>
        <v/>
      </c>
    </row>
    <row r="402" spans="1:13" s="172" customFormat="1" ht="15" hidden="1" customHeight="1" x14ac:dyDescent="0.25">
      <c r="A402" s="175">
        <v>0</v>
      </c>
      <c r="B402" s="161" t="s">
        <v>4807</v>
      </c>
      <c r="C402" s="161" t="s">
        <v>4560</v>
      </c>
      <c r="D402" s="162" t="s">
        <v>884</v>
      </c>
      <c r="E402" s="162" t="s">
        <v>885</v>
      </c>
      <c r="F402" s="162" t="s">
        <v>887</v>
      </c>
      <c r="G402" s="163" t="s">
        <v>14</v>
      </c>
      <c r="H402" s="164">
        <v>7.15</v>
      </c>
      <c r="I402" s="165"/>
      <c r="J402" s="166">
        <f t="shared" si="41"/>
        <v>0</v>
      </c>
      <c r="K402" s="166">
        <f t="shared" si="42"/>
        <v>0</v>
      </c>
      <c r="L402" s="166">
        <f t="shared" si="43"/>
        <v>0</v>
      </c>
      <c r="M402" s="171" t="str">
        <f t="shared" ref="M402:M410" si="45"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s="172" customFormat="1" ht="15" customHeight="1" x14ac:dyDescent="0.25">
      <c r="A403" s="1">
        <v>144</v>
      </c>
      <c r="B403" s="63" t="s">
        <v>4808</v>
      </c>
      <c r="C403" s="63" t="s">
        <v>889</v>
      </c>
      <c r="D403" s="64" t="s">
        <v>884</v>
      </c>
      <c r="E403" s="64" t="s">
        <v>885</v>
      </c>
      <c r="F403" s="64" t="s">
        <v>888</v>
      </c>
      <c r="G403" s="65" t="s">
        <v>14</v>
      </c>
      <c r="H403" s="66">
        <v>7.15</v>
      </c>
      <c r="I403" s="67"/>
      <c r="J403" s="68">
        <f t="shared" si="41"/>
        <v>0</v>
      </c>
      <c r="K403" s="68">
        <f t="shared" si="42"/>
        <v>0</v>
      </c>
      <c r="L403" s="68">
        <f t="shared" si="43"/>
        <v>0</v>
      </c>
      <c r="M403" s="171" t="str">
        <f t="shared" si="45"/>
        <v/>
      </c>
    </row>
    <row r="404" spans="1:13" s="172" customFormat="1" ht="15" hidden="1" customHeight="1" x14ac:dyDescent="0.25">
      <c r="A404" s="175">
        <v>0</v>
      </c>
      <c r="B404" s="161" t="s">
        <v>7230</v>
      </c>
      <c r="C404" s="161" t="s">
        <v>7237</v>
      </c>
      <c r="D404" s="162" t="s">
        <v>7245</v>
      </c>
      <c r="E404" s="162" t="s">
        <v>7255</v>
      </c>
      <c r="F404" s="162" t="s">
        <v>7250</v>
      </c>
      <c r="G404" s="163" t="s">
        <v>64</v>
      </c>
      <c r="H404" s="164">
        <v>4.46</v>
      </c>
      <c r="I404" s="165"/>
      <c r="J404" s="166">
        <f t="shared" si="41"/>
        <v>0</v>
      </c>
      <c r="K404" s="166">
        <f t="shared" si="42"/>
        <v>0</v>
      </c>
      <c r="L404" s="166">
        <f t="shared" si="43"/>
        <v>0</v>
      </c>
      <c r="M404" s="171" t="str">
        <f t="shared" si="45"/>
        <v/>
      </c>
    </row>
    <row r="405" spans="1:13" s="172" customFormat="1" ht="15" customHeight="1" x14ac:dyDescent="0.25">
      <c r="A405" s="1">
        <v>400</v>
      </c>
      <c r="B405" s="63" t="s">
        <v>7231</v>
      </c>
      <c r="C405" s="63" t="s">
        <v>7238</v>
      </c>
      <c r="D405" s="64" t="s">
        <v>7245</v>
      </c>
      <c r="E405" s="64" t="s">
        <v>7255</v>
      </c>
      <c r="F405" s="64" t="s">
        <v>886</v>
      </c>
      <c r="G405" s="65" t="s">
        <v>64</v>
      </c>
      <c r="H405" s="66">
        <v>4.46</v>
      </c>
      <c r="I405" s="67"/>
      <c r="J405" s="68">
        <f t="shared" si="41"/>
        <v>0</v>
      </c>
      <c r="K405" s="68">
        <f t="shared" si="42"/>
        <v>0</v>
      </c>
      <c r="L405" s="68">
        <f t="shared" si="43"/>
        <v>0</v>
      </c>
      <c r="M405" s="171" t="str">
        <f t="shared" si="45"/>
        <v/>
      </c>
    </row>
    <row r="406" spans="1:13" s="172" customFormat="1" ht="15" hidden="1" customHeight="1" x14ac:dyDescent="0.25">
      <c r="A406" s="175">
        <v>0</v>
      </c>
      <c r="B406" s="161" t="s">
        <v>7232</v>
      </c>
      <c r="C406" s="161" t="s">
        <v>7239</v>
      </c>
      <c r="D406" s="162" t="s">
        <v>7245</v>
      </c>
      <c r="E406" s="162" t="s">
        <v>7255</v>
      </c>
      <c r="F406" s="162" t="s">
        <v>4631</v>
      </c>
      <c r="G406" s="163" t="s">
        <v>64</v>
      </c>
      <c r="H406" s="164">
        <v>4.46</v>
      </c>
      <c r="I406" s="165"/>
      <c r="J406" s="166">
        <f t="shared" si="41"/>
        <v>0</v>
      </c>
      <c r="K406" s="166">
        <f t="shared" si="42"/>
        <v>0</v>
      </c>
      <c r="L406" s="166">
        <f t="shared" si="43"/>
        <v>0</v>
      </c>
      <c r="M406" s="171" t="str">
        <f t="shared" si="45"/>
        <v/>
      </c>
    </row>
    <row r="407" spans="1:13" s="172" customFormat="1" ht="15" hidden="1" customHeight="1" x14ac:dyDescent="0.25">
      <c r="A407" s="175">
        <v>0</v>
      </c>
      <c r="B407" s="161" t="s">
        <v>890</v>
      </c>
      <c r="C407" s="161" t="s">
        <v>891</v>
      </c>
      <c r="D407" s="162" t="s">
        <v>892</v>
      </c>
      <c r="E407" s="162" t="s">
        <v>893</v>
      </c>
      <c r="F407" s="162" t="s">
        <v>894</v>
      </c>
      <c r="G407" s="163" t="s">
        <v>175</v>
      </c>
      <c r="H407" s="164">
        <v>1.3800000000000001</v>
      </c>
      <c r="I407" s="165"/>
      <c r="J407" s="166">
        <f t="shared" si="41"/>
        <v>0</v>
      </c>
      <c r="K407" s="166">
        <f t="shared" si="42"/>
        <v>0</v>
      </c>
      <c r="L407" s="166">
        <f t="shared" si="43"/>
        <v>0</v>
      </c>
      <c r="M407" s="171" t="str">
        <f t="shared" si="45"/>
        <v/>
      </c>
    </row>
    <row r="408" spans="1:13" s="172" customFormat="1" ht="15" hidden="1" customHeight="1" x14ac:dyDescent="0.25">
      <c r="A408" s="175">
        <v>0</v>
      </c>
      <c r="B408" s="161" t="s">
        <v>895</v>
      </c>
      <c r="C408" s="161" t="s">
        <v>896</v>
      </c>
      <c r="D408" s="162" t="s">
        <v>892</v>
      </c>
      <c r="E408" s="162" t="s">
        <v>893</v>
      </c>
      <c r="F408" s="162" t="s">
        <v>897</v>
      </c>
      <c r="G408" s="163" t="s">
        <v>175</v>
      </c>
      <c r="H408" s="164">
        <v>1.1599999999999999</v>
      </c>
      <c r="I408" s="165"/>
      <c r="J408" s="166">
        <f t="shared" si="41"/>
        <v>0</v>
      </c>
      <c r="K408" s="166">
        <f t="shared" si="42"/>
        <v>0</v>
      </c>
      <c r="L408" s="166">
        <f t="shared" si="43"/>
        <v>0</v>
      </c>
      <c r="M408" s="176" t="str">
        <f t="shared" si="45"/>
        <v/>
      </c>
    </row>
    <row r="409" spans="1:13" s="172" customFormat="1" ht="15" hidden="1" customHeight="1" x14ac:dyDescent="0.25">
      <c r="A409" s="175">
        <v>0</v>
      </c>
      <c r="B409" s="161" t="s">
        <v>898</v>
      </c>
      <c r="C409" s="161" t="s">
        <v>899</v>
      </c>
      <c r="D409" s="162" t="s">
        <v>892</v>
      </c>
      <c r="E409" s="162" t="s">
        <v>893</v>
      </c>
      <c r="F409" s="162" t="s">
        <v>900</v>
      </c>
      <c r="G409" s="163" t="s">
        <v>175</v>
      </c>
      <c r="H409" s="164">
        <v>1.1599999999999999</v>
      </c>
      <c r="I409" s="165"/>
      <c r="J409" s="166">
        <f t="shared" si="41"/>
        <v>0</v>
      </c>
      <c r="K409" s="166">
        <f t="shared" si="42"/>
        <v>0</v>
      </c>
      <c r="L409" s="166">
        <f t="shared" si="43"/>
        <v>0</v>
      </c>
      <c r="M409" s="176" t="str">
        <f t="shared" si="45"/>
        <v/>
      </c>
    </row>
    <row r="410" spans="1:13" s="172" customFormat="1" ht="15" hidden="1" customHeight="1" x14ac:dyDescent="0.25">
      <c r="A410" s="175">
        <v>0</v>
      </c>
      <c r="B410" s="161" t="s">
        <v>901</v>
      </c>
      <c r="C410" s="161" t="s">
        <v>902</v>
      </c>
      <c r="D410" s="162" t="s">
        <v>892</v>
      </c>
      <c r="E410" s="162" t="s">
        <v>893</v>
      </c>
      <c r="F410" s="162" t="s">
        <v>903</v>
      </c>
      <c r="G410" s="163" t="s">
        <v>175</v>
      </c>
      <c r="H410" s="164">
        <v>1.1599999999999999</v>
      </c>
      <c r="I410" s="165"/>
      <c r="J410" s="166">
        <f t="shared" si="41"/>
        <v>0</v>
      </c>
      <c r="K410" s="166">
        <f t="shared" si="42"/>
        <v>0</v>
      </c>
      <c r="L410" s="166">
        <f t="shared" si="43"/>
        <v>0</v>
      </c>
      <c r="M410" s="171" t="str">
        <f t="shared" si="45"/>
        <v/>
      </c>
    </row>
    <row r="411" spans="1:13" s="172" customFormat="1" ht="15" hidden="1" customHeight="1" x14ac:dyDescent="0.25">
      <c r="A411" s="175">
        <v>0</v>
      </c>
      <c r="B411" s="161" t="s">
        <v>5171</v>
      </c>
      <c r="C411" s="179" t="s">
        <v>6387</v>
      </c>
      <c r="D411" s="173" t="s">
        <v>6253</v>
      </c>
      <c r="E411" s="173" t="s">
        <v>6254</v>
      </c>
      <c r="F411" s="173" t="s">
        <v>6526</v>
      </c>
      <c r="G411" s="174" t="s">
        <v>175</v>
      </c>
      <c r="H411" s="164">
        <v>0.94000000000000006</v>
      </c>
      <c r="I411" s="165"/>
      <c r="J411" s="166">
        <f t="shared" si="41"/>
        <v>0</v>
      </c>
      <c r="K411" s="166">
        <f t="shared" si="42"/>
        <v>0</v>
      </c>
      <c r="L411" s="166">
        <f t="shared" si="43"/>
        <v>0</v>
      </c>
      <c r="M411" s="171" t="str">
        <f>IF(I411="","",IF(I411&lt;75,"Ошибка! Не соблюден минимальный заказ на сорт!",IF(MOD(I411,25)&gt;0,"Ошибка! Не соблюдена кратность заказа на позицию!","")))</f>
        <v/>
      </c>
    </row>
    <row r="412" spans="1:13" s="172" customFormat="1" ht="15" hidden="1" customHeight="1" x14ac:dyDescent="0.25">
      <c r="A412" s="175">
        <v>0</v>
      </c>
      <c r="B412" s="161" t="s">
        <v>5172</v>
      </c>
      <c r="C412" s="179" t="s">
        <v>6388</v>
      </c>
      <c r="D412" s="173" t="s">
        <v>6253</v>
      </c>
      <c r="E412" s="173" t="s">
        <v>6254</v>
      </c>
      <c r="F412" s="173" t="s">
        <v>6527</v>
      </c>
      <c r="G412" s="174" t="s">
        <v>175</v>
      </c>
      <c r="H412" s="164">
        <v>0.94000000000000006</v>
      </c>
      <c r="I412" s="165"/>
      <c r="J412" s="166">
        <f t="shared" si="41"/>
        <v>0</v>
      </c>
      <c r="K412" s="166">
        <f t="shared" si="42"/>
        <v>0</v>
      </c>
      <c r="L412" s="166">
        <f t="shared" si="43"/>
        <v>0</v>
      </c>
      <c r="M412" s="171" t="str">
        <f t="shared" ref="M412:M425" si="46"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s="172" customFormat="1" ht="15" customHeight="1" x14ac:dyDescent="0.25">
      <c r="A413" s="1">
        <v>206</v>
      </c>
      <c r="B413" s="63" t="s">
        <v>904</v>
      </c>
      <c r="C413" s="63" t="s">
        <v>905</v>
      </c>
      <c r="D413" s="64" t="s">
        <v>5867</v>
      </c>
      <c r="E413" s="64" t="s">
        <v>5868</v>
      </c>
      <c r="F413" s="64" t="s">
        <v>906</v>
      </c>
      <c r="G413" s="65" t="s">
        <v>64</v>
      </c>
      <c r="H413" s="66">
        <v>0.88</v>
      </c>
      <c r="I413" s="67"/>
      <c r="J413" s="68">
        <f t="shared" si="41"/>
        <v>0</v>
      </c>
      <c r="K413" s="68">
        <f t="shared" si="42"/>
        <v>0</v>
      </c>
      <c r="L413" s="68">
        <f t="shared" si="43"/>
        <v>0</v>
      </c>
      <c r="M413" s="171" t="str">
        <f t="shared" si="46"/>
        <v/>
      </c>
    </row>
    <row r="414" spans="1:13" s="172" customFormat="1" ht="15" hidden="1" customHeight="1" x14ac:dyDescent="0.25">
      <c r="A414" s="175">
        <v>0</v>
      </c>
      <c r="B414" s="161" t="s">
        <v>907</v>
      </c>
      <c r="C414" s="161" t="s">
        <v>908</v>
      </c>
      <c r="D414" s="162" t="s">
        <v>5867</v>
      </c>
      <c r="E414" s="162" t="s">
        <v>5868</v>
      </c>
      <c r="F414" s="162" t="s">
        <v>909</v>
      </c>
      <c r="G414" s="163" t="s">
        <v>64</v>
      </c>
      <c r="H414" s="164">
        <v>0.88</v>
      </c>
      <c r="I414" s="165"/>
      <c r="J414" s="166">
        <f t="shared" si="41"/>
        <v>0</v>
      </c>
      <c r="K414" s="166">
        <f t="shared" si="42"/>
        <v>0</v>
      </c>
      <c r="L414" s="166">
        <f t="shared" si="43"/>
        <v>0</v>
      </c>
      <c r="M414" s="171" t="str">
        <f t="shared" si="46"/>
        <v/>
      </c>
    </row>
    <row r="415" spans="1:13" s="172" customFormat="1" ht="15" hidden="1" customHeight="1" x14ac:dyDescent="0.25">
      <c r="A415" s="175">
        <v>0</v>
      </c>
      <c r="B415" s="161" t="s">
        <v>5184</v>
      </c>
      <c r="C415" s="179" t="s">
        <v>5654</v>
      </c>
      <c r="D415" s="173" t="s">
        <v>5869</v>
      </c>
      <c r="E415" s="173" t="s">
        <v>5870</v>
      </c>
      <c r="F415" s="173" t="s">
        <v>6198</v>
      </c>
      <c r="G415" s="174" t="s">
        <v>175</v>
      </c>
      <c r="H415" s="164">
        <v>2.31</v>
      </c>
      <c r="I415" s="165"/>
      <c r="J415" s="166">
        <f t="shared" si="41"/>
        <v>0</v>
      </c>
      <c r="K415" s="166">
        <f t="shared" si="42"/>
        <v>0</v>
      </c>
      <c r="L415" s="166">
        <f t="shared" si="43"/>
        <v>0</v>
      </c>
      <c r="M415" s="176" t="str">
        <f t="shared" si="46"/>
        <v/>
      </c>
    </row>
    <row r="416" spans="1:13" s="172" customFormat="1" ht="15" customHeight="1" x14ac:dyDescent="0.25">
      <c r="A416" s="1">
        <v>207</v>
      </c>
      <c r="B416" s="63" t="s">
        <v>5185</v>
      </c>
      <c r="C416" s="178" t="s">
        <v>5655</v>
      </c>
      <c r="D416" s="167" t="s">
        <v>5869</v>
      </c>
      <c r="E416" s="167" t="s">
        <v>5870</v>
      </c>
      <c r="F416" s="167" t="s">
        <v>6199</v>
      </c>
      <c r="G416" s="168" t="s">
        <v>175</v>
      </c>
      <c r="H416" s="169">
        <v>2.31</v>
      </c>
      <c r="I416" s="67"/>
      <c r="J416" s="68">
        <f t="shared" si="41"/>
        <v>0</v>
      </c>
      <c r="K416" s="68">
        <f t="shared" si="42"/>
        <v>0</v>
      </c>
      <c r="L416" s="68">
        <f t="shared" si="43"/>
        <v>0</v>
      </c>
      <c r="M416" s="171" t="str">
        <f t="shared" si="46"/>
        <v/>
      </c>
    </row>
    <row r="417" spans="1:13" s="172" customFormat="1" ht="15" customHeight="1" x14ac:dyDescent="0.25">
      <c r="A417" s="1">
        <v>236</v>
      </c>
      <c r="B417" s="63" t="s">
        <v>5187</v>
      </c>
      <c r="C417" s="178" t="s">
        <v>5657</v>
      </c>
      <c r="D417" s="167" t="s">
        <v>5869</v>
      </c>
      <c r="E417" s="167" t="s">
        <v>5870</v>
      </c>
      <c r="F417" s="167" t="s">
        <v>6201</v>
      </c>
      <c r="G417" s="168" t="s">
        <v>175</v>
      </c>
      <c r="H417" s="169">
        <v>2.31</v>
      </c>
      <c r="I417" s="67"/>
      <c r="J417" s="68">
        <f t="shared" si="41"/>
        <v>0</v>
      </c>
      <c r="K417" s="68">
        <f t="shared" si="42"/>
        <v>0</v>
      </c>
      <c r="L417" s="68">
        <f t="shared" si="43"/>
        <v>0</v>
      </c>
      <c r="M417" s="171" t="str">
        <f t="shared" si="46"/>
        <v/>
      </c>
    </row>
    <row r="418" spans="1:13" s="172" customFormat="1" ht="15" hidden="1" customHeight="1" x14ac:dyDescent="0.25">
      <c r="A418" s="175">
        <v>0</v>
      </c>
      <c r="B418" s="161" t="s">
        <v>5190</v>
      </c>
      <c r="C418" s="161" t="s">
        <v>6399</v>
      </c>
      <c r="D418" s="162" t="s">
        <v>5869</v>
      </c>
      <c r="E418" s="162" t="s">
        <v>5870</v>
      </c>
      <c r="F418" s="162" t="s">
        <v>6533</v>
      </c>
      <c r="G418" s="163" t="s">
        <v>175</v>
      </c>
      <c r="H418" s="164">
        <v>2.31</v>
      </c>
      <c r="I418" s="165"/>
      <c r="J418" s="166">
        <f t="shared" si="41"/>
        <v>0</v>
      </c>
      <c r="K418" s="166">
        <f t="shared" si="42"/>
        <v>0</v>
      </c>
      <c r="L418" s="166">
        <f t="shared" si="43"/>
        <v>0</v>
      </c>
      <c r="M418" s="171" t="str">
        <f t="shared" si="46"/>
        <v/>
      </c>
    </row>
    <row r="419" spans="1:13" s="172" customFormat="1" ht="15" hidden="1" customHeight="1" x14ac:dyDescent="0.25">
      <c r="A419" s="175">
        <v>0</v>
      </c>
      <c r="B419" s="161" t="s">
        <v>5191</v>
      </c>
      <c r="C419" s="161" t="s">
        <v>6400</v>
      </c>
      <c r="D419" s="162" t="s">
        <v>5869</v>
      </c>
      <c r="E419" s="162" t="s">
        <v>5870</v>
      </c>
      <c r="F419" s="162" t="s">
        <v>6534</v>
      </c>
      <c r="G419" s="163" t="s">
        <v>175</v>
      </c>
      <c r="H419" s="164">
        <v>2.31</v>
      </c>
      <c r="I419" s="165"/>
      <c r="J419" s="166">
        <f t="shared" si="41"/>
        <v>0</v>
      </c>
      <c r="K419" s="166">
        <f t="shared" si="42"/>
        <v>0</v>
      </c>
      <c r="L419" s="166">
        <f t="shared" si="43"/>
        <v>0</v>
      </c>
      <c r="M419" s="171" t="str">
        <f t="shared" si="46"/>
        <v/>
      </c>
    </row>
    <row r="420" spans="1:13" s="172" customFormat="1" ht="15" hidden="1" customHeight="1" x14ac:dyDescent="0.25">
      <c r="A420" s="175">
        <v>0</v>
      </c>
      <c r="B420" s="161" t="s">
        <v>5192</v>
      </c>
      <c r="C420" s="179" t="s">
        <v>5658</v>
      </c>
      <c r="D420" s="173" t="s">
        <v>5869</v>
      </c>
      <c r="E420" s="173" t="s">
        <v>5870</v>
      </c>
      <c r="F420" s="173" t="s">
        <v>6202</v>
      </c>
      <c r="G420" s="174" t="s">
        <v>175</v>
      </c>
      <c r="H420" s="164">
        <v>2.31</v>
      </c>
      <c r="I420" s="165"/>
      <c r="J420" s="166">
        <f t="shared" si="41"/>
        <v>0</v>
      </c>
      <c r="K420" s="166">
        <f t="shared" si="42"/>
        <v>0</v>
      </c>
      <c r="L420" s="166">
        <f t="shared" si="43"/>
        <v>0</v>
      </c>
      <c r="M420" s="171" t="str">
        <f t="shared" si="46"/>
        <v/>
      </c>
    </row>
    <row r="421" spans="1:13" s="172" customFormat="1" ht="15" customHeight="1" x14ac:dyDescent="0.25">
      <c r="A421" s="1">
        <v>335</v>
      </c>
      <c r="B421" s="63" t="s">
        <v>5193</v>
      </c>
      <c r="C421" s="178" t="s">
        <v>6401</v>
      </c>
      <c r="D421" s="167" t="s">
        <v>5869</v>
      </c>
      <c r="E421" s="167" t="s">
        <v>5870</v>
      </c>
      <c r="F421" s="167" t="s">
        <v>6267</v>
      </c>
      <c r="G421" s="168" t="s">
        <v>175</v>
      </c>
      <c r="H421" s="169">
        <v>2.8099999999999996</v>
      </c>
      <c r="I421" s="67"/>
      <c r="J421" s="68">
        <f t="shared" si="41"/>
        <v>0</v>
      </c>
      <c r="K421" s="68">
        <f t="shared" si="42"/>
        <v>0</v>
      </c>
      <c r="L421" s="68">
        <f t="shared" si="43"/>
        <v>0</v>
      </c>
      <c r="M421" s="171" t="str">
        <f t="shared" si="46"/>
        <v/>
      </c>
    </row>
    <row r="422" spans="1:13" s="172" customFormat="1" ht="15" hidden="1" customHeight="1" x14ac:dyDescent="0.25">
      <c r="A422" s="175">
        <v>0</v>
      </c>
      <c r="B422" s="161" t="s">
        <v>5188</v>
      </c>
      <c r="C422" s="179" t="s">
        <v>6397</v>
      </c>
      <c r="D422" s="173" t="s">
        <v>5869</v>
      </c>
      <c r="E422" s="173" t="s">
        <v>5870</v>
      </c>
      <c r="F422" s="173" t="s">
        <v>6266</v>
      </c>
      <c r="G422" s="174" t="s">
        <v>175</v>
      </c>
      <c r="H422" s="164">
        <v>2.31</v>
      </c>
      <c r="I422" s="165"/>
      <c r="J422" s="166">
        <f t="shared" si="41"/>
        <v>0</v>
      </c>
      <c r="K422" s="166">
        <f t="shared" si="42"/>
        <v>0</v>
      </c>
      <c r="L422" s="166">
        <f t="shared" si="43"/>
        <v>0</v>
      </c>
      <c r="M422" s="171" t="str">
        <f t="shared" si="46"/>
        <v/>
      </c>
    </row>
    <row r="423" spans="1:13" s="172" customFormat="1" ht="15" hidden="1" customHeight="1" x14ac:dyDescent="0.25">
      <c r="A423" s="175">
        <v>0</v>
      </c>
      <c r="B423" s="161" t="s">
        <v>5186</v>
      </c>
      <c r="C423" s="161" t="s">
        <v>5656</v>
      </c>
      <c r="D423" s="162" t="s">
        <v>5869</v>
      </c>
      <c r="E423" s="162" t="s">
        <v>5870</v>
      </c>
      <c r="F423" s="162" t="s">
        <v>6200</v>
      </c>
      <c r="G423" s="163" t="s">
        <v>175</v>
      </c>
      <c r="H423" s="164">
        <v>2.31</v>
      </c>
      <c r="I423" s="165"/>
      <c r="J423" s="166">
        <f t="shared" si="41"/>
        <v>0</v>
      </c>
      <c r="K423" s="166">
        <f t="shared" si="42"/>
        <v>0</v>
      </c>
      <c r="L423" s="166">
        <f t="shared" si="43"/>
        <v>0</v>
      </c>
      <c r="M423" s="171" t="str">
        <f t="shared" si="46"/>
        <v/>
      </c>
    </row>
    <row r="424" spans="1:13" s="172" customFormat="1" ht="15" hidden="1" customHeight="1" x14ac:dyDescent="0.25">
      <c r="A424" s="175">
        <v>0</v>
      </c>
      <c r="B424" s="161" t="s">
        <v>5189</v>
      </c>
      <c r="C424" s="179" t="s">
        <v>6398</v>
      </c>
      <c r="D424" s="173" t="s">
        <v>5869</v>
      </c>
      <c r="E424" s="173" t="s">
        <v>5870</v>
      </c>
      <c r="F424" s="173" t="s">
        <v>6532</v>
      </c>
      <c r="G424" s="174" t="s">
        <v>175</v>
      </c>
      <c r="H424" s="164">
        <v>2.31</v>
      </c>
      <c r="I424" s="165"/>
      <c r="J424" s="166">
        <f t="shared" si="41"/>
        <v>0</v>
      </c>
      <c r="K424" s="166">
        <f t="shared" si="42"/>
        <v>0</v>
      </c>
      <c r="L424" s="166">
        <f t="shared" si="43"/>
        <v>0</v>
      </c>
      <c r="M424" s="171" t="str">
        <f t="shared" si="46"/>
        <v/>
      </c>
    </row>
    <row r="425" spans="1:13" s="172" customFormat="1" ht="15" hidden="1" customHeight="1" x14ac:dyDescent="0.25">
      <c r="A425" s="175">
        <v>0</v>
      </c>
      <c r="B425" s="161" t="s">
        <v>910</v>
      </c>
      <c r="C425" s="161" t="s">
        <v>911</v>
      </c>
      <c r="D425" s="162" t="s">
        <v>5871</v>
      </c>
      <c r="E425" s="162" t="s">
        <v>5872</v>
      </c>
      <c r="F425" s="162" t="s">
        <v>912</v>
      </c>
      <c r="G425" s="163" t="s">
        <v>175</v>
      </c>
      <c r="H425" s="164">
        <v>2.31</v>
      </c>
      <c r="I425" s="165"/>
      <c r="J425" s="166">
        <f t="shared" si="41"/>
        <v>0</v>
      </c>
      <c r="K425" s="166">
        <f t="shared" si="42"/>
        <v>0</v>
      </c>
      <c r="L425" s="166">
        <f t="shared" si="43"/>
        <v>0</v>
      </c>
      <c r="M425" s="171" t="str">
        <f t="shared" si="46"/>
        <v/>
      </c>
    </row>
    <row r="426" spans="1:13" s="172" customFormat="1" ht="15" hidden="1" customHeight="1" x14ac:dyDescent="0.25">
      <c r="A426" s="175">
        <v>0</v>
      </c>
      <c r="B426" s="161" t="s">
        <v>916</v>
      </c>
      <c r="C426" s="161" t="s">
        <v>917</v>
      </c>
      <c r="D426" s="162" t="s">
        <v>5871</v>
      </c>
      <c r="E426" s="162" t="s">
        <v>5872</v>
      </c>
      <c r="F426" s="162" t="s">
        <v>918</v>
      </c>
      <c r="G426" s="163" t="s">
        <v>175</v>
      </c>
      <c r="H426" s="164">
        <v>2.31</v>
      </c>
      <c r="I426" s="165"/>
      <c r="J426" s="166">
        <f t="shared" si="41"/>
        <v>0</v>
      </c>
      <c r="K426" s="166">
        <f t="shared" si="42"/>
        <v>0</v>
      </c>
      <c r="L426" s="166">
        <f t="shared" si="43"/>
        <v>0</v>
      </c>
      <c r="M426" s="171" t="str">
        <f>IF(I426="","",IF(I426&lt;50,"Ошибка! Не соблюден минимальный заказ на сорт!",""))</f>
        <v/>
      </c>
    </row>
    <row r="427" spans="1:13" s="172" customFormat="1" ht="15" hidden="1" customHeight="1" x14ac:dyDescent="0.25">
      <c r="A427" s="175">
        <v>0</v>
      </c>
      <c r="B427" s="161" t="s">
        <v>925</v>
      </c>
      <c r="C427" s="161" t="s">
        <v>926</v>
      </c>
      <c r="D427" s="162" t="s">
        <v>5871</v>
      </c>
      <c r="E427" s="162" t="s">
        <v>5872</v>
      </c>
      <c r="F427" s="162" t="s">
        <v>927</v>
      </c>
      <c r="G427" s="163" t="s">
        <v>175</v>
      </c>
      <c r="H427" s="164">
        <v>2.31</v>
      </c>
      <c r="I427" s="165"/>
      <c r="J427" s="166">
        <f t="shared" si="41"/>
        <v>0</v>
      </c>
      <c r="K427" s="166">
        <f t="shared" si="42"/>
        <v>0</v>
      </c>
      <c r="L427" s="166">
        <f t="shared" si="43"/>
        <v>0</v>
      </c>
      <c r="M427" s="171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s="172" customFormat="1" ht="15" hidden="1" customHeight="1" x14ac:dyDescent="0.25">
      <c r="A428" s="175">
        <v>0</v>
      </c>
      <c r="B428" s="161" t="s">
        <v>913</v>
      </c>
      <c r="C428" s="161" t="s">
        <v>914</v>
      </c>
      <c r="D428" s="162" t="s">
        <v>5871</v>
      </c>
      <c r="E428" s="162" t="s">
        <v>5872</v>
      </c>
      <c r="F428" s="162" t="s">
        <v>915</v>
      </c>
      <c r="G428" s="163" t="s">
        <v>175</v>
      </c>
      <c r="H428" s="164">
        <v>2.31</v>
      </c>
      <c r="I428" s="165"/>
      <c r="J428" s="166">
        <f t="shared" si="41"/>
        <v>0</v>
      </c>
      <c r="K428" s="166">
        <f t="shared" si="42"/>
        <v>0</v>
      </c>
      <c r="L428" s="166">
        <f t="shared" si="43"/>
        <v>0</v>
      </c>
      <c r="M428" s="171" t="str">
        <f>IF(I428="","",IF(I428&lt;50,"Ошибка! Не соблюден минимальный заказ на сорт!",""))</f>
        <v/>
      </c>
    </row>
    <row r="429" spans="1:13" s="172" customFormat="1" ht="15" hidden="1" customHeight="1" x14ac:dyDescent="0.25">
      <c r="A429" s="175">
        <v>0</v>
      </c>
      <c r="B429" s="161" t="s">
        <v>919</v>
      </c>
      <c r="C429" s="161" t="s">
        <v>920</v>
      </c>
      <c r="D429" s="162" t="s">
        <v>5871</v>
      </c>
      <c r="E429" s="162" t="s">
        <v>5872</v>
      </c>
      <c r="F429" s="162" t="s">
        <v>921</v>
      </c>
      <c r="G429" s="163" t="s">
        <v>175</v>
      </c>
      <c r="H429" s="164">
        <v>2.31</v>
      </c>
      <c r="I429" s="165"/>
      <c r="J429" s="166">
        <f t="shared" ref="J429:J492" si="47">H429*I429</f>
        <v>0</v>
      </c>
      <c r="K429" s="166">
        <f t="shared" ref="K429:K492" si="48">IF($I$11&gt;=7000,0,H429*0.07*I429)</f>
        <v>0</v>
      </c>
      <c r="L429" s="166">
        <f t="shared" ref="L429:L492" si="49">J429+K429</f>
        <v>0</v>
      </c>
      <c r="M429" s="171" t="str">
        <f>IF(I429="","",IF(I429&lt;50,"Ошибка! Не соблюден минимальный заказ на сорт!",""))</f>
        <v/>
      </c>
    </row>
    <row r="430" spans="1:13" s="172" customFormat="1" ht="15" hidden="1" customHeight="1" x14ac:dyDescent="0.25">
      <c r="A430" s="175">
        <v>0</v>
      </c>
      <c r="B430" s="161" t="s">
        <v>922</v>
      </c>
      <c r="C430" s="161" t="s">
        <v>923</v>
      </c>
      <c r="D430" s="162" t="s">
        <v>5871</v>
      </c>
      <c r="E430" s="162" t="s">
        <v>5872</v>
      </c>
      <c r="F430" s="162" t="s">
        <v>924</v>
      </c>
      <c r="G430" s="163" t="s">
        <v>175</v>
      </c>
      <c r="H430" s="164">
        <v>2.31</v>
      </c>
      <c r="I430" s="165"/>
      <c r="J430" s="166">
        <f t="shared" si="47"/>
        <v>0</v>
      </c>
      <c r="K430" s="166">
        <f t="shared" si="48"/>
        <v>0</v>
      </c>
      <c r="L430" s="166">
        <f t="shared" si="49"/>
        <v>0</v>
      </c>
      <c r="M430" s="171" t="str">
        <f>IF(I430="","",IF(I430&lt;50,"Ошибка! Не соблюден минимальный заказ на сорт!",""))</f>
        <v/>
      </c>
    </row>
    <row r="431" spans="1:13" s="172" customFormat="1" ht="15" customHeight="1" x14ac:dyDescent="0.25">
      <c r="A431" s="1">
        <v>485</v>
      </c>
      <c r="B431" s="63" t="s">
        <v>928</v>
      </c>
      <c r="C431" s="63" t="s">
        <v>929</v>
      </c>
      <c r="D431" s="64" t="s">
        <v>5873</v>
      </c>
      <c r="E431" s="64" t="s">
        <v>5874</v>
      </c>
      <c r="F431" s="64" t="s">
        <v>930</v>
      </c>
      <c r="G431" s="65" t="s">
        <v>64</v>
      </c>
      <c r="H431" s="66">
        <v>0.88</v>
      </c>
      <c r="I431" s="67"/>
      <c r="J431" s="68">
        <f t="shared" si="47"/>
        <v>0</v>
      </c>
      <c r="K431" s="68">
        <f t="shared" si="48"/>
        <v>0</v>
      </c>
      <c r="L431" s="68">
        <f t="shared" si="49"/>
        <v>0</v>
      </c>
      <c r="M431" s="171" t="str">
        <f>IF(I431="","",IF(I431&lt;75,"Ошибка! Не соблюден минимальный заказ на сорт!",IF(MOD(I431,25)&gt;0,"Ошибка! Не соблюдена кратность заказа на позицию!","")))</f>
        <v/>
      </c>
    </row>
    <row r="432" spans="1:13" s="172" customFormat="1" ht="15" hidden="1" customHeight="1" x14ac:dyDescent="0.25">
      <c r="A432" s="175">
        <v>0</v>
      </c>
      <c r="B432" s="161" t="s">
        <v>6833</v>
      </c>
      <c r="C432" s="161" t="s">
        <v>6879</v>
      </c>
      <c r="D432" s="162" t="s">
        <v>6698</v>
      </c>
      <c r="E432" s="162" t="s">
        <v>6699</v>
      </c>
      <c r="F432" s="162"/>
      <c r="G432" s="163" t="s">
        <v>14</v>
      </c>
      <c r="H432" s="164">
        <v>4.13</v>
      </c>
      <c r="I432" s="165"/>
      <c r="J432" s="166">
        <f t="shared" si="47"/>
        <v>0</v>
      </c>
      <c r="K432" s="166">
        <f t="shared" si="48"/>
        <v>0</v>
      </c>
      <c r="L432" s="166">
        <f t="shared" si="49"/>
        <v>0</v>
      </c>
      <c r="M432" s="171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ht="15" customHeight="1" x14ac:dyDescent="0.25">
      <c r="A433" s="1">
        <v>80</v>
      </c>
      <c r="B433" s="63" t="s">
        <v>6634</v>
      </c>
      <c r="C433" s="63" t="s">
        <v>6666</v>
      </c>
      <c r="D433" s="64" t="s">
        <v>6698</v>
      </c>
      <c r="E433" s="64" t="s">
        <v>6699</v>
      </c>
      <c r="F433" s="64"/>
      <c r="G433" s="65" t="s">
        <v>64</v>
      </c>
      <c r="H433" s="66">
        <v>1.93</v>
      </c>
      <c r="I433" s="67"/>
      <c r="J433" s="68">
        <f t="shared" si="47"/>
        <v>0</v>
      </c>
      <c r="K433" s="68">
        <f t="shared" si="48"/>
        <v>0</v>
      </c>
      <c r="L433" s="68">
        <f t="shared" si="49"/>
        <v>0</v>
      </c>
      <c r="M433" s="30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1021</v>
      </c>
      <c r="B434" s="63" t="s">
        <v>931</v>
      </c>
      <c r="C434" s="63" t="s">
        <v>932</v>
      </c>
      <c r="D434" s="64" t="s">
        <v>5863</v>
      </c>
      <c r="E434" s="64" t="s">
        <v>5864</v>
      </c>
      <c r="F434" s="64" t="s">
        <v>933</v>
      </c>
      <c r="G434" s="65" t="s">
        <v>64</v>
      </c>
      <c r="H434" s="66">
        <v>2.2599999999999998</v>
      </c>
      <c r="I434" s="67"/>
      <c r="J434" s="68">
        <f t="shared" si="47"/>
        <v>0</v>
      </c>
      <c r="K434" s="68">
        <f t="shared" si="48"/>
        <v>0</v>
      </c>
      <c r="L434" s="68">
        <f t="shared" si="49"/>
        <v>0</v>
      </c>
      <c r="M434" s="30" t="str">
        <f>IF(I434="","",IF(I434&lt;75,"Ошибка! Не соблюден минимальный заказ на сорт!",IF(MOD(I434,25)&gt;0,"Ошибка! Не соблюдена кратность заказа на позицию!","")))</f>
        <v/>
      </c>
    </row>
    <row r="435" spans="1:13" s="172" customFormat="1" ht="15" customHeight="1" x14ac:dyDescent="0.25">
      <c r="A435" s="1">
        <v>1088</v>
      </c>
      <c r="B435" s="63" t="s">
        <v>5177</v>
      </c>
      <c r="C435" s="178" t="s">
        <v>5652</v>
      </c>
      <c r="D435" s="167" t="s">
        <v>5865</v>
      </c>
      <c r="E435" s="167" t="s">
        <v>5866</v>
      </c>
      <c r="F435" s="167" t="s">
        <v>6196</v>
      </c>
      <c r="G435" s="168" t="s">
        <v>64</v>
      </c>
      <c r="H435" s="169">
        <v>1.65</v>
      </c>
      <c r="I435" s="67"/>
      <c r="J435" s="68">
        <f t="shared" si="47"/>
        <v>0</v>
      </c>
      <c r="K435" s="68">
        <f t="shared" si="48"/>
        <v>0</v>
      </c>
      <c r="L435" s="68">
        <f t="shared" si="49"/>
        <v>0</v>
      </c>
      <c r="M435" s="171" t="str">
        <f>IF(I435="","",IF(I435&lt;75,"Ошибка! Не соблюден минимальный заказ на сорт!",IF(MOD(I435,25)&gt;0,"Ошибка! Не соблюдена кратность заказа на позицию!","")))</f>
        <v/>
      </c>
    </row>
    <row r="436" spans="1:13" s="172" customFormat="1" ht="15" customHeight="1" x14ac:dyDescent="0.25">
      <c r="A436" s="1">
        <v>1664</v>
      </c>
      <c r="B436" s="63" t="s">
        <v>5178</v>
      </c>
      <c r="C436" s="178" t="s">
        <v>5653</v>
      </c>
      <c r="D436" s="167" t="s">
        <v>5865</v>
      </c>
      <c r="E436" s="167" t="s">
        <v>5866</v>
      </c>
      <c r="F436" s="167" t="s">
        <v>6197</v>
      </c>
      <c r="G436" s="168" t="s">
        <v>64</v>
      </c>
      <c r="H436" s="169">
        <v>2.2599999999999998</v>
      </c>
      <c r="I436" s="67"/>
      <c r="J436" s="68">
        <f t="shared" si="47"/>
        <v>0</v>
      </c>
      <c r="K436" s="68">
        <f t="shared" si="48"/>
        <v>0</v>
      </c>
      <c r="L436" s="68">
        <f t="shared" si="49"/>
        <v>0</v>
      </c>
      <c r="M436" s="171" t="str">
        <f>IF(I436="","",IF(I436&lt;75,"Ошибка! Не соблюден минимальный заказ на сорт!",IF(MOD(I436,25)&gt;0,"Ошибка! Не соблюдена кратность заказа на позицию!","")))</f>
        <v/>
      </c>
    </row>
    <row r="437" spans="1:13" s="172" customFormat="1" ht="15" customHeight="1" x14ac:dyDescent="0.25">
      <c r="A437" s="1">
        <v>426</v>
      </c>
      <c r="B437" s="63" t="s">
        <v>934</v>
      </c>
      <c r="C437" s="63" t="s">
        <v>935</v>
      </c>
      <c r="D437" s="64" t="s">
        <v>5865</v>
      </c>
      <c r="E437" s="64" t="s">
        <v>5866</v>
      </c>
      <c r="F437" s="64" t="s">
        <v>936</v>
      </c>
      <c r="G437" s="65" t="s">
        <v>64</v>
      </c>
      <c r="H437" s="66">
        <v>2.2000000000000002</v>
      </c>
      <c r="I437" s="67"/>
      <c r="J437" s="68">
        <f t="shared" si="47"/>
        <v>0</v>
      </c>
      <c r="K437" s="68">
        <f t="shared" si="48"/>
        <v>0</v>
      </c>
      <c r="L437" s="68">
        <f t="shared" si="49"/>
        <v>0</v>
      </c>
      <c r="M437" s="46" t="str">
        <f>IF(I437="","",IF(I437&lt;75,"Ошибка! Не соблюден минимальный заказ на сорт!",IF(MOD(I437,25)&gt;0,"Ошибка! Не соблюдена кратность заказа на позицию!","")))</f>
        <v/>
      </c>
    </row>
    <row r="438" spans="1:13" s="172" customFormat="1" ht="15" hidden="1" customHeight="1" x14ac:dyDescent="0.25">
      <c r="A438" s="175">
        <v>0</v>
      </c>
      <c r="B438" s="161" t="s">
        <v>937</v>
      </c>
      <c r="C438" s="161" t="s">
        <v>938</v>
      </c>
      <c r="D438" s="162" t="s">
        <v>939</v>
      </c>
      <c r="E438" s="162" t="s">
        <v>940</v>
      </c>
      <c r="F438" s="162" t="s">
        <v>941</v>
      </c>
      <c r="G438" s="163" t="s">
        <v>64</v>
      </c>
      <c r="H438" s="164">
        <v>0.94000000000000006</v>
      </c>
      <c r="I438" s="165"/>
      <c r="J438" s="166">
        <f t="shared" si="47"/>
        <v>0</v>
      </c>
      <c r="K438" s="166">
        <f t="shared" si="48"/>
        <v>0</v>
      </c>
      <c r="L438" s="166">
        <f t="shared" si="49"/>
        <v>0</v>
      </c>
      <c r="M438" s="171" t="str">
        <f>IF(I438="","",IF(I438&lt;75,"Ошибка! Не соблюден минимальный заказ на сорт!",IF(MOD(I438,25)&gt;0,"Ошибка! Не соблюдена кратность заказа на позицию!","")))</f>
        <v/>
      </c>
    </row>
    <row r="439" spans="1:13" s="172" customFormat="1" ht="15" customHeight="1" x14ac:dyDescent="0.25">
      <c r="A439" s="1">
        <v>69</v>
      </c>
      <c r="B439" s="63" t="s">
        <v>942</v>
      </c>
      <c r="C439" s="63" t="s">
        <v>943</v>
      </c>
      <c r="D439" s="64" t="s">
        <v>939</v>
      </c>
      <c r="E439" s="64" t="s">
        <v>940</v>
      </c>
      <c r="F439" s="64" t="s">
        <v>944</v>
      </c>
      <c r="G439" s="65" t="s">
        <v>64</v>
      </c>
      <c r="H439" s="66">
        <v>0.94000000000000006</v>
      </c>
      <c r="I439" s="67"/>
      <c r="J439" s="68">
        <f t="shared" si="47"/>
        <v>0</v>
      </c>
      <c r="K439" s="68">
        <f t="shared" si="48"/>
        <v>0</v>
      </c>
      <c r="L439" s="68">
        <f t="shared" si="49"/>
        <v>0</v>
      </c>
      <c r="M439" s="171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s="172" customFormat="1" ht="15" customHeight="1" x14ac:dyDescent="0.25">
      <c r="A440" s="1">
        <v>1076</v>
      </c>
      <c r="B440" s="63" t="s">
        <v>945</v>
      </c>
      <c r="C440" s="63" t="s">
        <v>946</v>
      </c>
      <c r="D440" s="64" t="s">
        <v>939</v>
      </c>
      <c r="E440" s="64" t="s">
        <v>940</v>
      </c>
      <c r="F440" s="64" t="s">
        <v>947</v>
      </c>
      <c r="G440" s="65" t="s">
        <v>64</v>
      </c>
      <c r="H440" s="66">
        <v>1.21</v>
      </c>
      <c r="I440" s="67"/>
      <c r="J440" s="68">
        <f t="shared" si="47"/>
        <v>0</v>
      </c>
      <c r="K440" s="68">
        <f t="shared" si="48"/>
        <v>0</v>
      </c>
      <c r="L440" s="68">
        <f t="shared" si="49"/>
        <v>0</v>
      </c>
      <c r="M440" s="171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s="172" customFormat="1" ht="15" hidden="1" customHeight="1" x14ac:dyDescent="0.25">
      <c r="A441" s="175">
        <v>0</v>
      </c>
      <c r="B441" s="161" t="s">
        <v>5194</v>
      </c>
      <c r="C441" s="161" t="s">
        <v>6402</v>
      </c>
      <c r="D441" s="162" t="s">
        <v>4648</v>
      </c>
      <c r="E441" s="162" t="s">
        <v>4650</v>
      </c>
      <c r="F441" s="162" t="s">
        <v>6268</v>
      </c>
      <c r="G441" s="163" t="s">
        <v>175</v>
      </c>
      <c r="H441" s="164">
        <v>3.19</v>
      </c>
      <c r="I441" s="165"/>
      <c r="J441" s="166">
        <f t="shared" si="47"/>
        <v>0</v>
      </c>
      <c r="K441" s="166">
        <f t="shared" si="48"/>
        <v>0</v>
      </c>
      <c r="L441" s="166">
        <f t="shared" si="49"/>
        <v>0</v>
      </c>
      <c r="M441" s="171" t="str">
        <f>IF(I441="","",IF(I441&lt;75,"Ошибка! Не соблюден минимальный заказ на сорт!",IF(MOD(I441,25)&gt;0,"Ошибка! Не соблюдена кратность заказа на позицию!","")))</f>
        <v/>
      </c>
    </row>
    <row r="442" spans="1:13" s="172" customFormat="1" ht="15" hidden="1" customHeight="1" x14ac:dyDescent="0.25">
      <c r="A442" s="175">
        <v>0</v>
      </c>
      <c r="B442" s="161" t="s">
        <v>5195</v>
      </c>
      <c r="C442" s="161" t="s">
        <v>6403</v>
      </c>
      <c r="D442" s="162" t="s">
        <v>4648</v>
      </c>
      <c r="E442" s="162" t="s">
        <v>4650</v>
      </c>
      <c r="F442" s="162" t="s">
        <v>6535</v>
      </c>
      <c r="G442" s="163" t="s">
        <v>175</v>
      </c>
      <c r="H442" s="164">
        <v>3.19</v>
      </c>
      <c r="I442" s="165"/>
      <c r="J442" s="166">
        <f t="shared" si="47"/>
        <v>0</v>
      </c>
      <c r="K442" s="166">
        <f t="shared" si="48"/>
        <v>0</v>
      </c>
      <c r="L442" s="166">
        <f t="shared" si="49"/>
        <v>0</v>
      </c>
      <c r="M442" s="171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s="172" customFormat="1" ht="15" hidden="1" customHeight="1" x14ac:dyDescent="0.25">
      <c r="A443" s="175">
        <v>0</v>
      </c>
      <c r="B443" s="161" t="s">
        <v>5196</v>
      </c>
      <c r="C443" s="161" t="s">
        <v>6404</v>
      </c>
      <c r="D443" s="162" t="s">
        <v>4648</v>
      </c>
      <c r="E443" s="162" t="s">
        <v>4650</v>
      </c>
      <c r="F443" s="162" t="s">
        <v>6269</v>
      </c>
      <c r="G443" s="163" t="s">
        <v>175</v>
      </c>
      <c r="H443" s="164">
        <v>3.19</v>
      </c>
      <c r="I443" s="165"/>
      <c r="J443" s="166">
        <f t="shared" si="47"/>
        <v>0</v>
      </c>
      <c r="K443" s="166">
        <f t="shared" si="48"/>
        <v>0</v>
      </c>
      <c r="L443" s="166">
        <f t="shared" si="49"/>
        <v>0</v>
      </c>
      <c r="M443" s="171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s="172" customFormat="1" ht="15" hidden="1" customHeight="1" x14ac:dyDescent="0.25">
      <c r="A444" s="175">
        <v>0</v>
      </c>
      <c r="B444" s="161" t="s">
        <v>948</v>
      </c>
      <c r="C444" s="161" t="s">
        <v>949</v>
      </c>
      <c r="D444" s="162" t="s">
        <v>950</v>
      </c>
      <c r="E444" s="162" t="s">
        <v>951</v>
      </c>
      <c r="F444" s="162" t="s">
        <v>952</v>
      </c>
      <c r="G444" s="163" t="s">
        <v>64</v>
      </c>
      <c r="H444" s="164">
        <v>1.1300000000000001</v>
      </c>
      <c r="I444" s="165"/>
      <c r="J444" s="166">
        <f t="shared" si="47"/>
        <v>0</v>
      </c>
      <c r="K444" s="166">
        <f t="shared" si="48"/>
        <v>0</v>
      </c>
      <c r="L444" s="166">
        <f t="shared" si="49"/>
        <v>0</v>
      </c>
      <c r="M444" s="171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s="172" customFormat="1" ht="15" hidden="1" customHeight="1" x14ac:dyDescent="0.25">
      <c r="A445" s="175">
        <v>0</v>
      </c>
      <c r="B445" s="161" t="s">
        <v>953</v>
      </c>
      <c r="C445" s="161" t="s">
        <v>954</v>
      </c>
      <c r="D445" s="162" t="s">
        <v>950</v>
      </c>
      <c r="E445" s="162" t="s">
        <v>951</v>
      </c>
      <c r="F445" s="162" t="s">
        <v>955</v>
      </c>
      <c r="G445" s="163" t="s">
        <v>64</v>
      </c>
      <c r="H445" s="164">
        <v>1.1300000000000001</v>
      </c>
      <c r="I445" s="165"/>
      <c r="J445" s="166">
        <f t="shared" si="47"/>
        <v>0</v>
      </c>
      <c r="K445" s="166">
        <f t="shared" si="48"/>
        <v>0</v>
      </c>
      <c r="L445" s="166">
        <f t="shared" si="49"/>
        <v>0</v>
      </c>
      <c r="M445" s="171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s="172" customFormat="1" ht="15" hidden="1" customHeight="1" x14ac:dyDescent="0.25">
      <c r="A446" s="175">
        <v>0</v>
      </c>
      <c r="B446" s="161" t="s">
        <v>956</v>
      </c>
      <c r="C446" s="161" t="s">
        <v>957</v>
      </c>
      <c r="D446" s="162" t="s">
        <v>950</v>
      </c>
      <c r="E446" s="162" t="s">
        <v>951</v>
      </c>
      <c r="F446" s="162" t="s">
        <v>5940</v>
      </c>
      <c r="G446" s="163" t="s">
        <v>64</v>
      </c>
      <c r="H446" s="164">
        <v>1.6300000000000001</v>
      </c>
      <c r="I446" s="165"/>
      <c r="J446" s="166">
        <f t="shared" si="47"/>
        <v>0</v>
      </c>
      <c r="K446" s="166">
        <f t="shared" si="48"/>
        <v>0</v>
      </c>
      <c r="L446" s="166">
        <f t="shared" si="49"/>
        <v>0</v>
      </c>
      <c r="M446" s="171" t="str">
        <f>IF(I446="","",IF(I446&lt;75,"Ошибка! Не соблюден минимальный заказ на сорт!",IF(MOD(I446,25)&gt;0,"Ошибка! Не соблюдена кратность заказа на позицию!","")))</f>
        <v/>
      </c>
    </row>
    <row r="447" spans="1:13" s="172" customFormat="1" ht="15" hidden="1" customHeight="1" x14ac:dyDescent="0.25">
      <c r="A447" s="175">
        <v>0</v>
      </c>
      <c r="B447" s="161" t="s">
        <v>958</v>
      </c>
      <c r="C447" s="161" t="s">
        <v>959</v>
      </c>
      <c r="D447" s="162" t="s">
        <v>950</v>
      </c>
      <c r="E447" s="162" t="s">
        <v>951</v>
      </c>
      <c r="F447" s="162" t="s">
        <v>960</v>
      </c>
      <c r="G447" s="163" t="s">
        <v>64</v>
      </c>
      <c r="H447" s="164">
        <v>1.1300000000000001</v>
      </c>
      <c r="I447" s="165"/>
      <c r="J447" s="166">
        <f t="shared" si="47"/>
        <v>0</v>
      </c>
      <c r="K447" s="166">
        <f t="shared" si="48"/>
        <v>0</v>
      </c>
      <c r="L447" s="166">
        <f t="shared" si="49"/>
        <v>0</v>
      </c>
      <c r="M447" s="171" t="str">
        <f t="shared" ref="M447:M453" si="50"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s="172" customFormat="1" ht="15" hidden="1" customHeight="1" x14ac:dyDescent="0.25">
      <c r="A448" s="175">
        <v>0</v>
      </c>
      <c r="B448" s="161" t="s">
        <v>978</v>
      </c>
      <c r="C448" s="161" t="s">
        <v>979</v>
      </c>
      <c r="D448" s="162" t="s">
        <v>950</v>
      </c>
      <c r="E448" s="162" t="s">
        <v>951</v>
      </c>
      <c r="F448" s="162" t="s">
        <v>980</v>
      </c>
      <c r="G448" s="163" t="s">
        <v>64</v>
      </c>
      <c r="H448" s="164">
        <v>1.6300000000000001</v>
      </c>
      <c r="I448" s="165"/>
      <c r="J448" s="166">
        <f t="shared" si="47"/>
        <v>0</v>
      </c>
      <c r="K448" s="166">
        <f t="shared" si="48"/>
        <v>0</v>
      </c>
      <c r="L448" s="166">
        <f t="shared" si="49"/>
        <v>0</v>
      </c>
      <c r="M448" s="176" t="str">
        <f t="shared" si="50"/>
        <v/>
      </c>
    </row>
    <row r="449" spans="1:13" s="172" customFormat="1" ht="15" hidden="1" customHeight="1" x14ac:dyDescent="0.25">
      <c r="A449" s="175">
        <v>0</v>
      </c>
      <c r="B449" s="161" t="s">
        <v>4810</v>
      </c>
      <c r="C449" s="179" t="s">
        <v>5378</v>
      </c>
      <c r="D449" s="173" t="s">
        <v>950</v>
      </c>
      <c r="E449" s="173" t="s">
        <v>951</v>
      </c>
      <c r="F449" s="173" t="s">
        <v>5943</v>
      </c>
      <c r="G449" s="174" t="s">
        <v>64</v>
      </c>
      <c r="H449" s="164">
        <v>1.6300000000000001</v>
      </c>
      <c r="I449" s="165"/>
      <c r="J449" s="166">
        <f t="shared" si="47"/>
        <v>0</v>
      </c>
      <c r="K449" s="166">
        <f t="shared" si="48"/>
        <v>0</v>
      </c>
      <c r="L449" s="166">
        <f t="shared" si="49"/>
        <v>0</v>
      </c>
      <c r="M449" s="171" t="str">
        <f t="shared" si="50"/>
        <v/>
      </c>
    </row>
    <row r="450" spans="1:13" s="172" customFormat="1" ht="15" hidden="1" customHeight="1" x14ac:dyDescent="0.25">
      <c r="A450" s="175">
        <v>0</v>
      </c>
      <c r="B450" s="161" t="s">
        <v>961</v>
      </c>
      <c r="C450" s="161" t="s">
        <v>962</v>
      </c>
      <c r="D450" s="162" t="s">
        <v>950</v>
      </c>
      <c r="E450" s="162" t="s">
        <v>951</v>
      </c>
      <c r="F450" s="162" t="s">
        <v>5942</v>
      </c>
      <c r="G450" s="163" t="s">
        <v>64</v>
      </c>
      <c r="H450" s="164">
        <v>1.1300000000000001</v>
      </c>
      <c r="I450" s="165"/>
      <c r="J450" s="166">
        <f t="shared" si="47"/>
        <v>0</v>
      </c>
      <c r="K450" s="166">
        <f t="shared" si="48"/>
        <v>0</v>
      </c>
      <c r="L450" s="166">
        <f t="shared" si="49"/>
        <v>0</v>
      </c>
      <c r="M450" s="171" t="str">
        <f t="shared" si="50"/>
        <v/>
      </c>
    </row>
    <row r="451" spans="1:13" s="172" customFormat="1" ht="15" hidden="1" customHeight="1" x14ac:dyDescent="0.25">
      <c r="A451" s="175">
        <v>0</v>
      </c>
      <c r="B451" s="161" t="s">
        <v>963</v>
      </c>
      <c r="C451" s="161" t="s">
        <v>964</v>
      </c>
      <c r="D451" s="162" t="s">
        <v>950</v>
      </c>
      <c r="E451" s="162" t="s">
        <v>951</v>
      </c>
      <c r="F451" s="162" t="s">
        <v>965</v>
      </c>
      <c r="G451" s="163" t="s">
        <v>64</v>
      </c>
      <c r="H451" s="164">
        <v>1.6300000000000001</v>
      </c>
      <c r="I451" s="165"/>
      <c r="J451" s="166">
        <f t="shared" si="47"/>
        <v>0</v>
      </c>
      <c r="K451" s="166">
        <f t="shared" si="48"/>
        <v>0</v>
      </c>
      <c r="L451" s="166">
        <f t="shared" si="49"/>
        <v>0</v>
      </c>
      <c r="M451" s="171" t="str">
        <f t="shared" si="50"/>
        <v/>
      </c>
    </row>
    <row r="452" spans="1:13" s="172" customFormat="1" ht="15" hidden="1" customHeight="1" x14ac:dyDescent="0.25">
      <c r="A452" s="175">
        <v>0</v>
      </c>
      <c r="B452" s="161" t="s">
        <v>966</v>
      </c>
      <c r="C452" s="161" t="s">
        <v>967</v>
      </c>
      <c r="D452" s="162" t="s">
        <v>950</v>
      </c>
      <c r="E452" s="162" t="s">
        <v>951</v>
      </c>
      <c r="F452" s="162" t="s">
        <v>968</v>
      </c>
      <c r="G452" s="163" t="s">
        <v>64</v>
      </c>
      <c r="H452" s="164">
        <v>1.6300000000000001</v>
      </c>
      <c r="I452" s="165"/>
      <c r="J452" s="166">
        <f t="shared" si="47"/>
        <v>0</v>
      </c>
      <c r="K452" s="166">
        <f t="shared" si="48"/>
        <v>0</v>
      </c>
      <c r="L452" s="166">
        <f t="shared" si="49"/>
        <v>0</v>
      </c>
      <c r="M452" s="171" t="str">
        <f t="shared" si="50"/>
        <v/>
      </c>
    </row>
    <row r="453" spans="1:13" s="172" customFormat="1" ht="15" hidden="1" customHeight="1" x14ac:dyDescent="0.25">
      <c r="A453" s="175">
        <v>0</v>
      </c>
      <c r="B453" s="161" t="s">
        <v>969</v>
      </c>
      <c r="C453" s="161" t="s">
        <v>970</v>
      </c>
      <c r="D453" s="162" t="s">
        <v>950</v>
      </c>
      <c r="E453" s="162" t="s">
        <v>951</v>
      </c>
      <c r="F453" s="162" t="s">
        <v>971</v>
      </c>
      <c r="G453" s="163" t="s">
        <v>64</v>
      </c>
      <c r="H453" s="164">
        <v>1.6300000000000001</v>
      </c>
      <c r="I453" s="165"/>
      <c r="J453" s="166">
        <f t="shared" si="47"/>
        <v>0</v>
      </c>
      <c r="K453" s="166">
        <f t="shared" si="48"/>
        <v>0</v>
      </c>
      <c r="L453" s="166">
        <f t="shared" si="49"/>
        <v>0</v>
      </c>
      <c r="M453" s="171" t="str">
        <f t="shared" si="50"/>
        <v/>
      </c>
    </row>
    <row r="454" spans="1:13" s="172" customFormat="1" ht="15" hidden="1" customHeight="1" x14ac:dyDescent="0.25">
      <c r="A454" s="175">
        <v>0</v>
      </c>
      <c r="B454" s="161" t="s">
        <v>4809</v>
      </c>
      <c r="C454" s="161" t="s">
        <v>5377</v>
      </c>
      <c r="D454" s="162" t="s">
        <v>950</v>
      </c>
      <c r="E454" s="162" t="s">
        <v>951</v>
      </c>
      <c r="F454" s="162" t="s">
        <v>5941</v>
      </c>
      <c r="G454" s="163" t="s">
        <v>64</v>
      </c>
      <c r="H454" s="164">
        <v>1.6300000000000001</v>
      </c>
      <c r="I454" s="165"/>
      <c r="J454" s="166">
        <f t="shared" si="47"/>
        <v>0</v>
      </c>
      <c r="K454" s="166">
        <f t="shared" si="48"/>
        <v>0</v>
      </c>
      <c r="L454" s="166">
        <f t="shared" si="49"/>
        <v>0</v>
      </c>
      <c r="M454" s="171" t="str">
        <f>IF(I454="","",IF(I454&lt;50,"Ошибка! Не соблюден минимальный заказ на сорт!",""))</f>
        <v/>
      </c>
    </row>
    <row r="455" spans="1:13" s="172" customFormat="1" ht="15" hidden="1" customHeight="1" x14ac:dyDescent="0.25">
      <c r="A455" s="175">
        <v>0</v>
      </c>
      <c r="B455" s="161" t="s">
        <v>972</v>
      </c>
      <c r="C455" s="161" t="s">
        <v>973</v>
      </c>
      <c r="D455" s="162" t="s">
        <v>950</v>
      </c>
      <c r="E455" s="162" t="s">
        <v>951</v>
      </c>
      <c r="F455" s="162" t="s">
        <v>974</v>
      </c>
      <c r="G455" s="163" t="s">
        <v>64</v>
      </c>
      <c r="H455" s="164">
        <v>1.1300000000000001</v>
      </c>
      <c r="I455" s="165"/>
      <c r="J455" s="166">
        <f t="shared" si="47"/>
        <v>0</v>
      </c>
      <c r="K455" s="166">
        <f t="shared" si="48"/>
        <v>0</v>
      </c>
      <c r="L455" s="166">
        <f t="shared" si="49"/>
        <v>0</v>
      </c>
      <c r="M455" s="171" t="str">
        <f t="shared" ref="M455:M470" si="51">IF(I455="","",IF(I455&lt;80,"Ошибка! Не соблюден минимальный заказ на сорт!",IF(MOD(I455,40)&gt;0,"Ошибка! Не соблюдена кратность заказа на позицию!","")))</f>
        <v/>
      </c>
    </row>
    <row r="456" spans="1:13" s="172" customFormat="1" ht="15" hidden="1" customHeight="1" x14ac:dyDescent="0.25">
      <c r="A456" s="175">
        <v>0</v>
      </c>
      <c r="B456" s="161" t="s">
        <v>975</v>
      </c>
      <c r="C456" s="161" t="s">
        <v>976</v>
      </c>
      <c r="D456" s="162" t="s">
        <v>950</v>
      </c>
      <c r="E456" s="162" t="s">
        <v>951</v>
      </c>
      <c r="F456" s="162" t="s">
        <v>977</v>
      </c>
      <c r="G456" s="163" t="s">
        <v>64</v>
      </c>
      <c r="H456" s="164">
        <v>1.1300000000000001</v>
      </c>
      <c r="I456" s="165"/>
      <c r="J456" s="166">
        <f t="shared" si="47"/>
        <v>0</v>
      </c>
      <c r="K456" s="166">
        <f t="shared" si="48"/>
        <v>0</v>
      </c>
      <c r="L456" s="166">
        <f t="shared" si="49"/>
        <v>0</v>
      </c>
      <c r="M456" s="171" t="str">
        <f t="shared" si="51"/>
        <v/>
      </c>
    </row>
    <row r="457" spans="1:13" s="172" customFormat="1" ht="15" hidden="1" customHeight="1" x14ac:dyDescent="0.25">
      <c r="A457" s="175">
        <v>0</v>
      </c>
      <c r="B457" s="161" t="s">
        <v>981</v>
      </c>
      <c r="C457" s="161" t="s">
        <v>982</v>
      </c>
      <c r="D457" s="162" t="s">
        <v>950</v>
      </c>
      <c r="E457" s="162" t="s">
        <v>951</v>
      </c>
      <c r="F457" s="162" t="s">
        <v>983</v>
      </c>
      <c r="G457" s="163" t="s">
        <v>64</v>
      </c>
      <c r="H457" s="164">
        <v>1.32</v>
      </c>
      <c r="I457" s="165"/>
      <c r="J457" s="166">
        <f t="shared" si="47"/>
        <v>0</v>
      </c>
      <c r="K457" s="166">
        <f t="shared" si="48"/>
        <v>0</v>
      </c>
      <c r="L457" s="166">
        <f t="shared" si="49"/>
        <v>0</v>
      </c>
      <c r="M457" s="171" t="str">
        <f t="shared" si="51"/>
        <v/>
      </c>
    </row>
    <row r="458" spans="1:13" s="172" customFormat="1" ht="15" hidden="1" customHeight="1" x14ac:dyDescent="0.25">
      <c r="A458" s="175">
        <v>0</v>
      </c>
      <c r="B458" s="161" t="s">
        <v>984</v>
      </c>
      <c r="C458" s="161" t="s">
        <v>985</v>
      </c>
      <c r="D458" s="162" t="s">
        <v>950</v>
      </c>
      <c r="E458" s="162" t="s">
        <v>951</v>
      </c>
      <c r="F458" s="162" t="s">
        <v>986</v>
      </c>
      <c r="G458" s="163" t="s">
        <v>64</v>
      </c>
      <c r="H458" s="164">
        <v>1.32</v>
      </c>
      <c r="I458" s="165"/>
      <c r="J458" s="166">
        <f t="shared" si="47"/>
        <v>0</v>
      </c>
      <c r="K458" s="166">
        <f t="shared" si="48"/>
        <v>0</v>
      </c>
      <c r="L458" s="166">
        <f t="shared" si="49"/>
        <v>0</v>
      </c>
      <c r="M458" s="171" t="str">
        <f t="shared" si="51"/>
        <v/>
      </c>
    </row>
    <row r="459" spans="1:13" s="172" customFormat="1" ht="15" hidden="1" customHeight="1" x14ac:dyDescent="0.25">
      <c r="A459" s="175">
        <v>0</v>
      </c>
      <c r="B459" s="161" t="s">
        <v>987</v>
      </c>
      <c r="C459" s="161" t="s">
        <v>988</v>
      </c>
      <c r="D459" s="162" t="s">
        <v>950</v>
      </c>
      <c r="E459" s="162" t="s">
        <v>951</v>
      </c>
      <c r="F459" s="162" t="s">
        <v>989</v>
      </c>
      <c r="G459" s="163" t="s">
        <v>64</v>
      </c>
      <c r="H459" s="164">
        <v>1.6300000000000001</v>
      </c>
      <c r="I459" s="165"/>
      <c r="J459" s="166">
        <f t="shared" si="47"/>
        <v>0</v>
      </c>
      <c r="K459" s="166">
        <f t="shared" si="48"/>
        <v>0</v>
      </c>
      <c r="L459" s="166">
        <f t="shared" si="49"/>
        <v>0</v>
      </c>
      <c r="M459" s="171" t="str">
        <f t="shared" si="51"/>
        <v/>
      </c>
    </row>
    <row r="460" spans="1:13" s="172" customFormat="1" ht="15" hidden="1" customHeight="1" x14ac:dyDescent="0.25">
      <c r="A460" s="175">
        <v>0</v>
      </c>
      <c r="B460" s="161" t="s">
        <v>990</v>
      </c>
      <c r="C460" s="161" t="s">
        <v>991</v>
      </c>
      <c r="D460" s="162" t="s">
        <v>950</v>
      </c>
      <c r="E460" s="162" t="s">
        <v>951</v>
      </c>
      <c r="F460" s="162" t="s">
        <v>992</v>
      </c>
      <c r="G460" s="163" t="s">
        <v>64</v>
      </c>
      <c r="H460" s="164">
        <v>1.1300000000000001</v>
      </c>
      <c r="I460" s="165"/>
      <c r="J460" s="166">
        <f t="shared" si="47"/>
        <v>0</v>
      </c>
      <c r="K460" s="166">
        <f t="shared" si="48"/>
        <v>0</v>
      </c>
      <c r="L460" s="166">
        <f t="shared" si="49"/>
        <v>0</v>
      </c>
      <c r="M460" s="171" t="str">
        <f t="shared" si="51"/>
        <v/>
      </c>
    </row>
    <row r="461" spans="1:13" s="172" customFormat="1" ht="15" hidden="1" customHeight="1" x14ac:dyDescent="0.25">
      <c r="A461" s="175">
        <v>0</v>
      </c>
      <c r="B461" s="161" t="s">
        <v>993</v>
      </c>
      <c r="C461" s="161" t="s">
        <v>994</v>
      </c>
      <c r="D461" s="162" t="s">
        <v>950</v>
      </c>
      <c r="E461" s="162" t="s">
        <v>951</v>
      </c>
      <c r="F461" s="162" t="s">
        <v>995</v>
      </c>
      <c r="G461" s="163" t="s">
        <v>64</v>
      </c>
      <c r="H461" s="164">
        <v>1.1300000000000001</v>
      </c>
      <c r="I461" s="165"/>
      <c r="J461" s="166">
        <f t="shared" si="47"/>
        <v>0</v>
      </c>
      <c r="K461" s="166">
        <f t="shared" si="48"/>
        <v>0</v>
      </c>
      <c r="L461" s="166">
        <f t="shared" si="49"/>
        <v>0</v>
      </c>
      <c r="M461" s="171" t="str">
        <f t="shared" si="51"/>
        <v/>
      </c>
    </row>
    <row r="462" spans="1:13" s="172" customFormat="1" ht="15" hidden="1" customHeight="1" x14ac:dyDescent="0.25">
      <c r="A462" s="175">
        <v>0</v>
      </c>
      <c r="B462" s="161" t="s">
        <v>996</v>
      </c>
      <c r="C462" s="161" t="s">
        <v>997</v>
      </c>
      <c r="D462" s="162" t="s">
        <v>950</v>
      </c>
      <c r="E462" s="162" t="s">
        <v>951</v>
      </c>
      <c r="F462" s="162" t="s">
        <v>998</v>
      </c>
      <c r="G462" s="163" t="s">
        <v>64</v>
      </c>
      <c r="H462" s="164">
        <v>1.1300000000000001</v>
      </c>
      <c r="I462" s="165"/>
      <c r="J462" s="166">
        <f t="shared" si="47"/>
        <v>0</v>
      </c>
      <c r="K462" s="166">
        <f t="shared" si="48"/>
        <v>0</v>
      </c>
      <c r="L462" s="166">
        <f t="shared" si="49"/>
        <v>0</v>
      </c>
      <c r="M462" s="171" t="str">
        <f t="shared" si="51"/>
        <v/>
      </c>
    </row>
    <row r="463" spans="1:13" s="172" customFormat="1" ht="15" hidden="1" customHeight="1" x14ac:dyDescent="0.25">
      <c r="A463" s="175">
        <v>0</v>
      </c>
      <c r="B463" s="161" t="s">
        <v>999</v>
      </c>
      <c r="C463" s="161" t="s">
        <v>1000</v>
      </c>
      <c r="D463" s="162" t="s">
        <v>950</v>
      </c>
      <c r="E463" s="162" t="s">
        <v>951</v>
      </c>
      <c r="F463" s="162" t="s">
        <v>1001</v>
      </c>
      <c r="G463" s="163" t="s">
        <v>64</v>
      </c>
      <c r="H463" s="164">
        <v>1.6300000000000001</v>
      </c>
      <c r="I463" s="165"/>
      <c r="J463" s="166">
        <f t="shared" si="47"/>
        <v>0</v>
      </c>
      <c r="K463" s="166">
        <f t="shared" si="48"/>
        <v>0</v>
      </c>
      <c r="L463" s="166">
        <f t="shared" si="49"/>
        <v>0</v>
      </c>
      <c r="M463" s="171" t="str">
        <f t="shared" si="51"/>
        <v/>
      </c>
    </row>
    <row r="464" spans="1:13" s="172" customFormat="1" ht="15" hidden="1" customHeight="1" x14ac:dyDescent="0.25">
      <c r="A464" s="175">
        <v>0</v>
      </c>
      <c r="B464" s="161" t="s">
        <v>1002</v>
      </c>
      <c r="C464" s="161" t="s">
        <v>1003</v>
      </c>
      <c r="D464" s="162" t="s">
        <v>950</v>
      </c>
      <c r="E464" s="162" t="s">
        <v>951</v>
      </c>
      <c r="F464" s="162" t="s">
        <v>1004</v>
      </c>
      <c r="G464" s="163" t="s">
        <v>64</v>
      </c>
      <c r="H464" s="164">
        <v>1.1300000000000001</v>
      </c>
      <c r="I464" s="165"/>
      <c r="J464" s="166">
        <f t="shared" si="47"/>
        <v>0</v>
      </c>
      <c r="K464" s="166">
        <f t="shared" si="48"/>
        <v>0</v>
      </c>
      <c r="L464" s="166">
        <f t="shared" si="49"/>
        <v>0</v>
      </c>
      <c r="M464" s="176" t="str">
        <f t="shared" si="51"/>
        <v/>
      </c>
    </row>
    <row r="465" spans="1:13" s="172" customFormat="1" ht="15" hidden="1" customHeight="1" x14ac:dyDescent="0.25">
      <c r="A465" s="175">
        <v>0</v>
      </c>
      <c r="B465" s="161" t="s">
        <v>5032</v>
      </c>
      <c r="C465" s="179" t="s">
        <v>5561</v>
      </c>
      <c r="D465" s="173" t="s">
        <v>1005</v>
      </c>
      <c r="E465" s="173" t="s">
        <v>1006</v>
      </c>
      <c r="F465" s="173" t="s">
        <v>6105</v>
      </c>
      <c r="G465" s="174" t="s">
        <v>64</v>
      </c>
      <c r="H465" s="164">
        <v>2.64</v>
      </c>
      <c r="I465" s="165"/>
      <c r="J465" s="166">
        <f t="shared" si="47"/>
        <v>0</v>
      </c>
      <c r="K465" s="166">
        <f t="shared" si="48"/>
        <v>0</v>
      </c>
      <c r="L465" s="166">
        <f t="shared" si="49"/>
        <v>0</v>
      </c>
      <c r="M465" s="171" t="str">
        <f t="shared" si="51"/>
        <v/>
      </c>
    </row>
    <row r="466" spans="1:13" s="172" customFormat="1" ht="15" hidden="1" customHeight="1" x14ac:dyDescent="0.25">
      <c r="A466" s="175">
        <v>0</v>
      </c>
      <c r="B466" s="161" t="s">
        <v>5031</v>
      </c>
      <c r="C466" s="179" t="s">
        <v>5560</v>
      </c>
      <c r="D466" s="173" t="s">
        <v>1005</v>
      </c>
      <c r="E466" s="173" t="s">
        <v>1006</v>
      </c>
      <c r="F466" s="173"/>
      <c r="G466" s="174" t="s">
        <v>175</v>
      </c>
      <c r="H466" s="164">
        <v>1.32</v>
      </c>
      <c r="I466" s="165"/>
      <c r="J466" s="166">
        <f t="shared" si="47"/>
        <v>0</v>
      </c>
      <c r="K466" s="166">
        <f t="shared" si="48"/>
        <v>0</v>
      </c>
      <c r="L466" s="166">
        <f t="shared" si="49"/>
        <v>0</v>
      </c>
      <c r="M466" s="171" t="str">
        <f t="shared" si="51"/>
        <v/>
      </c>
    </row>
    <row r="467" spans="1:13" s="172" customFormat="1" ht="15" hidden="1" customHeight="1" x14ac:dyDescent="0.25">
      <c r="A467" s="175">
        <v>0</v>
      </c>
      <c r="B467" s="161" t="s">
        <v>7228</v>
      </c>
      <c r="C467" s="179" t="s">
        <v>5416</v>
      </c>
      <c r="D467" s="173" t="s">
        <v>5708</v>
      </c>
      <c r="E467" s="173" t="s">
        <v>5709</v>
      </c>
      <c r="F467" s="173"/>
      <c r="G467" s="174" t="s">
        <v>64</v>
      </c>
      <c r="H467" s="164">
        <v>0.98</v>
      </c>
      <c r="I467" s="165"/>
      <c r="J467" s="166">
        <f t="shared" si="47"/>
        <v>0</v>
      </c>
      <c r="K467" s="166">
        <f t="shared" si="48"/>
        <v>0</v>
      </c>
      <c r="L467" s="166">
        <f t="shared" si="49"/>
        <v>0</v>
      </c>
      <c r="M467" s="171" t="str">
        <f t="shared" si="51"/>
        <v/>
      </c>
    </row>
    <row r="468" spans="1:13" s="172" customFormat="1" ht="15" hidden="1" customHeight="1" x14ac:dyDescent="0.25">
      <c r="A468" s="175">
        <v>0</v>
      </c>
      <c r="B468" s="161" t="s">
        <v>7154</v>
      </c>
      <c r="C468" s="161" t="s">
        <v>7119</v>
      </c>
      <c r="D468" s="162" t="s">
        <v>1007</v>
      </c>
      <c r="E468" s="162" t="s">
        <v>4670</v>
      </c>
      <c r="F468" s="162" t="s">
        <v>7187</v>
      </c>
      <c r="G468" s="163" t="s">
        <v>64</v>
      </c>
      <c r="H468" s="164">
        <v>1.27</v>
      </c>
      <c r="I468" s="165"/>
      <c r="J468" s="166">
        <f t="shared" si="47"/>
        <v>0</v>
      </c>
      <c r="K468" s="166">
        <f t="shared" si="48"/>
        <v>0</v>
      </c>
      <c r="L468" s="166">
        <f t="shared" si="49"/>
        <v>0</v>
      </c>
      <c r="M468" s="171" t="str">
        <f t="shared" si="51"/>
        <v/>
      </c>
    </row>
    <row r="469" spans="1:13" s="172" customFormat="1" ht="15" hidden="1" customHeight="1" x14ac:dyDescent="0.25">
      <c r="A469" s="175">
        <v>0</v>
      </c>
      <c r="B469" s="161" t="s">
        <v>7155</v>
      </c>
      <c r="C469" s="161" t="s">
        <v>7120</v>
      </c>
      <c r="D469" s="162" t="s">
        <v>1007</v>
      </c>
      <c r="E469" s="162" t="s">
        <v>4670</v>
      </c>
      <c r="F469" s="162" t="s">
        <v>7188</v>
      </c>
      <c r="G469" s="163" t="s">
        <v>64</v>
      </c>
      <c r="H469" s="164">
        <v>1.27</v>
      </c>
      <c r="I469" s="165"/>
      <c r="J469" s="166">
        <f t="shared" si="47"/>
        <v>0</v>
      </c>
      <c r="K469" s="166">
        <f t="shared" si="48"/>
        <v>0</v>
      </c>
      <c r="L469" s="166">
        <f t="shared" si="49"/>
        <v>0</v>
      </c>
      <c r="M469" s="171" t="str">
        <f t="shared" si="51"/>
        <v/>
      </c>
    </row>
    <row r="470" spans="1:13" s="172" customFormat="1" ht="15" hidden="1" customHeight="1" x14ac:dyDescent="0.25">
      <c r="A470" s="175">
        <v>0</v>
      </c>
      <c r="B470" s="161" t="s">
        <v>1009</v>
      </c>
      <c r="C470" s="161" t="s">
        <v>1010</v>
      </c>
      <c r="D470" s="162" t="s">
        <v>1007</v>
      </c>
      <c r="E470" s="162" t="s">
        <v>4670</v>
      </c>
      <c r="F470" s="162" t="s">
        <v>1011</v>
      </c>
      <c r="G470" s="163" t="s">
        <v>64</v>
      </c>
      <c r="H470" s="164">
        <v>1.27</v>
      </c>
      <c r="I470" s="165"/>
      <c r="J470" s="166">
        <f t="shared" si="47"/>
        <v>0</v>
      </c>
      <c r="K470" s="166">
        <f t="shared" si="48"/>
        <v>0</v>
      </c>
      <c r="L470" s="166">
        <f t="shared" si="49"/>
        <v>0</v>
      </c>
      <c r="M470" s="171" t="str">
        <f t="shared" si="51"/>
        <v/>
      </c>
    </row>
    <row r="471" spans="1:13" s="172" customFormat="1" ht="15" hidden="1" customHeight="1" x14ac:dyDescent="0.25">
      <c r="A471" s="175">
        <v>0</v>
      </c>
      <c r="B471" s="161" t="s">
        <v>1012</v>
      </c>
      <c r="C471" s="161" t="s">
        <v>1013</v>
      </c>
      <c r="D471" s="162" t="s">
        <v>1007</v>
      </c>
      <c r="E471" s="162" t="s">
        <v>4670</v>
      </c>
      <c r="F471" s="162" t="s">
        <v>1014</v>
      </c>
      <c r="G471" s="163" t="s">
        <v>64</v>
      </c>
      <c r="H471" s="164">
        <v>1.05</v>
      </c>
      <c r="I471" s="165"/>
      <c r="J471" s="166">
        <f t="shared" si="47"/>
        <v>0</v>
      </c>
      <c r="K471" s="166">
        <f t="shared" si="48"/>
        <v>0</v>
      </c>
      <c r="L471" s="166">
        <f t="shared" si="49"/>
        <v>0</v>
      </c>
      <c r="M471" s="171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s="172" customFormat="1" ht="15" hidden="1" customHeight="1" x14ac:dyDescent="0.25">
      <c r="A472" s="175">
        <v>0</v>
      </c>
      <c r="B472" s="161" t="s">
        <v>5111</v>
      </c>
      <c r="C472" s="179" t="s">
        <v>5628</v>
      </c>
      <c r="D472" s="173" t="s">
        <v>1007</v>
      </c>
      <c r="E472" s="173" t="s">
        <v>4670</v>
      </c>
      <c r="F472" s="173" t="s">
        <v>6171</v>
      </c>
      <c r="G472" s="174" t="s">
        <v>64</v>
      </c>
      <c r="H472" s="164">
        <v>1.05</v>
      </c>
      <c r="I472" s="165"/>
      <c r="J472" s="166">
        <f t="shared" si="47"/>
        <v>0</v>
      </c>
      <c r="K472" s="166">
        <f t="shared" si="48"/>
        <v>0</v>
      </c>
      <c r="L472" s="166">
        <f t="shared" si="49"/>
        <v>0</v>
      </c>
      <c r="M472" s="171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s="172" customFormat="1" ht="15" hidden="1" customHeight="1" x14ac:dyDescent="0.25">
      <c r="A473" s="175">
        <v>0</v>
      </c>
      <c r="B473" s="161" t="s">
        <v>1021</v>
      </c>
      <c r="C473" s="161" t="s">
        <v>1022</v>
      </c>
      <c r="D473" s="162" t="s">
        <v>1007</v>
      </c>
      <c r="E473" s="162" t="s">
        <v>4670</v>
      </c>
      <c r="F473" s="162" t="s">
        <v>1023</v>
      </c>
      <c r="G473" s="163" t="s">
        <v>64</v>
      </c>
      <c r="H473" s="164">
        <v>1.05</v>
      </c>
      <c r="I473" s="165"/>
      <c r="J473" s="166">
        <f t="shared" si="47"/>
        <v>0</v>
      </c>
      <c r="K473" s="166">
        <f t="shared" si="48"/>
        <v>0</v>
      </c>
      <c r="L473" s="166">
        <f t="shared" si="49"/>
        <v>0</v>
      </c>
      <c r="M473" s="171" t="str">
        <f t="shared" ref="M473:M480" si="52">IF(I473="","",IF(I473&lt;80,"Ошибка! Не соблюден минимальный заказ на сорт!",IF(MOD(I473,40)&gt;0,"Ошибка! Не соблюдена кратность заказа на позицию!","")))</f>
        <v/>
      </c>
    </row>
    <row r="474" spans="1:13" s="172" customFormat="1" ht="15" hidden="1" customHeight="1" x14ac:dyDescent="0.25">
      <c r="A474" s="175">
        <v>0</v>
      </c>
      <c r="B474" s="161" t="s">
        <v>5112</v>
      </c>
      <c r="C474" s="179" t="s">
        <v>5629</v>
      </c>
      <c r="D474" s="173" t="s">
        <v>1007</v>
      </c>
      <c r="E474" s="173" t="s">
        <v>4670</v>
      </c>
      <c r="F474" s="173" t="s">
        <v>6172</v>
      </c>
      <c r="G474" s="174" t="s">
        <v>64</v>
      </c>
      <c r="H474" s="164">
        <v>1.05</v>
      </c>
      <c r="I474" s="165"/>
      <c r="J474" s="166">
        <f t="shared" si="47"/>
        <v>0</v>
      </c>
      <c r="K474" s="166">
        <f t="shared" si="48"/>
        <v>0</v>
      </c>
      <c r="L474" s="166">
        <f t="shared" si="49"/>
        <v>0</v>
      </c>
      <c r="M474" s="171" t="str">
        <f t="shared" si="52"/>
        <v/>
      </c>
    </row>
    <row r="475" spans="1:13" s="172" customFormat="1" ht="15" hidden="1" customHeight="1" x14ac:dyDescent="0.25">
      <c r="A475" s="175">
        <v>0</v>
      </c>
      <c r="B475" s="161" t="s">
        <v>5114</v>
      </c>
      <c r="C475" s="179" t="s">
        <v>5631</v>
      </c>
      <c r="D475" s="173" t="s">
        <v>1007</v>
      </c>
      <c r="E475" s="173" t="s">
        <v>4670</v>
      </c>
      <c r="F475" s="173" t="s">
        <v>6174</v>
      </c>
      <c r="G475" s="174" t="s">
        <v>64</v>
      </c>
      <c r="H475" s="164">
        <v>1.05</v>
      </c>
      <c r="I475" s="165"/>
      <c r="J475" s="166">
        <f t="shared" si="47"/>
        <v>0</v>
      </c>
      <c r="K475" s="166">
        <f t="shared" si="48"/>
        <v>0</v>
      </c>
      <c r="L475" s="166">
        <f t="shared" si="49"/>
        <v>0</v>
      </c>
      <c r="M475" s="171" t="str">
        <f t="shared" si="52"/>
        <v/>
      </c>
    </row>
    <row r="476" spans="1:13" s="172" customFormat="1" ht="15" hidden="1" customHeight="1" x14ac:dyDescent="0.25">
      <c r="A476" s="175">
        <v>0</v>
      </c>
      <c r="B476" s="161" t="s">
        <v>5115</v>
      </c>
      <c r="C476" s="161" t="s">
        <v>1027</v>
      </c>
      <c r="D476" s="162" t="s">
        <v>1007</v>
      </c>
      <c r="E476" s="162" t="s">
        <v>4670</v>
      </c>
      <c r="F476" s="162" t="s">
        <v>316</v>
      </c>
      <c r="G476" s="163" t="s">
        <v>64</v>
      </c>
      <c r="H476" s="164">
        <v>1.69</v>
      </c>
      <c r="I476" s="165"/>
      <c r="J476" s="166">
        <f t="shared" si="47"/>
        <v>0</v>
      </c>
      <c r="K476" s="166">
        <f t="shared" si="48"/>
        <v>0</v>
      </c>
      <c r="L476" s="166">
        <f t="shared" si="49"/>
        <v>0</v>
      </c>
      <c r="M476" s="171" t="str">
        <f t="shared" si="52"/>
        <v/>
      </c>
    </row>
    <row r="477" spans="1:13" s="172" customFormat="1" ht="15" hidden="1" customHeight="1" x14ac:dyDescent="0.25">
      <c r="A477" s="175">
        <v>0</v>
      </c>
      <c r="B477" s="161" t="s">
        <v>5116</v>
      </c>
      <c r="C477" s="179" t="s">
        <v>5632</v>
      </c>
      <c r="D477" s="173" t="s">
        <v>1007</v>
      </c>
      <c r="E477" s="173" t="s">
        <v>4670</v>
      </c>
      <c r="F477" s="173" t="s">
        <v>6175</v>
      </c>
      <c r="G477" s="174" t="s">
        <v>64</v>
      </c>
      <c r="H477" s="164">
        <v>1.05</v>
      </c>
      <c r="I477" s="165"/>
      <c r="J477" s="166">
        <f t="shared" si="47"/>
        <v>0</v>
      </c>
      <c r="K477" s="166">
        <f t="shared" si="48"/>
        <v>0</v>
      </c>
      <c r="L477" s="166">
        <f t="shared" si="49"/>
        <v>0</v>
      </c>
      <c r="M477" s="171" t="str">
        <f t="shared" si="52"/>
        <v/>
      </c>
    </row>
    <row r="478" spans="1:13" s="172" customFormat="1" ht="15" hidden="1" customHeight="1" x14ac:dyDescent="0.25">
      <c r="A478" s="175">
        <v>0</v>
      </c>
      <c r="B478" s="161" t="s">
        <v>5117</v>
      </c>
      <c r="C478" s="179" t="s">
        <v>5633</v>
      </c>
      <c r="D478" s="173" t="s">
        <v>1007</v>
      </c>
      <c r="E478" s="173" t="s">
        <v>4670</v>
      </c>
      <c r="F478" s="173" t="s">
        <v>6176</v>
      </c>
      <c r="G478" s="174" t="s">
        <v>64</v>
      </c>
      <c r="H478" s="164">
        <v>1.05</v>
      </c>
      <c r="I478" s="165"/>
      <c r="J478" s="166">
        <f t="shared" si="47"/>
        <v>0</v>
      </c>
      <c r="K478" s="166">
        <f t="shared" si="48"/>
        <v>0</v>
      </c>
      <c r="L478" s="166">
        <f t="shared" si="49"/>
        <v>0</v>
      </c>
      <c r="M478" s="171" t="str">
        <f t="shared" si="52"/>
        <v/>
      </c>
    </row>
    <row r="479" spans="1:13" s="172" customFormat="1" ht="15" hidden="1" customHeight="1" x14ac:dyDescent="0.25">
      <c r="A479" s="175">
        <v>0</v>
      </c>
      <c r="B479" s="161" t="s">
        <v>1028</v>
      </c>
      <c r="C479" s="161" t="s">
        <v>1029</v>
      </c>
      <c r="D479" s="162" t="s">
        <v>1007</v>
      </c>
      <c r="E479" s="162" t="s">
        <v>4670</v>
      </c>
      <c r="F479" s="162" t="s">
        <v>1030</v>
      </c>
      <c r="G479" s="163" t="s">
        <v>64</v>
      </c>
      <c r="H479" s="164">
        <v>1.05</v>
      </c>
      <c r="I479" s="165"/>
      <c r="J479" s="166">
        <f t="shared" si="47"/>
        <v>0</v>
      </c>
      <c r="K479" s="166">
        <f t="shared" si="48"/>
        <v>0</v>
      </c>
      <c r="L479" s="166">
        <f t="shared" si="49"/>
        <v>0</v>
      </c>
      <c r="M479" s="171" t="str">
        <f t="shared" si="52"/>
        <v/>
      </c>
    </row>
    <row r="480" spans="1:13" s="172" customFormat="1" ht="15" hidden="1" customHeight="1" x14ac:dyDescent="0.25">
      <c r="A480" s="175">
        <v>0</v>
      </c>
      <c r="B480" s="161" t="s">
        <v>5118</v>
      </c>
      <c r="C480" s="179" t="s">
        <v>5634</v>
      </c>
      <c r="D480" s="173" t="s">
        <v>1007</v>
      </c>
      <c r="E480" s="173" t="s">
        <v>4670</v>
      </c>
      <c r="F480" s="173" t="s">
        <v>6177</v>
      </c>
      <c r="G480" s="174" t="s">
        <v>64</v>
      </c>
      <c r="H480" s="164">
        <v>1.05</v>
      </c>
      <c r="I480" s="165"/>
      <c r="J480" s="166">
        <f t="shared" si="47"/>
        <v>0</v>
      </c>
      <c r="K480" s="166">
        <f t="shared" si="48"/>
        <v>0</v>
      </c>
      <c r="L480" s="166">
        <f t="shared" si="49"/>
        <v>0</v>
      </c>
      <c r="M480" s="171" t="str">
        <f t="shared" si="52"/>
        <v/>
      </c>
    </row>
    <row r="481" spans="1:13" ht="15" customHeight="1" x14ac:dyDescent="0.25">
      <c r="A481" s="1">
        <v>40</v>
      </c>
      <c r="B481" s="63" t="s">
        <v>1034</v>
      </c>
      <c r="C481" s="182" t="s">
        <v>1035</v>
      </c>
      <c r="D481" s="64" t="s">
        <v>1007</v>
      </c>
      <c r="E481" s="64" t="s">
        <v>4670</v>
      </c>
      <c r="F481" s="64" t="s">
        <v>1036</v>
      </c>
      <c r="G481" s="65" t="s">
        <v>64</v>
      </c>
      <c r="H481" s="66">
        <v>1.29</v>
      </c>
      <c r="I481" s="67"/>
      <c r="J481" s="68">
        <f t="shared" si="47"/>
        <v>0</v>
      </c>
      <c r="K481" s="68">
        <f t="shared" si="48"/>
        <v>0</v>
      </c>
      <c r="L481" s="68">
        <f t="shared" si="49"/>
        <v>0</v>
      </c>
      <c r="M481" s="30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s="172" customFormat="1" ht="15" hidden="1" customHeight="1" x14ac:dyDescent="0.25">
      <c r="A482" s="175">
        <v>0</v>
      </c>
      <c r="B482" s="161" t="s">
        <v>1040</v>
      </c>
      <c r="C482" s="161" t="s">
        <v>1041</v>
      </c>
      <c r="D482" s="162" t="s">
        <v>1007</v>
      </c>
      <c r="E482" s="162" t="s">
        <v>4670</v>
      </c>
      <c r="F482" s="162" t="s">
        <v>1042</v>
      </c>
      <c r="G482" s="163" t="s">
        <v>64</v>
      </c>
      <c r="H482" s="164">
        <v>1.27</v>
      </c>
      <c r="I482" s="165"/>
      <c r="J482" s="166">
        <f t="shared" si="47"/>
        <v>0</v>
      </c>
      <c r="K482" s="166">
        <f t="shared" si="48"/>
        <v>0</v>
      </c>
      <c r="L482" s="166">
        <f t="shared" si="49"/>
        <v>0</v>
      </c>
      <c r="M482" s="171" t="str">
        <f t="shared" ref="M482:M499" si="53">IF(I482="","",IF(I482&lt;80,"Ошибка! Не соблюден минимальный заказ на сорт!",IF(MOD(I482,40)&gt;0,"Ошибка! Не соблюдена кратность заказа на позицию!","")))</f>
        <v/>
      </c>
    </row>
    <row r="483" spans="1:13" s="172" customFormat="1" ht="15" hidden="1" customHeight="1" x14ac:dyDescent="0.25">
      <c r="A483" s="175">
        <v>0</v>
      </c>
      <c r="B483" s="161" t="s">
        <v>1015</v>
      </c>
      <c r="C483" s="161" t="s">
        <v>1016</v>
      </c>
      <c r="D483" s="162" t="s">
        <v>1007</v>
      </c>
      <c r="E483" s="162" t="s">
        <v>4670</v>
      </c>
      <c r="F483" s="162" t="s">
        <v>1017</v>
      </c>
      <c r="G483" s="163" t="s">
        <v>64</v>
      </c>
      <c r="H483" s="164">
        <v>1.05</v>
      </c>
      <c r="I483" s="165"/>
      <c r="J483" s="166">
        <f t="shared" si="47"/>
        <v>0</v>
      </c>
      <c r="K483" s="166">
        <f t="shared" si="48"/>
        <v>0</v>
      </c>
      <c r="L483" s="166">
        <f t="shared" si="49"/>
        <v>0</v>
      </c>
      <c r="M483" s="171" t="str">
        <f t="shared" si="53"/>
        <v/>
      </c>
    </row>
    <row r="484" spans="1:13" s="172" customFormat="1" ht="15" hidden="1" customHeight="1" x14ac:dyDescent="0.25">
      <c r="A484" s="175">
        <v>0</v>
      </c>
      <c r="B484" s="161" t="s">
        <v>1018</v>
      </c>
      <c r="C484" s="161" t="s">
        <v>1019</v>
      </c>
      <c r="D484" s="162" t="s">
        <v>1007</v>
      </c>
      <c r="E484" s="162" t="s">
        <v>4670</v>
      </c>
      <c r="F484" s="162" t="s">
        <v>1020</v>
      </c>
      <c r="G484" s="163" t="s">
        <v>64</v>
      </c>
      <c r="H484" s="164">
        <v>1.27</v>
      </c>
      <c r="I484" s="165"/>
      <c r="J484" s="166">
        <f t="shared" si="47"/>
        <v>0</v>
      </c>
      <c r="K484" s="166">
        <f t="shared" si="48"/>
        <v>0</v>
      </c>
      <c r="L484" s="166">
        <f t="shared" si="49"/>
        <v>0</v>
      </c>
      <c r="M484" s="171" t="str">
        <f t="shared" si="53"/>
        <v/>
      </c>
    </row>
    <row r="485" spans="1:13" s="172" customFormat="1" ht="15" hidden="1" customHeight="1" x14ac:dyDescent="0.25">
      <c r="A485" s="175">
        <v>0</v>
      </c>
      <c r="B485" s="161" t="s">
        <v>5110</v>
      </c>
      <c r="C485" s="179" t="s">
        <v>5627</v>
      </c>
      <c r="D485" s="173" t="s">
        <v>1007</v>
      </c>
      <c r="E485" s="173" t="s">
        <v>4670</v>
      </c>
      <c r="F485" s="173" t="s">
        <v>6170</v>
      </c>
      <c r="G485" s="174" t="s">
        <v>64</v>
      </c>
      <c r="H485" s="164">
        <v>1.05</v>
      </c>
      <c r="I485" s="165"/>
      <c r="J485" s="166">
        <f t="shared" si="47"/>
        <v>0</v>
      </c>
      <c r="K485" s="166">
        <f t="shared" si="48"/>
        <v>0</v>
      </c>
      <c r="L485" s="166">
        <f t="shared" si="49"/>
        <v>0</v>
      </c>
      <c r="M485" s="171" t="str">
        <f t="shared" si="53"/>
        <v/>
      </c>
    </row>
    <row r="486" spans="1:13" s="172" customFormat="1" ht="15" hidden="1" customHeight="1" x14ac:dyDescent="0.25">
      <c r="A486" s="175">
        <v>0</v>
      </c>
      <c r="B486" s="161" t="s">
        <v>1024</v>
      </c>
      <c r="C486" s="161" t="s">
        <v>1025</v>
      </c>
      <c r="D486" s="162" t="s">
        <v>1007</v>
      </c>
      <c r="E486" s="162" t="s">
        <v>4670</v>
      </c>
      <c r="F486" s="162" t="s">
        <v>1026</v>
      </c>
      <c r="G486" s="163" t="s">
        <v>64</v>
      </c>
      <c r="H486" s="164">
        <v>1.27</v>
      </c>
      <c r="I486" s="165"/>
      <c r="J486" s="166">
        <f t="shared" si="47"/>
        <v>0</v>
      </c>
      <c r="K486" s="166">
        <f t="shared" si="48"/>
        <v>0</v>
      </c>
      <c r="L486" s="166">
        <f t="shared" si="49"/>
        <v>0</v>
      </c>
      <c r="M486" s="171" t="str">
        <f t="shared" si="53"/>
        <v/>
      </c>
    </row>
    <row r="487" spans="1:13" s="172" customFormat="1" ht="15" hidden="1" customHeight="1" x14ac:dyDescent="0.25">
      <c r="A487" s="175">
        <v>0</v>
      </c>
      <c r="B487" s="161" t="s">
        <v>5113</v>
      </c>
      <c r="C487" s="179" t="s">
        <v>5630</v>
      </c>
      <c r="D487" s="173" t="s">
        <v>1007</v>
      </c>
      <c r="E487" s="173" t="s">
        <v>4670</v>
      </c>
      <c r="F487" s="173" t="s">
        <v>6173</v>
      </c>
      <c r="G487" s="174" t="s">
        <v>64</v>
      </c>
      <c r="H487" s="164">
        <v>1.05</v>
      </c>
      <c r="I487" s="165"/>
      <c r="J487" s="166">
        <f t="shared" si="47"/>
        <v>0</v>
      </c>
      <c r="K487" s="166">
        <f t="shared" si="48"/>
        <v>0</v>
      </c>
      <c r="L487" s="166">
        <f t="shared" si="49"/>
        <v>0</v>
      </c>
      <c r="M487" s="171" t="str">
        <f t="shared" si="53"/>
        <v/>
      </c>
    </row>
    <row r="488" spans="1:13" s="172" customFormat="1" ht="15" hidden="1" customHeight="1" x14ac:dyDescent="0.25">
      <c r="A488" s="175">
        <v>0</v>
      </c>
      <c r="B488" s="161" t="s">
        <v>1031</v>
      </c>
      <c r="C488" s="161" t="s">
        <v>1032</v>
      </c>
      <c r="D488" s="162" t="s">
        <v>1007</v>
      </c>
      <c r="E488" s="162" t="s">
        <v>4670</v>
      </c>
      <c r="F488" s="162" t="s">
        <v>1033</v>
      </c>
      <c r="G488" s="163" t="s">
        <v>64</v>
      </c>
      <c r="H488" s="164">
        <v>1.05</v>
      </c>
      <c r="I488" s="165"/>
      <c r="J488" s="166">
        <f t="shared" si="47"/>
        <v>0</v>
      </c>
      <c r="K488" s="166">
        <f t="shared" si="48"/>
        <v>0</v>
      </c>
      <c r="L488" s="166">
        <f t="shared" si="49"/>
        <v>0</v>
      </c>
      <c r="M488" s="171" t="str">
        <f t="shared" si="53"/>
        <v/>
      </c>
    </row>
    <row r="489" spans="1:13" s="172" customFormat="1" ht="15" hidden="1" customHeight="1" x14ac:dyDescent="0.25">
      <c r="A489" s="175">
        <v>0</v>
      </c>
      <c r="B489" s="161" t="s">
        <v>5119</v>
      </c>
      <c r="C489" s="161" t="s">
        <v>5635</v>
      </c>
      <c r="D489" s="162" t="s">
        <v>1007</v>
      </c>
      <c r="E489" s="162" t="s">
        <v>4670</v>
      </c>
      <c r="F489" s="162" t="s">
        <v>6178</v>
      </c>
      <c r="G489" s="163" t="s">
        <v>64</v>
      </c>
      <c r="H489" s="164">
        <v>1.27</v>
      </c>
      <c r="I489" s="165"/>
      <c r="J489" s="166">
        <f t="shared" si="47"/>
        <v>0</v>
      </c>
      <c r="K489" s="166">
        <f t="shared" si="48"/>
        <v>0</v>
      </c>
      <c r="L489" s="166">
        <f t="shared" si="49"/>
        <v>0</v>
      </c>
      <c r="M489" s="171" t="str">
        <f t="shared" si="53"/>
        <v/>
      </c>
    </row>
    <row r="490" spans="1:13" s="172" customFormat="1" ht="15" hidden="1" customHeight="1" x14ac:dyDescent="0.25">
      <c r="A490" s="175">
        <v>0</v>
      </c>
      <c r="B490" s="161" t="s">
        <v>5120</v>
      </c>
      <c r="C490" s="161" t="s">
        <v>5636</v>
      </c>
      <c r="D490" s="162" t="s">
        <v>1007</v>
      </c>
      <c r="E490" s="162" t="s">
        <v>4670</v>
      </c>
      <c r="F490" s="162" t="s">
        <v>2743</v>
      </c>
      <c r="G490" s="163" t="s">
        <v>64</v>
      </c>
      <c r="H490" s="164">
        <v>1.27</v>
      </c>
      <c r="I490" s="165"/>
      <c r="J490" s="166">
        <f t="shared" si="47"/>
        <v>0</v>
      </c>
      <c r="K490" s="166">
        <f t="shared" si="48"/>
        <v>0</v>
      </c>
      <c r="L490" s="166">
        <f t="shared" si="49"/>
        <v>0</v>
      </c>
      <c r="M490" s="171" t="str">
        <f t="shared" si="53"/>
        <v/>
      </c>
    </row>
    <row r="491" spans="1:13" s="172" customFormat="1" ht="15" hidden="1" customHeight="1" x14ac:dyDescent="0.25">
      <c r="A491" s="175">
        <v>0</v>
      </c>
      <c r="B491" s="161" t="s">
        <v>1037</v>
      </c>
      <c r="C491" s="161" t="s">
        <v>1038</v>
      </c>
      <c r="D491" s="162" t="s">
        <v>1007</v>
      </c>
      <c r="E491" s="162" t="s">
        <v>4670</v>
      </c>
      <c r="F491" s="162" t="s">
        <v>1039</v>
      </c>
      <c r="G491" s="163" t="s">
        <v>64</v>
      </c>
      <c r="H491" s="164">
        <v>1.47</v>
      </c>
      <c r="I491" s="165"/>
      <c r="J491" s="166">
        <f t="shared" si="47"/>
        <v>0</v>
      </c>
      <c r="K491" s="166">
        <f t="shared" si="48"/>
        <v>0</v>
      </c>
      <c r="L491" s="166">
        <f t="shared" si="49"/>
        <v>0</v>
      </c>
      <c r="M491" s="171" t="str">
        <f t="shared" si="53"/>
        <v/>
      </c>
    </row>
    <row r="492" spans="1:13" ht="15" customHeight="1" x14ac:dyDescent="0.25">
      <c r="A492" s="1">
        <v>139</v>
      </c>
      <c r="B492" s="63" t="s">
        <v>4884</v>
      </c>
      <c r="C492" s="185" t="s">
        <v>5448</v>
      </c>
      <c r="D492" s="183" t="s">
        <v>5710</v>
      </c>
      <c r="E492" s="183" t="s">
        <v>5711</v>
      </c>
      <c r="F492" s="183" t="s">
        <v>6021</v>
      </c>
      <c r="G492" s="177" t="s">
        <v>175</v>
      </c>
      <c r="H492" s="66">
        <v>2.48</v>
      </c>
      <c r="I492" s="67"/>
      <c r="J492" s="68">
        <f t="shared" si="47"/>
        <v>0</v>
      </c>
      <c r="K492" s="68">
        <f t="shared" si="48"/>
        <v>0</v>
      </c>
      <c r="L492" s="68">
        <f t="shared" si="49"/>
        <v>0</v>
      </c>
      <c r="M492" s="30" t="str">
        <f t="shared" si="53"/>
        <v/>
      </c>
    </row>
    <row r="493" spans="1:13" s="172" customFormat="1" ht="15" hidden="1" customHeight="1" x14ac:dyDescent="0.25">
      <c r="A493" s="181">
        <v>0</v>
      </c>
      <c r="B493" s="161" t="s">
        <v>1043</v>
      </c>
      <c r="C493" s="161" t="s">
        <v>1044</v>
      </c>
      <c r="D493" s="162" t="s">
        <v>1045</v>
      </c>
      <c r="E493" s="162" t="s">
        <v>1046</v>
      </c>
      <c r="F493" s="162" t="s">
        <v>1047</v>
      </c>
      <c r="G493" s="163" t="s">
        <v>64</v>
      </c>
      <c r="H493" s="164">
        <v>1.1000000000000001</v>
      </c>
      <c r="I493" s="165"/>
      <c r="J493" s="166">
        <f t="shared" ref="J493:J556" si="54">H493*I493</f>
        <v>0</v>
      </c>
      <c r="K493" s="166">
        <f t="shared" ref="K493:K556" si="55">IF($I$11&gt;=7000,0,H493*0.07*I493)</f>
        <v>0</v>
      </c>
      <c r="L493" s="166">
        <f t="shared" ref="L493:L556" si="56">J493+K493</f>
        <v>0</v>
      </c>
      <c r="M493" s="171" t="str">
        <f t="shared" si="53"/>
        <v/>
      </c>
    </row>
    <row r="494" spans="1:13" ht="15" customHeight="1" x14ac:dyDescent="0.25">
      <c r="A494" s="1">
        <v>125</v>
      </c>
      <c r="B494" s="63" t="s">
        <v>1048</v>
      </c>
      <c r="C494" s="208" t="s">
        <v>1049</v>
      </c>
      <c r="D494" s="64" t="s">
        <v>1045</v>
      </c>
      <c r="E494" s="64" t="s">
        <v>1046</v>
      </c>
      <c r="F494" s="64" t="s">
        <v>1047</v>
      </c>
      <c r="G494" s="65" t="s">
        <v>175</v>
      </c>
      <c r="H494" s="66">
        <v>1.27</v>
      </c>
      <c r="I494" s="67"/>
      <c r="J494" s="68">
        <f t="shared" si="54"/>
        <v>0</v>
      </c>
      <c r="K494" s="68">
        <f t="shared" si="55"/>
        <v>0</v>
      </c>
      <c r="L494" s="68">
        <f t="shared" si="56"/>
        <v>0</v>
      </c>
      <c r="M494" s="30" t="str">
        <f t="shared" si="53"/>
        <v/>
      </c>
    </row>
    <row r="495" spans="1:13" s="172" customFormat="1" ht="15" hidden="1" customHeight="1" x14ac:dyDescent="0.25">
      <c r="A495" s="175">
        <v>0</v>
      </c>
      <c r="B495" s="161" t="s">
        <v>1050</v>
      </c>
      <c r="C495" s="161" t="s">
        <v>1051</v>
      </c>
      <c r="D495" s="162" t="s">
        <v>1045</v>
      </c>
      <c r="E495" s="162" t="s">
        <v>1046</v>
      </c>
      <c r="F495" s="162" t="s">
        <v>1047</v>
      </c>
      <c r="G495" s="163" t="s">
        <v>528</v>
      </c>
      <c r="H495" s="164">
        <v>1.65</v>
      </c>
      <c r="I495" s="165"/>
      <c r="J495" s="166">
        <f t="shared" si="54"/>
        <v>0</v>
      </c>
      <c r="K495" s="166">
        <f t="shared" si="55"/>
        <v>0</v>
      </c>
      <c r="L495" s="166">
        <f t="shared" si="56"/>
        <v>0</v>
      </c>
      <c r="M495" s="171" t="str">
        <f t="shared" si="53"/>
        <v/>
      </c>
    </row>
    <row r="496" spans="1:13" s="172" customFormat="1" ht="15" customHeight="1" x14ac:dyDescent="0.25">
      <c r="A496" s="1">
        <v>2394</v>
      </c>
      <c r="B496" s="63" t="s">
        <v>1055</v>
      </c>
      <c r="C496" s="63" t="s">
        <v>1056</v>
      </c>
      <c r="D496" s="64" t="s">
        <v>1045</v>
      </c>
      <c r="E496" s="64" t="s">
        <v>1046</v>
      </c>
      <c r="F496" s="64" t="s">
        <v>1054</v>
      </c>
      <c r="G496" s="65" t="s">
        <v>175</v>
      </c>
      <c r="H496" s="66">
        <v>1.98</v>
      </c>
      <c r="I496" s="67"/>
      <c r="J496" s="68">
        <f t="shared" si="54"/>
        <v>0</v>
      </c>
      <c r="K496" s="68">
        <f t="shared" si="55"/>
        <v>0</v>
      </c>
      <c r="L496" s="68">
        <f t="shared" si="56"/>
        <v>0</v>
      </c>
      <c r="M496" s="171" t="str">
        <f t="shared" si="53"/>
        <v/>
      </c>
    </row>
    <row r="497" spans="1:13" s="172" customFormat="1" ht="15" customHeight="1" x14ac:dyDescent="0.25">
      <c r="A497" s="180">
        <v>6658</v>
      </c>
      <c r="B497" s="63" t="s">
        <v>1052</v>
      </c>
      <c r="C497" s="63" t="s">
        <v>1053</v>
      </c>
      <c r="D497" s="64" t="s">
        <v>1045</v>
      </c>
      <c r="E497" s="64" t="s">
        <v>1046</v>
      </c>
      <c r="F497" s="64" t="s">
        <v>5945</v>
      </c>
      <c r="G497" s="177" t="s">
        <v>64</v>
      </c>
      <c r="H497" s="66">
        <v>1.87</v>
      </c>
      <c r="I497" s="67"/>
      <c r="J497" s="68">
        <f t="shared" si="54"/>
        <v>0</v>
      </c>
      <c r="K497" s="68">
        <f t="shared" si="55"/>
        <v>0</v>
      </c>
      <c r="L497" s="68">
        <f t="shared" si="56"/>
        <v>0</v>
      </c>
      <c r="M497" s="171" t="str">
        <f t="shared" si="53"/>
        <v/>
      </c>
    </row>
    <row r="498" spans="1:13" s="172" customFormat="1" ht="15" customHeight="1" x14ac:dyDescent="0.25">
      <c r="A498" s="1">
        <v>1619</v>
      </c>
      <c r="B498" s="63" t="s">
        <v>4811</v>
      </c>
      <c r="C498" s="178" t="s">
        <v>5379</v>
      </c>
      <c r="D498" s="167" t="s">
        <v>1045</v>
      </c>
      <c r="E498" s="167" t="s">
        <v>1046</v>
      </c>
      <c r="F498" s="167" t="s">
        <v>5945</v>
      </c>
      <c r="G498" s="168" t="s">
        <v>14</v>
      </c>
      <c r="H498" s="169">
        <v>4.95</v>
      </c>
      <c r="I498" s="67"/>
      <c r="J498" s="68">
        <f t="shared" si="54"/>
        <v>0</v>
      </c>
      <c r="K498" s="68">
        <f t="shared" si="55"/>
        <v>0</v>
      </c>
      <c r="L498" s="68">
        <f t="shared" si="56"/>
        <v>0</v>
      </c>
      <c r="M498" s="171" t="str">
        <f t="shared" si="53"/>
        <v/>
      </c>
    </row>
    <row r="499" spans="1:13" s="172" customFormat="1" ht="15" customHeight="1" x14ac:dyDescent="0.25">
      <c r="A499" s="180">
        <v>5680</v>
      </c>
      <c r="B499" s="63" t="s">
        <v>1057</v>
      </c>
      <c r="C499" s="63" t="s">
        <v>1058</v>
      </c>
      <c r="D499" s="64" t="s">
        <v>1045</v>
      </c>
      <c r="E499" s="64" t="s">
        <v>1046</v>
      </c>
      <c r="F499" s="64" t="s">
        <v>1059</v>
      </c>
      <c r="G499" s="177" t="s">
        <v>64</v>
      </c>
      <c r="H499" s="66">
        <v>1.87</v>
      </c>
      <c r="I499" s="67"/>
      <c r="J499" s="68">
        <f t="shared" si="54"/>
        <v>0</v>
      </c>
      <c r="K499" s="68">
        <f t="shared" si="55"/>
        <v>0</v>
      </c>
      <c r="L499" s="68">
        <f t="shared" si="56"/>
        <v>0</v>
      </c>
      <c r="M499" s="171" t="str">
        <f t="shared" si="53"/>
        <v/>
      </c>
    </row>
    <row r="500" spans="1:13" s="172" customFormat="1" ht="15" customHeight="1" x14ac:dyDescent="0.25">
      <c r="A500" s="1">
        <v>449</v>
      </c>
      <c r="B500" s="63" t="s">
        <v>1060</v>
      </c>
      <c r="C500" s="63" t="s">
        <v>1061</v>
      </c>
      <c r="D500" s="64" t="s">
        <v>1045</v>
      </c>
      <c r="E500" s="64" t="s">
        <v>1046</v>
      </c>
      <c r="F500" s="64" t="s">
        <v>1059</v>
      </c>
      <c r="G500" s="65" t="s">
        <v>175</v>
      </c>
      <c r="H500" s="66">
        <v>1.98</v>
      </c>
      <c r="I500" s="67"/>
      <c r="J500" s="68">
        <f t="shared" si="54"/>
        <v>0</v>
      </c>
      <c r="K500" s="68">
        <f t="shared" si="55"/>
        <v>0</v>
      </c>
      <c r="L500" s="68">
        <f t="shared" si="56"/>
        <v>0</v>
      </c>
      <c r="M500" s="171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s="172" customFormat="1" ht="15" hidden="1" customHeight="1" x14ac:dyDescent="0.25">
      <c r="A501" s="181">
        <v>0</v>
      </c>
      <c r="B501" s="161" t="s">
        <v>4812</v>
      </c>
      <c r="C501" s="161" t="s">
        <v>4562</v>
      </c>
      <c r="D501" s="162" t="s">
        <v>1045</v>
      </c>
      <c r="E501" s="162" t="s">
        <v>1046</v>
      </c>
      <c r="F501" s="162" t="s">
        <v>1062</v>
      </c>
      <c r="G501" s="163" t="s">
        <v>64</v>
      </c>
      <c r="H501" s="164">
        <v>1.87</v>
      </c>
      <c r="I501" s="165"/>
      <c r="J501" s="166">
        <f t="shared" si="54"/>
        <v>0</v>
      </c>
      <c r="K501" s="166">
        <f t="shared" si="55"/>
        <v>0</v>
      </c>
      <c r="L501" s="166">
        <f t="shared" si="56"/>
        <v>0</v>
      </c>
      <c r="M501" s="171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s="172" customFormat="1" ht="15" hidden="1" customHeight="1" x14ac:dyDescent="0.25">
      <c r="A502" s="175">
        <v>0</v>
      </c>
      <c r="B502" s="161" t="s">
        <v>6741</v>
      </c>
      <c r="C502" s="161" t="s">
        <v>6771</v>
      </c>
      <c r="D502" s="162" t="s">
        <v>1045</v>
      </c>
      <c r="E502" s="162" t="s">
        <v>1046</v>
      </c>
      <c r="F502" s="162" t="s">
        <v>6823</v>
      </c>
      <c r="G502" s="163" t="s">
        <v>175</v>
      </c>
      <c r="H502" s="164">
        <v>3.85</v>
      </c>
      <c r="I502" s="165"/>
      <c r="J502" s="166">
        <f t="shared" si="54"/>
        <v>0</v>
      </c>
      <c r="K502" s="166">
        <f t="shared" si="55"/>
        <v>0</v>
      </c>
      <c r="L502" s="166">
        <f t="shared" si="56"/>
        <v>0</v>
      </c>
      <c r="M502" s="171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s="172" customFormat="1" ht="15" hidden="1" customHeight="1" x14ac:dyDescent="0.25">
      <c r="A503" s="175">
        <v>0</v>
      </c>
      <c r="B503" s="161" t="s">
        <v>4816</v>
      </c>
      <c r="C503" s="161" t="s">
        <v>5383</v>
      </c>
      <c r="D503" s="162" t="s">
        <v>1045</v>
      </c>
      <c r="E503" s="162" t="s">
        <v>1046</v>
      </c>
      <c r="F503" s="162" t="s">
        <v>5948</v>
      </c>
      <c r="G503" s="163" t="s">
        <v>528</v>
      </c>
      <c r="H503" s="164">
        <v>4.24</v>
      </c>
      <c r="I503" s="165"/>
      <c r="J503" s="166">
        <f t="shared" si="54"/>
        <v>0</v>
      </c>
      <c r="K503" s="166">
        <f t="shared" si="55"/>
        <v>0</v>
      </c>
      <c r="L503" s="166">
        <f t="shared" si="56"/>
        <v>0</v>
      </c>
      <c r="M503" s="171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ht="15" customHeight="1" x14ac:dyDescent="0.25">
      <c r="A504" s="180">
        <v>80</v>
      </c>
      <c r="B504" s="63" t="s">
        <v>4813</v>
      </c>
      <c r="C504" s="182" t="s">
        <v>5380</v>
      </c>
      <c r="D504" s="64" t="s">
        <v>1045</v>
      </c>
      <c r="E504" s="64" t="s">
        <v>1046</v>
      </c>
      <c r="F504" s="64" t="s">
        <v>5946</v>
      </c>
      <c r="G504" s="177" t="s">
        <v>64</v>
      </c>
      <c r="H504" s="66">
        <v>1.87</v>
      </c>
      <c r="I504" s="67"/>
      <c r="J504" s="68">
        <f t="shared" si="54"/>
        <v>0</v>
      </c>
      <c r="K504" s="68">
        <f t="shared" si="55"/>
        <v>0</v>
      </c>
      <c r="L504" s="68">
        <f t="shared" si="56"/>
        <v>0</v>
      </c>
      <c r="M504" s="30" t="str">
        <f>IF(I504="","",IF(I504&lt;80,"Ошибка! Не соблюден минимальный заказ на сорт!",IF(MOD(I504,40)&gt;0,"Ошибка! Не соблюдена кратность заказа на позицию!","")))</f>
        <v/>
      </c>
    </row>
    <row r="505" spans="1:13" s="172" customFormat="1" ht="15" hidden="1" customHeight="1" x14ac:dyDescent="0.25">
      <c r="A505" s="175">
        <v>0</v>
      </c>
      <c r="B505" s="161" t="s">
        <v>4814</v>
      </c>
      <c r="C505" s="179" t="s">
        <v>5381</v>
      </c>
      <c r="D505" s="173" t="s">
        <v>1045</v>
      </c>
      <c r="E505" s="173" t="s">
        <v>1046</v>
      </c>
      <c r="F505" s="173" t="s">
        <v>5946</v>
      </c>
      <c r="G505" s="174" t="s">
        <v>175</v>
      </c>
      <c r="H505" s="164">
        <v>1.98</v>
      </c>
      <c r="I505" s="165"/>
      <c r="J505" s="166">
        <f t="shared" si="54"/>
        <v>0</v>
      </c>
      <c r="K505" s="166">
        <f t="shared" si="55"/>
        <v>0</v>
      </c>
      <c r="L505" s="166">
        <f t="shared" si="56"/>
        <v>0</v>
      </c>
      <c r="M505" s="171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s="172" customFormat="1" ht="15" hidden="1" customHeight="1" x14ac:dyDescent="0.25">
      <c r="A506" s="175">
        <v>0</v>
      </c>
      <c r="B506" s="161" t="s">
        <v>4815</v>
      </c>
      <c r="C506" s="161" t="s">
        <v>5382</v>
      </c>
      <c r="D506" s="162" t="s">
        <v>1045</v>
      </c>
      <c r="E506" s="162" t="s">
        <v>1046</v>
      </c>
      <c r="F506" s="162" t="s">
        <v>5947</v>
      </c>
      <c r="G506" s="163" t="s">
        <v>175</v>
      </c>
      <c r="H506" s="164">
        <v>1.98</v>
      </c>
      <c r="I506" s="165"/>
      <c r="J506" s="166">
        <f t="shared" si="54"/>
        <v>0</v>
      </c>
      <c r="K506" s="166">
        <f t="shared" si="55"/>
        <v>0</v>
      </c>
      <c r="L506" s="166">
        <f t="shared" si="56"/>
        <v>0</v>
      </c>
      <c r="M506" s="171" t="str">
        <f>IF(I506="","",IF(I506&lt;80,"Ошибка! Не соблюден минимальный заказ на сорт!",IF(MOD(I506,40)&gt;0,"Ошибка! Не соблюдена кратность заказа на позицию!","")))</f>
        <v/>
      </c>
    </row>
    <row r="507" spans="1:13" s="172" customFormat="1" ht="15" hidden="1" customHeight="1" x14ac:dyDescent="0.25">
      <c r="A507" s="175">
        <v>0</v>
      </c>
      <c r="B507" s="161" t="s">
        <v>7132</v>
      </c>
      <c r="C507" s="161" t="s">
        <v>7098</v>
      </c>
      <c r="D507" s="162" t="s">
        <v>1065</v>
      </c>
      <c r="E507" s="162" t="s">
        <v>1066</v>
      </c>
      <c r="F507" s="162" t="s">
        <v>6019</v>
      </c>
      <c r="G507" s="163" t="s">
        <v>6918</v>
      </c>
      <c r="H507" s="164">
        <v>2.2000000000000002</v>
      </c>
      <c r="I507" s="165"/>
      <c r="J507" s="166">
        <f t="shared" si="54"/>
        <v>0</v>
      </c>
      <c r="K507" s="166">
        <f t="shared" si="55"/>
        <v>0</v>
      </c>
      <c r="L507" s="166">
        <f t="shared" si="56"/>
        <v>0</v>
      </c>
      <c r="M507" s="171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ht="15" customHeight="1" x14ac:dyDescent="0.25">
      <c r="A508" s="1">
        <v>50</v>
      </c>
      <c r="B508" s="63" t="s">
        <v>1075</v>
      </c>
      <c r="C508" s="63" t="s">
        <v>1076</v>
      </c>
      <c r="D508" s="64" t="s">
        <v>1065</v>
      </c>
      <c r="E508" s="64" t="s">
        <v>1066</v>
      </c>
      <c r="F508" s="64" t="s">
        <v>1077</v>
      </c>
      <c r="G508" s="65" t="s">
        <v>175</v>
      </c>
      <c r="H508" s="66">
        <v>1.76</v>
      </c>
      <c r="I508" s="67"/>
      <c r="J508" s="68">
        <f t="shared" si="54"/>
        <v>0</v>
      </c>
      <c r="K508" s="68">
        <f t="shared" si="55"/>
        <v>0</v>
      </c>
      <c r="L508" s="68">
        <f t="shared" si="56"/>
        <v>0</v>
      </c>
      <c r="M508" s="30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s="172" customFormat="1" ht="15" hidden="1" customHeight="1" x14ac:dyDescent="0.25">
      <c r="A509" s="175">
        <v>0</v>
      </c>
      <c r="B509" s="161" t="s">
        <v>1081</v>
      </c>
      <c r="C509" s="161" t="s">
        <v>1082</v>
      </c>
      <c r="D509" s="162" t="s">
        <v>1065</v>
      </c>
      <c r="E509" s="162" t="s">
        <v>1066</v>
      </c>
      <c r="F509" s="162" t="s">
        <v>6020</v>
      </c>
      <c r="G509" s="163" t="s">
        <v>175</v>
      </c>
      <c r="H509" s="164">
        <v>1.76</v>
      </c>
      <c r="I509" s="165"/>
      <c r="J509" s="166">
        <f t="shared" si="54"/>
        <v>0</v>
      </c>
      <c r="K509" s="166">
        <f t="shared" si="55"/>
        <v>0</v>
      </c>
      <c r="L509" s="166">
        <f t="shared" si="56"/>
        <v>0</v>
      </c>
      <c r="M509" s="171" t="str">
        <f>IF(I509="","",IF(I509&lt;80,"Ошибка! Не соблюден минимальный заказ на сорт!",IF(MOD(I509,40)&gt;0,"Ошибка! Не соблюдена кратность заказа на позицию!","")))</f>
        <v/>
      </c>
    </row>
    <row r="510" spans="1:13" s="172" customFormat="1" ht="15" hidden="1" customHeight="1" x14ac:dyDescent="0.25">
      <c r="A510" s="175">
        <v>0</v>
      </c>
      <c r="B510" s="161" t="s">
        <v>1086</v>
      </c>
      <c r="C510" s="161" t="s">
        <v>1087</v>
      </c>
      <c r="D510" s="162" t="s">
        <v>1065</v>
      </c>
      <c r="E510" s="162" t="s">
        <v>1066</v>
      </c>
      <c r="F510" s="162" t="s">
        <v>1088</v>
      </c>
      <c r="G510" s="163" t="s">
        <v>175</v>
      </c>
      <c r="H510" s="164">
        <v>1.76</v>
      </c>
      <c r="I510" s="165"/>
      <c r="J510" s="166">
        <f t="shared" si="54"/>
        <v>0</v>
      </c>
      <c r="K510" s="166">
        <f t="shared" si="55"/>
        <v>0</v>
      </c>
      <c r="L510" s="166">
        <f t="shared" si="56"/>
        <v>0</v>
      </c>
      <c r="M510" s="171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s="172" customFormat="1" ht="15" hidden="1" customHeight="1" x14ac:dyDescent="0.25">
      <c r="A511" s="181">
        <v>0</v>
      </c>
      <c r="B511" s="161" t="s">
        <v>1063</v>
      </c>
      <c r="C511" s="161" t="s">
        <v>1064</v>
      </c>
      <c r="D511" s="162" t="s">
        <v>1065</v>
      </c>
      <c r="E511" s="162" t="s">
        <v>1066</v>
      </c>
      <c r="F511" s="162" t="s">
        <v>1067</v>
      </c>
      <c r="G511" s="163" t="s">
        <v>175</v>
      </c>
      <c r="H511" s="164">
        <v>1.76</v>
      </c>
      <c r="I511" s="165"/>
      <c r="J511" s="166">
        <f t="shared" si="54"/>
        <v>0</v>
      </c>
      <c r="K511" s="166">
        <f t="shared" si="55"/>
        <v>0</v>
      </c>
      <c r="L511" s="166">
        <f t="shared" si="56"/>
        <v>0</v>
      </c>
      <c r="M511" s="171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s="172" customFormat="1" ht="15" hidden="1" customHeight="1" x14ac:dyDescent="0.25">
      <c r="A512" s="181">
        <v>0</v>
      </c>
      <c r="B512" s="161" t="s">
        <v>1068</v>
      </c>
      <c r="C512" s="161" t="s">
        <v>1069</v>
      </c>
      <c r="D512" s="162" t="s">
        <v>1065</v>
      </c>
      <c r="E512" s="162" t="s">
        <v>1066</v>
      </c>
      <c r="F512" s="162" t="s">
        <v>1070</v>
      </c>
      <c r="G512" s="163" t="s">
        <v>175</v>
      </c>
      <c r="H512" s="164">
        <v>1.76</v>
      </c>
      <c r="I512" s="165"/>
      <c r="J512" s="166">
        <f t="shared" si="54"/>
        <v>0</v>
      </c>
      <c r="K512" s="166">
        <f t="shared" si="55"/>
        <v>0</v>
      </c>
      <c r="L512" s="166">
        <f t="shared" si="56"/>
        <v>0</v>
      </c>
      <c r="M512" s="171" t="str">
        <f>IF(I512="","",IF(I512&lt;50,"Ошибка! Не соблюден минимальный заказ на сорт!",""))</f>
        <v/>
      </c>
    </row>
    <row r="513" spans="1:13" s="172" customFormat="1" ht="15" hidden="1" customHeight="1" x14ac:dyDescent="0.25">
      <c r="A513" s="175">
        <v>0</v>
      </c>
      <c r="B513" s="161" t="s">
        <v>4881</v>
      </c>
      <c r="C513" s="161" t="s">
        <v>5446</v>
      </c>
      <c r="D513" s="162" t="s">
        <v>1065</v>
      </c>
      <c r="E513" s="162" t="s">
        <v>1066</v>
      </c>
      <c r="F513" s="162" t="s">
        <v>6018</v>
      </c>
      <c r="G513" s="163" t="s">
        <v>175</v>
      </c>
      <c r="H513" s="164">
        <v>1.76</v>
      </c>
      <c r="I513" s="165"/>
      <c r="J513" s="166">
        <f t="shared" si="54"/>
        <v>0</v>
      </c>
      <c r="K513" s="166">
        <f t="shared" si="55"/>
        <v>0</v>
      </c>
      <c r="L513" s="166">
        <f t="shared" si="56"/>
        <v>0</v>
      </c>
      <c r="M513" s="171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s="172" customFormat="1" ht="15" hidden="1" customHeight="1" x14ac:dyDescent="0.25">
      <c r="A514" s="175">
        <v>0</v>
      </c>
      <c r="B514" s="161" t="s">
        <v>1071</v>
      </c>
      <c r="C514" s="161" t="s">
        <v>1072</v>
      </c>
      <c r="D514" s="162" t="s">
        <v>1065</v>
      </c>
      <c r="E514" s="162" t="s">
        <v>1066</v>
      </c>
      <c r="F514" s="162" t="s">
        <v>6019</v>
      </c>
      <c r="G514" s="163" t="s">
        <v>175</v>
      </c>
      <c r="H514" s="164">
        <v>2.86</v>
      </c>
      <c r="I514" s="165"/>
      <c r="J514" s="166">
        <f t="shared" si="54"/>
        <v>0</v>
      </c>
      <c r="K514" s="166">
        <f t="shared" si="55"/>
        <v>0</v>
      </c>
      <c r="L514" s="166">
        <f t="shared" si="56"/>
        <v>0</v>
      </c>
      <c r="M514" s="171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s="172" customFormat="1" ht="15" hidden="1" customHeight="1" x14ac:dyDescent="0.25">
      <c r="A515" s="181">
        <v>0</v>
      </c>
      <c r="B515" s="161" t="s">
        <v>4882</v>
      </c>
      <c r="C515" s="161" t="s">
        <v>1073</v>
      </c>
      <c r="D515" s="162" t="s">
        <v>1065</v>
      </c>
      <c r="E515" s="162" t="s">
        <v>1066</v>
      </c>
      <c r="F515" s="162" t="s">
        <v>1074</v>
      </c>
      <c r="G515" s="174" t="s">
        <v>175</v>
      </c>
      <c r="H515" s="164">
        <v>2.86</v>
      </c>
      <c r="I515" s="165"/>
      <c r="J515" s="166">
        <f t="shared" si="54"/>
        <v>0</v>
      </c>
      <c r="K515" s="166">
        <f t="shared" si="55"/>
        <v>0</v>
      </c>
      <c r="L515" s="166">
        <f t="shared" si="56"/>
        <v>0</v>
      </c>
      <c r="M515" s="171" t="str">
        <f>IF(I515="","",IF(I515&lt;80,"Ошибка! Не соблюден минимальный заказ на сорт!",IF(MOD(I515,40)&gt;0,"Ошибка! Не соблюдена кратность заказа на позицию!","")))</f>
        <v/>
      </c>
    </row>
    <row r="516" spans="1:13" s="172" customFormat="1" ht="15" hidden="1" customHeight="1" x14ac:dyDescent="0.25">
      <c r="A516" s="181">
        <v>0</v>
      </c>
      <c r="B516" s="161" t="s">
        <v>1078</v>
      </c>
      <c r="C516" s="161" t="s">
        <v>1079</v>
      </c>
      <c r="D516" s="162" t="s">
        <v>1065</v>
      </c>
      <c r="E516" s="162" t="s">
        <v>1066</v>
      </c>
      <c r="F516" s="162" t="s">
        <v>1080</v>
      </c>
      <c r="G516" s="174" t="s">
        <v>175</v>
      </c>
      <c r="H516" s="164">
        <v>1.76</v>
      </c>
      <c r="I516" s="165"/>
      <c r="J516" s="166">
        <f t="shared" si="54"/>
        <v>0</v>
      </c>
      <c r="K516" s="166">
        <f t="shared" si="55"/>
        <v>0</v>
      </c>
      <c r="L516" s="166">
        <f t="shared" si="56"/>
        <v>0</v>
      </c>
      <c r="M516" s="171" t="str">
        <f>IF(I516="","",IF(I516&lt;50,"Ошибка! Не соблюден минимальный заказ на сорт!",""))</f>
        <v/>
      </c>
    </row>
    <row r="517" spans="1:13" s="172" customFormat="1" ht="15" hidden="1" customHeight="1" x14ac:dyDescent="0.25">
      <c r="A517" s="175">
        <v>0</v>
      </c>
      <c r="B517" s="161" t="s">
        <v>4883</v>
      </c>
      <c r="C517" s="179" t="s">
        <v>5447</v>
      </c>
      <c r="D517" s="173" t="s">
        <v>1065</v>
      </c>
      <c r="E517" s="173" t="s">
        <v>1066</v>
      </c>
      <c r="F517" s="173" t="s">
        <v>4585</v>
      </c>
      <c r="G517" s="174" t="s">
        <v>175</v>
      </c>
      <c r="H517" s="164">
        <v>1.76</v>
      </c>
      <c r="I517" s="165"/>
      <c r="J517" s="166">
        <f t="shared" si="54"/>
        <v>0</v>
      </c>
      <c r="K517" s="166">
        <f t="shared" si="55"/>
        <v>0</v>
      </c>
      <c r="L517" s="166">
        <f t="shared" si="56"/>
        <v>0</v>
      </c>
      <c r="M517" s="171" t="str">
        <f>IF(I517="","",IF(I517&lt;80,"Ошибка! Не соблюден минимальный заказ на сорт!",IF(MOD(I517,40)&gt;0,"Ошибка! Не соблюдена кратность заказа на позицию!","")))</f>
        <v/>
      </c>
    </row>
    <row r="518" spans="1:13" s="172" customFormat="1" ht="15" hidden="1" customHeight="1" x14ac:dyDescent="0.25">
      <c r="A518" s="181">
        <v>0</v>
      </c>
      <c r="B518" s="161" t="s">
        <v>1083</v>
      </c>
      <c r="C518" s="161" t="s">
        <v>1084</v>
      </c>
      <c r="D518" s="162" t="s">
        <v>1065</v>
      </c>
      <c r="E518" s="162" t="s">
        <v>1066</v>
      </c>
      <c r="F518" s="162" t="s">
        <v>1085</v>
      </c>
      <c r="G518" s="174" t="s">
        <v>175</v>
      </c>
      <c r="H518" s="164">
        <v>2.86</v>
      </c>
      <c r="I518" s="165"/>
      <c r="J518" s="166">
        <f t="shared" si="54"/>
        <v>0</v>
      </c>
      <c r="K518" s="166">
        <f t="shared" si="55"/>
        <v>0</v>
      </c>
      <c r="L518" s="166">
        <f t="shared" si="56"/>
        <v>0</v>
      </c>
      <c r="M518" s="171" t="str">
        <f t="shared" ref="M518:M540" si="57"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s="172" customFormat="1" ht="15" hidden="1" customHeight="1" x14ac:dyDescent="0.25">
      <c r="A519" s="175">
        <v>0</v>
      </c>
      <c r="B519" s="161" t="s">
        <v>6835</v>
      </c>
      <c r="C519" s="161" t="s">
        <v>6881</v>
      </c>
      <c r="D519" s="162" t="s">
        <v>1091</v>
      </c>
      <c r="E519" s="162" t="s">
        <v>1092</v>
      </c>
      <c r="F519" s="162" t="s">
        <v>1828</v>
      </c>
      <c r="G519" s="163" t="s">
        <v>175</v>
      </c>
      <c r="H519" s="164">
        <v>1.27</v>
      </c>
      <c r="I519" s="165"/>
      <c r="J519" s="166">
        <f t="shared" si="54"/>
        <v>0</v>
      </c>
      <c r="K519" s="166">
        <f t="shared" si="55"/>
        <v>0</v>
      </c>
      <c r="L519" s="166">
        <f t="shared" si="56"/>
        <v>0</v>
      </c>
      <c r="M519" s="171" t="str">
        <f t="shared" si="57"/>
        <v/>
      </c>
    </row>
    <row r="520" spans="1:13" s="172" customFormat="1" ht="15" hidden="1" customHeight="1" x14ac:dyDescent="0.25">
      <c r="A520" s="175">
        <v>0</v>
      </c>
      <c r="B520" s="161" t="s">
        <v>1089</v>
      </c>
      <c r="C520" s="161" t="s">
        <v>1090</v>
      </c>
      <c r="D520" s="162" t="s">
        <v>1091</v>
      </c>
      <c r="E520" s="162" t="s">
        <v>1092</v>
      </c>
      <c r="F520" s="162" t="s">
        <v>1093</v>
      </c>
      <c r="G520" s="163" t="s">
        <v>175</v>
      </c>
      <c r="H520" s="164">
        <v>1.6</v>
      </c>
      <c r="I520" s="165"/>
      <c r="J520" s="166">
        <f t="shared" si="54"/>
        <v>0</v>
      </c>
      <c r="K520" s="166">
        <f t="shared" si="55"/>
        <v>0</v>
      </c>
      <c r="L520" s="166">
        <f t="shared" si="56"/>
        <v>0</v>
      </c>
      <c r="M520" s="171" t="str">
        <f t="shared" si="57"/>
        <v/>
      </c>
    </row>
    <row r="521" spans="1:13" ht="15" customHeight="1" x14ac:dyDescent="0.25">
      <c r="A521" s="1">
        <v>67</v>
      </c>
      <c r="B521" s="63" t="s">
        <v>1094</v>
      </c>
      <c r="C521" s="63" t="s">
        <v>1095</v>
      </c>
      <c r="D521" s="64" t="s">
        <v>1091</v>
      </c>
      <c r="E521" s="64" t="s">
        <v>1092</v>
      </c>
      <c r="F521" s="64" t="s">
        <v>1096</v>
      </c>
      <c r="G521" s="65" t="s">
        <v>175</v>
      </c>
      <c r="H521" s="66">
        <v>1.27</v>
      </c>
      <c r="I521" s="67"/>
      <c r="J521" s="68">
        <f t="shared" si="54"/>
        <v>0</v>
      </c>
      <c r="K521" s="68">
        <f t="shared" si="55"/>
        <v>0</v>
      </c>
      <c r="L521" s="68">
        <f t="shared" si="56"/>
        <v>0</v>
      </c>
      <c r="M521" s="30" t="str">
        <f t="shared" si="57"/>
        <v/>
      </c>
    </row>
    <row r="522" spans="1:13" s="172" customFormat="1" ht="15" customHeight="1" x14ac:dyDescent="0.25">
      <c r="A522" s="1">
        <v>300</v>
      </c>
      <c r="B522" s="63" t="s">
        <v>4818</v>
      </c>
      <c r="C522" s="178" t="s">
        <v>5385</v>
      </c>
      <c r="D522" s="167" t="s">
        <v>1091</v>
      </c>
      <c r="E522" s="167" t="s">
        <v>1092</v>
      </c>
      <c r="F522" s="167" t="s">
        <v>5950</v>
      </c>
      <c r="G522" s="168" t="s">
        <v>175</v>
      </c>
      <c r="H522" s="169">
        <v>1.6</v>
      </c>
      <c r="I522" s="67"/>
      <c r="J522" s="68">
        <f t="shared" si="54"/>
        <v>0</v>
      </c>
      <c r="K522" s="68">
        <f t="shared" si="55"/>
        <v>0</v>
      </c>
      <c r="L522" s="68">
        <f t="shared" si="56"/>
        <v>0</v>
      </c>
      <c r="M522" s="171" t="str">
        <f t="shared" si="57"/>
        <v/>
      </c>
    </row>
    <row r="523" spans="1:13" s="172" customFormat="1" ht="15" hidden="1" customHeight="1" x14ac:dyDescent="0.25">
      <c r="A523" s="175">
        <v>0</v>
      </c>
      <c r="B523" s="161" t="s">
        <v>4821</v>
      </c>
      <c r="C523" s="161" t="s">
        <v>5388</v>
      </c>
      <c r="D523" s="162" t="s">
        <v>1091</v>
      </c>
      <c r="E523" s="162" t="s">
        <v>1092</v>
      </c>
      <c r="F523" s="162" t="s">
        <v>5953</v>
      </c>
      <c r="G523" s="163" t="s">
        <v>175</v>
      </c>
      <c r="H523" s="164">
        <v>1.76</v>
      </c>
      <c r="I523" s="165"/>
      <c r="J523" s="166">
        <f t="shared" si="54"/>
        <v>0</v>
      </c>
      <c r="K523" s="166">
        <f t="shared" si="55"/>
        <v>0</v>
      </c>
      <c r="L523" s="166">
        <f t="shared" si="56"/>
        <v>0</v>
      </c>
      <c r="M523" s="171" t="str">
        <f t="shared" si="57"/>
        <v/>
      </c>
    </row>
    <row r="524" spans="1:13" ht="15" customHeight="1" x14ac:dyDescent="0.25">
      <c r="A524" s="1">
        <v>90</v>
      </c>
      <c r="B524" s="63" t="s">
        <v>4840</v>
      </c>
      <c r="C524" s="208" t="s">
        <v>5406</v>
      </c>
      <c r="D524" s="64" t="s">
        <v>1091</v>
      </c>
      <c r="E524" s="64" t="s">
        <v>1092</v>
      </c>
      <c r="F524" s="64" t="s">
        <v>5971</v>
      </c>
      <c r="G524" s="65" t="s">
        <v>175</v>
      </c>
      <c r="H524" s="66">
        <v>1.76</v>
      </c>
      <c r="I524" s="67"/>
      <c r="J524" s="68">
        <f t="shared" si="54"/>
        <v>0</v>
      </c>
      <c r="K524" s="68">
        <f t="shared" si="55"/>
        <v>0</v>
      </c>
      <c r="L524" s="68">
        <f t="shared" si="56"/>
        <v>0</v>
      </c>
      <c r="M524" s="30" t="str">
        <f t="shared" si="57"/>
        <v/>
      </c>
    </row>
    <row r="525" spans="1:13" ht="15" customHeight="1" x14ac:dyDescent="0.25">
      <c r="A525" s="1">
        <v>719</v>
      </c>
      <c r="B525" s="63" t="s">
        <v>1119</v>
      </c>
      <c r="C525" s="63" t="s">
        <v>1120</v>
      </c>
      <c r="D525" s="64" t="s">
        <v>1091</v>
      </c>
      <c r="E525" s="64" t="s">
        <v>1092</v>
      </c>
      <c r="F525" s="64" t="s">
        <v>5954</v>
      </c>
      <c r="G525" s="65" t="s">
        <v>175</v>
      </c>
      <c r="H525" s="66">
        <v>1.76</v>
      </c>
      <c r="I525" s="67"/>
      <c r="J525" s="68">
        <f t="shared" si="54"/>
        <v>0</v>
      </c>
      <c r="K525" s="68">
        <f t="shared" si="55"/>
        <v>0</v>
      </c>
      <c r="L525" s="68">
        <f t="shared" si="56"/>
        <v>0</v>
      </c>
      <c r="M525" s="46" t="str">
        <f t="shared" si="57"/>
        <v/>
      </c>
    </row>
    <row r="526" spans="1:13" ht="15" customHeight="1" x14ac:dyDescent="0.25">
      <c r="A526" s="1">
        <v>163</v>
      </c>
      <c r="B526" s="63" t="s">
        <v>1117</v>
      </c>
      <c r="C526" s="63" t="s">
        <v>1118</v>
      </c>
      <c r="D526" s="64" t="s">
        <v>1091</v>
      </c>
      <c r="E526" s="64" t="s">
        <v>1092</v>
      </c>
      <c r="F526" s="64" t="s">
        <v>5952</v>
      </c>
      <c r="G526" s="65" t="s">
        <v>175</v>
      </c>
      <c r="H526" s="66">
        <v>1.6</v>
      </c>
      <c r="I526" s="67"/>
      <c r="J526" s="68">
        <f t="shared" si="54"/>
        <v>0</v>
      </c>
      <c r="K526" s="68">
        <f t="shared" si="55"/>
        <v>0</v>
      </c>
      <c r="L526" s="68">
        <f t="shared" si="56"/>
        <v>0</v>
      </c>
      <c r="M526" s="30" t="str">
        <f t="shared" si="57"/>
        <v/>
      </c>
    </row>
    <row r="527" spans="1:13" s="172" customFormat="1" ht="15" hidden="1" customHeight="1" x14ac:dyDescent="0.25">
      <c r="A527" s="175">
        <v>0</v>
      </c>
      <c r="B527" s="161" t="s">
        <v>1097</v>
      </c>
      <c r="C527" s="161" t="s">
        <v>1098</v>
      </c>
      <c r="D527" s="162" t="s">
        <v>1091</v>
      </c>
      <c r="E527" s="162" t="s">
        <v>1092</v>
      </c>
      <c r="F527" s="162" t="s">
        <v>1099</v>
      </c>
      <c r="G527" s="163" t="s">
        <v>175</v>
      </c>
      <c r="H527" s="164">
        <v>1.27</v>
      </c>
      <c r="I527" s="165"/>
      <c r="J527" s="166">
        <f t="shared" si="54"/>
        <v>0</v>
      </c>
      <c r="K527" s="166">
        <f t="shared" si="55"/>
        <v>0</v>
      </c>
      <c r="L527" s="166">
        <f t="shared" si="56"/>
        <v>0</v>
      </c>
      <c r="M527" s="171" t="str">
        <f t="shared" si="57"/>
        <v/>
      </c>
    </row>
    <row r="528" spans="1:13" s="172" customFormat="1" ht="15" hidden="1" customHeight="1" x14ac:dyDescent="0.25">
      <c r="A528" s="175">
        <v>0</v>
      </c>
      <c r="B528" s="161" t="s">
        <v>1111</v>
      </c>
      <c r="C528" s="161" t="s">
        <v>1112</v>
      </c>
      <c r="D528" s="162" t="s">
        <v>1091</v>
      </c>
      <c r="E528" s="162" t="s">
        <v>1092</v>
      </c>
      <c r="F528" s="162" t="s">
        <v>1113</v>
      </c>
      <c r="G528" s="163" t="s">
        <v>175</v>
      </c>
      <c r="H528" s="164">
        <v>1.6</v>
      </c>
      <c r="I528" s="165"/>
      <c r="J528" s="166">
        <f t="shared" si="54"/>
        <v>0</v>
      </c>
      <c r="K528" s="166">
        <f t="shared" si="55"/>
        <v>0</v>
      </c>
      <c r="L528" s="166">
        <f t="shared" si="56"/>
        <v>0</v>
      </c>
      <c r="M528" s="171" t="str">
        <f t="shared" si="57"/>
        <v/>
      </c>
    </row>
    <row r="529" spans="1:13" s="172" customFormat="1" ht="15" hidden="1" customHeight="1" x14ac:dyDescent="0.25">
      <c r="A529" s="175">
        <v>0</v>
      </c>
      <c r="B529" s="161" t="s">
        <v>1114</v>
      </c>
      <c r="C529" s="161" t="s">
        <v>1115</v>
      </c>
      <c r="D529" s="162" t="s">
        <v>1091</v>
      </c>
      <c r="E529" s="162" t="s">
        <v>1092</v>
      </c>
      <c r="F529" s="162" t="s">
        <v>1116</v>
      </c>
      <c r="G529" s="163" t="s">
        <v>175</v>
      </c>
      <c r="H529" s="164">
        <v>1.6</v>
      </c>
      <c r="I529" s="165"/>
      <c r="J529" s="166">
        <f t="shared" si="54"/>
        <v>0</v>
      </c>
      <c r="K529" s="166">
        <f t="shared" si="55"/>
        <v>0</v>
      </c>
      <c r="L529" s="166">
        <f t="shared" si="56"/>
        <v>0</v>
      </c>
      <c r="M529" s="171" t="str">
        <f t="shared" si="57"/>
        <v/>
      </c>
    </row>
    <row r="530" spans="1:13" s="172" customFormat="1" ht="15" hidden="1" customHeight="1" x14ac:dyDescent="0.25">
      <c r="A530" s="175">
        <v>0</v>
      </c>
      <c r="B530" s="161" t="s">
        <v>4820</v>
      </c>
      <c r="C530" s="179" t="s">
        <v>5387</v>
      </c>
      <c r="D530" s="173" t="s">
        <v>1091</v>
      </c>
      <c r="E530" s="173" t="s">
        <v>1092</v>
      </c>
      <c r="F530" s="173" t="s">
        <v>1598</v>
      </c>
      <c r="G530" s="174" t="s">
        <v>175</v>
      </c>
      <c r="H530" s="164">
        <v>1.76</v>
      </c>
      <c r="I530" s="165"/>
      <c r="J530" s="166">
        <f t="shared" si="54"/>
        <v>0</v>
      </c>
      <c r="K530" s="166">
        <f t="shared" si="55"/>
        <v>0</v>
      </c>
      <c r="L530" s="166">
        <f t="shared" si="56"/>
        <v>0</v>
      </c>
      <c r="M530" s="171" t="str">
        <f t="shared" si="57"/>
        <v/>
      </c>
    </row>
    <row r="531" spans="1:13" ht="15" customHeight="1" x14ac:dyDescent="0.25">
      <c r="A531" s="1">
        <v>33</v>
      </c>
      <c r="B531" s="63" t="s">
        <v>1121</v>
      </c>
      <c r="C531" s="182" t="s">
        <v>1122</v>
      </c>
      <c r="D531" s="64" t="s">
        <v>1091</v>
      </c>
      <c r="E531" s="64" t="s">
        <v>1092</v>
      </c>
      <c r="F531" s="64" t="s">
        <v>1123</v>
      </c>
      <c r="G531" s="65" t="s">
        <v>175</v>
      </c>
      <c r="H531" s="66">
        <v>1.27</v>
      </c>
      <c r="I531" s="67"/>
      <c r="J531" s="68">
        <f t="shared" si="54"/>
        <v>0</v>
      </c>
      <c r="K531" s="68">
        <f t="shared" si="55"/>
        <v>0</v>
      </c>
      <c r="L531" s="68">
        <f t="shared" si="56"/>
        <v>0</v>
      </c>
      <c r="M531" s="30" t="str">
        <f t="shared" si="57"/>
        <v/>
      </c>
    </row>
    <row r="532" spans="1:13" s="172" customFormat="1" ht="15" customHeight="1" x14ac:dyDescent="0.25">
      <c r="A532" s="1">
        <v>1108</v>
      </c>
      <c r="B532" s="63" t="s">
        <v>1130</v>
      </c>
      <c r="C532" s="63" t="s">
        <v>1131</v>
      </c>
      <c r="D532" s="64" t="s">
        <v>1091</v>
      </c>
      <c r="E532" s="64" t="s">
        <v>1092</v>
      </c>
      <c r="F532" s="64" t="s">
        <v>1132</v>
      </c>
      <c r="G532" s="65" t="s">
        <v>175</v>
      </c>
      <c r="H532" s="66">
        <v>2.75</v>
      </c>
      <c r="I532" s="67"/>
      <c r="J532" s="68">
        <f t="shared" si="54"/>
        <v>0</v>
      </c>
      <c r="K532" s="68">
        <f t="shared" si="55"/>
        <v>0</v>
      </c>
      <c r="L532" s="68">
        <f t="shared" si="56"/>
        <v>0</v>
      </c>
      <c r="M532" s="171" t="str">
        <f t="shared" si="57"/>
        <v/>
      </c>
    </row>
    <row r="533" spans="1:13" s="172" customFormat="1" ht="15" customHeight="1" x14ac:dyDescent="0.25">
      <c r="A533" s="1">
        <v>2544</v>
      </c>
      <c r="B533" s="63" t="s">
        <v>4823</v>
      </c>
      <c r="C533" s="178" t="s">
        <v>5390</v>
      </c>
      <c r="D533" s="167" t="s">
        <v>1091</v>
      </c>
      <c r="E533" s="167" t="s">
        <v>1092</v>
      </c>
      <c r="F533" s="167" t="s">
        <v>1132</v>
      </c>
      <c r="G533" s="168" t="s">
        <v>528</v>
      </c>
      <c r="H533" s="169">
        <v>4.24</v>
      </c>
      <c r="I533" s="67"/>
      <c r="J533" s="68">
        <f t="shared" si="54"/>
        <v>0</v>
      </c>
      <c r="K533" s="68">
        <f t="shared" si="55"/>
        <v>0</v>
      </c>
      <c r="L533" s="68">
        <f t="shared" si="56"/>
        <v>0</v>
      </c>
      <c r="M533" s="171" t="str">
        <f t="shared" si="57"/>
        <v/>
      </c>
    </row>
    <row r="534" spans="1:13" s="172" customFormat="1" ht="15" customHeight="1" x14ac:dyDescent="0.25">
      <c r="A534" s="1">
        <v>2241</v>
      </c>
      <c r="B534" s="63" t="s">
        <v>4837</v>
      </c>
      <c r="C534" s="178" t="s">
        <v>5403</v>
      </c>
      <c r="D534" s="167" t="s">
        <v>1091</v>
      </c>
      <c r="E534" s="167" t="s">
        <v>1092</v>
      </c>
      <c r="F534" s="167" t="s">
        <v>5968</v>
      </c>
      <c r="G534" s="168" t="s">
        <v>175</v>
      </c>
      <c r="H534" s="169">
        <v>1.76</v>
      </c>
      <c r="I534" s="67"/>
      <c r="J534" s="68">
        <f t="shared" si="54"/>
        <v>0</v>
      </c>
      <c r="K534" s="68">
        <f t="shared" si="55"/>
        <v>0</v>
      </c>
      <c r="L534" s="68">
        <f t="shared" si="56"/>
        <v>0</v>
      </c>
      <c r="M534" s="171" t="str">
        <f t="shared" si="57"/>
        <v/>
      </c>
    </row>
    <row r="535" spans="1:13" s="172" customFormat="1" ht="15" hidden="1" customHeight="1" x14ac:dyDescent="0.25">
      <c r="A535" s="175">
        <v>0</v>
      </c>
      <c r="B535" s="161" t="s">
        <v>1133</v>
      </c>
      <c r="C535" s="161" t="s">
        <v>1134</v>
      </c>
      <c r="D535" s="162" t="s">
        <v>1091</v>
      </c>
      <c r="E535" s="162" t="s">
        <v>1092</v>
      </c>
      <c r="F535" s="162" t="s">
        <v>1135</v>
      </c>
      <c r="G535" s="163" t="s">
        <v>175</v>
      </c>
      <c r="H535" s="164">
        <v>1.65</v>
      </c>
      <c r="I535" s="165"/>
      <c r="J535" s="166">
        <f t="shared" si="54"/>
        <v>0</v>
      </c>
      <c r="K535" s="166">
        <f t="shared" si="55"/>
        <v>0</v>
      </c>
      <c r="L535" s="166">
        <f t="shared" si="56"/>
        <v>0</v>
      </c>
      <c r="M535" s="171" t="str">
        <f t="shared" si="57"/>
        <v/>
      </c>
    </row>
    <row r="536" spans="1:13" s="172" customFormat="1" ht="15" hidden="1" customHeight="1" x14ac:dyDescent="0.25">
      <c r="A536" s="175">
        <v>0</v>
      </c>
      <c r="B536" s="161" t="s">
        <v>4824</v>
      </c>
      <c r="C536" s="179" t="s">
        <v>5391</v>
      </c>
      <c r="D536" s="173" t="s">
        <v>1091</v>
      </c>
      <c r="E536" s="173" t="s">
        <v>1092</v>
      </c>
      <c r="F536" s="173" t="s">
        <v>6274</v>
      </c>
      <c r="G536" s="174" t="s">
        <v>175</v>
      </c>
      <c r="H536" s="164">
        <v>1.65</v>
      </c>
      <c r="I536" s="165"/>
      <c r="J536" s="166">
        <f t="shared" si="54"/>
        <v>0</v>
      </c>
      <c r="K536" s="166">
        <f t="shared" si="55"/>
        <v>0</v>
      </c>
      <c r="L536" s="166">
        <f t="shared" si="56"/>
        <v>0</v>
      </c>
      <c r="M536" s="171" t="str">
        <f t="shared" si="57"/>
        <v/>
      </c>
    </row>
    <row r="537" spans="1:13" s="172" customFormat="1" ht="15" hidden="1" customHeight="1" x14ac:dyDescent="0.25">
      <c r="A537" s="175">
        <v>0</v>
      </c>
      <c r="B537" s="161" t="s">
        <v>1136</v>
      </c>
      <c r="C537" s="161" t="s">
        <v>1137</v>
      </c>
      <c r="D537" s="162" t="s">
        <v>1091</v>
      </c>
      <c r="E537" s="162" t="s">
        <v>1092</v>
      </c>
      <c r="F537" s="162" t="s">
        <v>1138</v>
      </c>
      <c r="G537" s="163" t="s">
        <v>175</v>
      </c>
      <c r="H537" s="164">
        <v>1.65</v>
      </c>
      <c r="I537" s="165"/>
      <c r="J537" s="166">
        <f t="shared" si="54"/>
        <v>0</v>
      </c>
      <c r="K537" s="166">
        <f t="shared" si="55"/>
        <v>0</v>
      </c>
      <c r="L537" s="166">
        <f t="shared" si="56"/>
        <v>0</v>
      </c>
      <c r="M537" s="171" t="str">
        <f t="shared" si="57"/>
        <v/>
      </c>
    </row>
    <row r="538" spans="1:13" s="172" customFormat="1" ht="15" customHeight="1" x14ac:dyDescent="0.25">
      <c r="A538" s="1">
        <v>69</v>
      </c>
      <c r="B538" s="63" t="s">
        <v>1139</v>
      </c>
      <c r="C538" s="63" t="s">
        <v>1140</v>
      </c>
      <c r="D538" s="64" t="s">
        <v>1091</v>
      </c>
      <c r="E538" s="64" t="s">
        <v>1092</v>
      </c>
      <c r="F538" s="64" t="s">
        <v>1141</v>
      </c>
      <c r="G538" s="65" t="s">
        <v>175</v>
      </c>
      <c r="H538" s="66">
        <v>1.65</v>
      </c>
      <c r="I538" s="67"/>
      <c r="J538" s="68">
        <f t="shared" si="54"/>
        <v>0</v>
      </c>
      <c r="K538" s="68">
        <f t="shared" si="55"/>
        <v>0</v>
      </c>
      <c r="L538" s="68">
        <f t="shared" si="56"/>
        <v>0</v>
      </c>
      <c r="M538" s="46" t="str">
        <f t="shared" si="57"/>
        <v/>
      </c>
    </row>
    <row r="539" spans="1:13" s="172" customFormat="1" ht="15" hidden="1" customHeight="1" x14ac:dyDescent="0.25">
      <c r="A539" s="175">
        <v>0</v>
      </c>
      <c r="B539" s="161" t="s">
        <v>1142</v>
      </c>
      <c r="C539" s="161" t="s">
        <v>1143</v>
      </c>
      <c r="D539" s="162" t="s">
        <v>1091</v>
      </c>
      <c r="E539" s="162" t="s">
        <v>1092</v>
      </c>
      <c r="F539" s="162" t="s">
        <v>1144</v>
      </c>
      <c r="G539" s="163" t="s">
        <v>175</v>
      </c>
      <c r="H539" s="164">
        <v>1.65</v>
      </c>
      <c r="I539" s="165"/>
      <c r="J539" s="166">
        <f t="shared" si="54"/>
        <v>0</v>
      </c>
      <c r="K539" s="166">
        <f t="shared" si="55"/>
        <v>0</v>
      </c>
      <c r="L539" s="166">
        <f t="shared" si="56"/>
        <v>0</v>
      </c>
      <c r="M539" s="171" t="str">
        <f t="shared" si="57"/>
        <v/>
      </c>
    </row>
    <row r="540" spans="1:13" s="172" customFormat="1" ht="15" customHeight="1" x14ac:dyDescent="0.25">
      <c r="A540" s="1">
        <v>886</v>
      </c>
      <c r="B540" s="63" t="s">
        <v>4822</v>
      </c>
      <c r="C540" s="178" t="s">
        <v>5389</v>
      </c>
      <c r="D540" s="167" t="s">
        <v>1091</v>
      </c>
      <c r="E540" s="167" t="s">
        <v>1092</v>
      </c>
      <c r="F540" s="167" t="s">
        <v>5955</v>
      </c>
      <c r="G540" s="168" t="s">
        <v>175</v>
      </c>
      <c r="H540" s="169">
        <v>1.76</v>
      </c>
      <c r="I540" s="67"/>
      <c r="J540" s="68">
        <f t="shared" si="54"/>
        <v>0</v>
      </c>
      <c r="K540" s="68">
        <f t="shared" si="55"/>
        <v>0</v>
      </c>
      <c r="L540" s="68">
        <f t="shared" si="56"/>
        <v>0</v>
      </c>
      <c r="M540" s="171" t="str">
        <f t="shared" si="57"/>
        <v/>
      </c>
    </row>
    <row r="541" spans="1:13" s="172" customFormat="1" ht="15" customHeight="1" x14ac:dyDescent="0.25">
      <c r="A541" s="1">
        <v>450</v>
      </c>
      <c r="B541" s="63" t="s">
        <v>1145</v>
      </c>
      <c r="C541" s="63" t="s">
        <v>1146</v>
      </c>
      <c r="D541" s="64" t="s">
        <v>1091</v>
      </c>
      <c r="E541" s="64" t="s">
        <v>1092</v>
      </c>
      <c r="F541" s="64" t="s">
        <v>5956</v>
      </c>
      <c r="G541" s="65" t="s">
        <v>175</v>
      </c>
      <c r="H541" s="66">
        <v>1.65</v>
      </c>
      <c r="I541" s="67"/>
      <c r="J541" s="68">
        <f t="shared" si="54"/>
        <v>0</v>
      </c>
      <c r="K541" s="68">
        <f t="shared" si="55"/>
        <v>0</v>
      </c>
      <c r="L541" s="68">
        <f t="shared" si="56"/>
        <v>0</v>
      </c>
      <c r="M541" s="171" t="str">
        <f t="shared" ref="M541:M546" si="58">IF(I541="","",IF(I541&lt;80,"Ошибка! Не соблюден минимальный заказ на сорт!",IF(MOD(I541,40)&gt;0,"Ошибка! Не соблюдена кратность заказа на позицию!","")))</f>
        <v/>
      </c>
    </row>
    <row r="542" spans="1:13" s="172" customFormat="1" ht="15" hidden="1" customHeight="1" x14ac:dyDescent="0.25">
      <c r="A542" s="175">
        <v>0</v>
      </c>
      <c r="B542" s="161" t="s">
        <v>1147</v>
      </c>
      <c r="C542" s="161" t="s">
        <v>1148</v>
      </c>
      <c r="D542" s="162" t="s">
        <v>1091</v>
      </c>
      <c r="E542" s="162" t="s">
        <v>1092</v>
      </c>
      <c r="F542" s="162" t="s">
        <v>1149</v>
      </c>
      <c r="G542" s="163" t="s">
        <v>175</v>
      </c>
      <c r="H542" s="164">
        <v>1.65</v>
      </c>
      <c r="I542" s="165"/>
      <c r="J542" s="166">
        <f t="shared" si="54"/>
        <v>0</v>
      </c>
      <c r="K542" s="166">
        <f t="shared" si="55"/>
        <v>0</v>
      </c>
      <c r="L542" s="166">
        <f t="shared" si="56"/>
        <v>0</v>
      </c>
      <c r="M542" s="171" t="str">
        <f t="shared" si="58"/>
        <v/>
      </c>
    </row>
    <row r="543" spans="1:13" ht="15" customHeight="1" x14ac:dyDescent="0.25">
      <c r="A543" s="1">
        <v>33</v>
      </c>
      <c r="B543" s="63" t="s">
        <v>4825</v>
      </c>
      <c r="C543" s="209" t="s">
        <v>5392</v>
      </c>
      <c r="D543" s="183" t="s">
        <v>1091</v>
      </c>
      <c r="E543" s="183" t="s">
        <v>1092</v>
      </c>
      <c r="F543" s="183" t="s">
        <v>5957</v>
      </c>
      <c r="G543" s="177" t="s">
        <v>175</v>
      </c>
      <c r="H543" s="66">
        <v>1.65</v>
      </c>
      <c r="I543" s="67"/>
      <c r="J543" s="68">
        <f t="shared" si="54"/>
        <v>0</v>
      </c>
      <c r="K543" s="68">
        <f t="shared" si="55"/>
        <v>0</v>
      </c>
      <c r="L543" s="68">
        <f t="shared" si="56"/>
        <v>0</v>
      </c>
      <c r="M543" s="30" t="str">
        <f t="shared" si="58"/>
        <v/>
      </c>
    </row>
    <row r="544" spans="1:13" ht="15" customHeight="1" x14ac:dyDescent="0.25">
      <c r="A544" s="1">
        <v>120</v>
      </c>
      <c r="B544" s="63" t="s">
        <v>4826</v>
      </c>
      <c r="C544" s="63" t="s">
        <v>1153</v>
      </c>
      <c r="D544" s="64" t="s">
        <v>1091</v>
      </c>
      <c r="E544" s="64" t="s">
        <v>1092</v>
      </c>
      <c r="F544" s="64" t="s">
        <v>1154</v>
      </c>
      <c r="G544" s="65" t="s">
        <v>175</v>
      </c>
      <c r="H544" s="66">
        <v>1.65</v>
      </c>
      <c r="I544" s="67"/>
      <c r="J544" s="68">
        <f t="shared" si="54"/>
        <v>0</v>
      </c>
      <c r="K544" s="68">
        <f t="shared" si="55"/>
        <v>0</v>
      </c>
      <c r="L544" s="68">
        <f t="shared" si="56"/>
        <v>0</v>
      </c>
      <c r="M544" s="30" t="str">
        <f t="shared" si="58"/>
        <v/>
      </c>
    </row>
    <row r="545" spans="1:13" ht="15" customHeight="1" x14ac:dyDescent="0.25">
      <c r="A545" s="1">
        <v>135</v>
      </c>
      <c r="B545" s="63" t="s">
        <v>1155</v>
      </c>
      <c r="C545" s="63" t="s">
        <v>1156</v>
      </c>
      <c r="D545" s="64" t="s">
        <v>1091</v>
      </c>
      <c r="E545" s="64" t="s">
        <v>1092</v>
      </c>
      <c r="F545" s="64" t="s">
        <v>1157</v>
      </c>
      <c r="G545" s="65" t="s">
        <v>175</v>
      </c>
      <c r="H545" s="66">
        <v>1.65</v>
      </c>
      <c r="I545" s="67"/>
      <c r="J545" s="68">
        <f t="shared" si="54"/>
        <v>0</v>
      </c>
      <c r="K545" s="68">
        <f t="shared" si="55"/>
        <v>0</v>
      </c>
      <c r="L545" s="68">
        <f t="shared" si="56"/>
        <v>0</v>
      </c>
      <c r="M545" s="30" t="str">
        <f t="shared" si="58"/>
        <v/>
      </c>
    </row>
    <row r="546" spans="1:13" ht="15" customHeight="1" x14ac:dyDescent="0.25">
      <c r="A546" s="1">
        <v>79</v>
      </c>
      <c r="B546" s="63" t="s">
        <v>1158</v>
      </c>
      <c r="C546" s="208" t="s">
        <v>1159</v>
      </c>
      <c r="D546" s="64" t="s">
        <v>1091</v>
      </c>
      <c r="E546" s="64" t="s">
        <v>1092</v>
      </c>
      <c r="F546" s="64" t="s">
        <v>1160</v>
      </c>
      <c r="G546" s="65" t="s">
        <v>175</v>
      </c>
      <c r="H546" s="66">
        <v>1.65</v>
      </c>
      <c r="I546" s="67"/>
      <c r="J546" s="68">
        <f t="shared" si="54"/>
        <v>0</v>
      </c>
      <c r="K546" s="68">
        <f t="shared" si="55"/>
        <v>0</v>
      </c>
      <c r="L546" s="68">
        <f t="shared" si="56"/>
        <v>0</v>
      </c>
      <c r="M546" s="30" t="str">
        <f t="shared" si="58"/>
        <v/>
      </c>
    </row>
    <row r="547" spans="1:13" ht="15" customHeight="1" x14ac:dyDescent="0.25">
      <c r="A547" s="1">
        <v>54</v>
      </c>
      <c r="B547" s="63" t="s">
        <v>4827</v>
      </c>
      <c r="C547" s="208" t="s">
        <v>5393</v>
      </c>
      <c r="D547" s="64" t="s">
        <v>1091</v>
      </c>
      <c r="E547" s="64" t="s">
        <v>1092</v>
      </c>
      <c r="F547" s="64" t="s">
        <v>5958</v>
      </c>
      <c r="G547" s="65" t="s">
        <v>175</v>
      </c>
      <c r="H547" s="66">
        <v>1.65</v>
      </c>
      <c r="I547" s="67"/>
      <c r="J547" s="68">
        <f t="shared" si="54"/>
        <v>0</v>
      </c>
      <c r="K547" s="68">
        <f t="shared" si="55"/>
        <v>0</v>
      </c>
      <c r="L547" s="68">
        <f t="shared" si="56"/>
        <v>0</v>
      </c>
      <c r="M547" s="30" t="str">
        <f>IF(I547="","",IF(I547&lt;50,"Ошибка! Не соблюден минимальный заказ на сорт!",""))</f>
        <v/>
      </c>
    </row>
    <row r="548" spans="1:13" s="172" customFormat="1" ht="15" hidden="1" customHeight="1" x14ac:dyDescent="0.25">
      <c r="A548" s="175">
        <v>0</v>
      </c>
      <c r="B548" s="161" t="s">
        <v>1161</v>
      </c>
      <c r="C548" s="161" t="s">
        <v>1162</v>
      </c>
      <c r="D548" s="162" t="s">
        <v>1091</v>
      </c>
      <c r="E548" s="162" t="s">
        <v>1092</v>
      </c>
      <c r="F548" s="162" t="s">
        <v>1163</v>
      </c>
      <c r="G548" s="163" t="s">
        <v>175</v>
      </c>
      <c r="H548" s="164">
        <v>1.65</v>
      </c>
      <c r="I548" s="165"/>
      <c r="J548" s="166">
        <f t="shared" si="54"/>
        <v>0</v>
      </c>
      <c r="K548" s="166">
        <f t="shared" si="55"/>
        <v>0</v>
      </c>
      <c r="L548" s="166">
        <f t="shared" si="56"/>
        <v>0</v>
      </c>
      <c r="M548" s="171" t="str">
        <f>IF(I548="","",IF(I548&lt;80,"Ошибка! Не соблюден минимальный заказ на сорт!",IF(MOD(I548,40)&gt;0,"Ошибка! Не соблюдена кратность заказа на позицию!","")))</f>
        <v/>
      </c>
    </row>
    <row r="549" spans="1:13" ht="15" customHeight="1" x14ac:dyDescent="0.25">
      <c r="A549" s="1">
        <v>97</v>
      </c>
      <c r="B549" s="63" t="s">
        <v>4829</v>
      </c>
      <c r="C549" s="184" t="s">
        <v>5395</v>
      </c>
      <c r="D549" s="183" t="s">
        <v>1091</v>
      </c>
      <c r="E549" s="183" t="s">
        <v>1092</v>
      </c>
      <c r="F549" s="183" t="s">
        <v>5960</v>
      </c>
      <c r="G549" s="177" t="s">
        <v>175</v>
      </c>
      <c r="H549" s="66">
        <v>1.65</v>
      </c>
      <c r="I549" s="67"/>
      <c r="J549" s="68">
        <f t="shared" si="54"/>
        <v>0</v>
      </c>
      <c r="K549" s="68">
        <f t="shared" si="55"/>
        <v>0</v>
      </c>
      <c r="L549" s="68">
        <f t="shared" si="56"/>
        <v>0</v>
      </c>
      <c r="M549" s="30" t="str">
        <f>IF(I549="","",IF(I549&lt;80,"Ошибка! Не соблюден минимальный заказ на сорт!",IF(MOD(I549,40)&gt;0,"Ошибка! Не соблюдена кратность заказа на позицию!","")))</f>
        <v/>
      </c>
    </row>
    <row r="550" spans="1:13" ht="15" customHeight="1" x14ac:dyDescent="0.25">
      <c r="A550" s="1">
        <v>20</v>
      </c>
      <c r="B550" s="63" t="s">
        <v>1164</v>
      </c>
      <c r="C550" s="63" t="s">
        <v>1165</v>
      </c>
      <c r="D550" s="64" t="s">
        <v>1091</v>
      </c>
      <c r="E550" s="64" t="s">
        <v>1092</v>
      </c>
      <c r="F550" s="64" t="s">
        <v>1166</v>
      </c>
      <c r="G550" s="65" t="s">
        <v>175</v>
      </c>
      <c r="H550" s="66">
        <v>1.65</v>
      </c>
      <c r="I550" s="67"/>
      <c r="J550" s="68">
        <f t="shared" si="54"/>
        <v>0</v>
      </c>
      <c r="K550" s="68">
        <f t="shared" si="55"/>
        <v>0</v>
      </c>
      <c r="L550" s="68">
        <f t="shared" si="56"/>
        <v>0</v>
      </c>
      <c r="M550" s="30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ht="15" customHeight="1" x14ac:dyDescent="0.25">
      <c r="A551" s="1">
        <v>123</v>
      </c>
      <c r="B551" s="63" t="s">
        <v>1167</v>
      </c>
      <c r="C551" s="208" t="s">
        <v>1168</v>
      </c>
      <c r="D551" s="64" t="s">
        <v>1091</v>
      </c>
      <c r="E551" s="64" t="s">
        <v>1092</v>
      </c>
      <c r="F551" s="64" t="s">
        <v>1169</v>
      </c>
      <c r="G551" s="65" t="s">
        <v>175</v>
      </c>
      <c r="H551" s="66">
        <v>1.65</v>
      </c>
      <c r="I551" s="67"/>
      <c r="J551" s="68">
        <f t="shared" si="54"/>
        <v>0</v>
      </c>
      <c r="K551" s="68">
        <f t="shared" si="55"/>
        <v>0</v>
      </c>
      <c r="L551" s="68">
        <f t="shared" si="56"/>
        <v>0</v>
      </c>
      <c r="M551" s="30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s="172" customFormat="1" ht="15" hidden="1" customHeight="1" x14ac:dyDescent="0.25">
      <c r="A552" s="175">
        <v>0</v>
      </c>
      <c r="B552" s="161" t="s">
        <v>1173</v>
      </c>
      <c r="C552" s="161" t="s">
        <v>1174</v>
      </c>
      <c r="D552" s="162" t="s">
        <v>1091</v>
      </c>
      <c r="E552" s="162" t="s">
        <v>1092</v>
      </c>
      <c r="F552" s="162" t="s">
        <v>1175</v>
      </c>
      <c r="G552" s="163" t="s">
        <v>175</v>
      </c>
      <c r="H552" s="164">
        <v>1.65</v>
      </c>
      <c r="I552" s="165"/>
      <c r="J552" s="166">
        <f t="shared" si="54"/>
        <v>0</v>
      </c>
      <c r="K552" s="166">
        <f t="shared" si="55"/>
        <v>0</v>
      </c>
      <c r="L552" s="166">
        <f t="shared" si="56"/>
        <v>0</v>
      </c>
      <c r="M552" s="171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ht="15" customHeight="1" x14ac:dyDescent="0.25">
      <c r="A553" s="1">
        <v>25</v>
      </c>
      <c r="B553" s="63" t="s">
        <v>4832</v>
      </c>
      <c r="C553" s="184" t="s">
        <v>5398</v>
      </c>
      <c r="D553" s="183" t="s">
        <v>1091</v>
      </c>
      <c r="E553" s="183" t="s">
        <v>1092</v>
      </c>
      <c r="F553" s="183" t="s">
        <v>5963</v>
      </c>
      <c r="G553" s="177" t="s">
        <v>175</v>
      </c>
      <c r="H553" s="66">
        <v>1.65</v>
      </c>
      <c r="I553" s="67"/>
      <c r="J553" s="68">
        <f t="shared" si="54"/>
        <v>0</v>
      </c>
      <c r="K553" s="68">
        <f t="shared" si="55"/>
        <v>0</v>
      </c>
      <c r="L553" s="68">
        <f t="shared" si="56"/>
        <v>0</v>
      </c>
      <c r="M553" s="30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s="172" customFormat="1" ht="15" hidden="1" customHeight="1" x14ac:dyDescent="0.25">
      <c r="A554" s="175">
        <v>0</v>
      </c>
      <c r="B554" s="161" t="s">
        <v>1176</v>
      </c>
      <c r="C554" s="161" t="s">
        <v>1177</v>
      </c>
      <c r="D554" s="162" t="s">
        <v>1091</v>
      </c>
      <c r="E554" s="162" t="s">
        <v>1092</v>
      </c>
      <c r="F554" s="162" t="s">
        <v>1178</v>
      </c>
      <c r="G554" s="163" t="s">
        <v>175</v>
      </c>
      <c r="H554" s="164">
        <v>1.27</v>
      </c>
      <c r="I554" s="165"/>
      <c r="J554" s="166">
        <f t="shared" si="54"/>
        <v>0</v>
      </c>
      <c r="K554" s="166">
        <f t="shared" si="55"/>
        <v>0</v>
      </c>
      <c r="L554" s="166">
        <f t="shared" si="56"/>
        <v>0</v>
      </c>
      <c r="M554" s="171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s="172" customFormat="1" ht="15" hidden="1" customHeight="1" x14ac:dyDescent="0.25">
      <c r="A555" s="175">
        <v>0</v>
      </c>
      <c r="B555" s="161" t="s">
        <v>1179</v>
      </c>
      <c r="C555" s="161" t="s">
        <v>1180</v>
      </c>
      <c r="D555" s="162" t="s">
        <v>1091</v>
      </c>
      <c r="E555" s="162" t="s">
        <v>1092</v>
      </c>
      <c r="F555" s="162" t="s">
        <v>1181</v>
      </c>
      <c r="G555" s="163" t="s">
        <v>175</v>
      </c>
      <c r="H555" s="164">
        <v>1.65</v>
      </c>
      <c r="I555" s="165"/>
      <c r="J555" s="166">
        <f t="shared" si="54"/>
        <v>0</v>
      </c>
      <c r="K555" s="166">
        <f t="shared" si="55"/>
        <v>0</v>
      </c>
      <c r="L555" s="166">
        <f t="shared" si="56"/>
        <v>0</v>
      </c>
      <c r="M555" s="171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s="172" customFormat="1" ht="15" customHeight="1" x14ac:dyDescent="0.25">
      <c r="A556" s="1">
        <v>803</v>
      </c>
      <c r="B556" s="63" t="s">
        <v>1182</v>
      </c>
      <c r="C556" s="63" t="s">
        <v>1183</v>
      </c>
      <c r="D556" s="64" t="s">
        <v>1091</v>
      </c>
      <c r="E556" s="64" t="s">
        <v>1092</v>
      </c>
      <c r="F556" s="64" t="s">
        <v>1184</v>
      </c>
      <c r="G556" s="65" t="s">
        <v>175</v>
      </c>
      <c r="H556" s="66">
        <v>1.27</v>
      </c>
      <c r="I556" s="67"/>
      <c r="J556" s="68">
        <f t="shared" si="54"/>
        <v>0</v>
      </c>
      <c r="K556" s="68">
        <f t="shared" si="55"/>
        <v>0</v>
      </c>
      <c r="L556" s="68">
        <f t="shared" si="56"/>
        <v>0</v>
      </c>
      <c r="M556" s="171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s="172" customFormat="1" ht="15" hidden="1" customHeight="1" x14ac:dyDescent="0.25">
      <c r="A557" s="175">
        <v>0</v>
      </c>
      <c r="B557" s="161" t="s">
        <v>4834</v>
      </c>
      <c r="C557" s="179" t="s">
        <v>5400</v>
      </c>
      <c r="D557" s="173" t="s">
        <v>1091</v>
      </c>
      <c r="E557" s="173" t="s">
        <v>1092</v>
      </c>
      <c r="F557" s="173" t="s">
        <v>5965</v>
      </c>
      <c r="G557" s="174" t="s">
        <v>175</v>
      </c>
      <c r="H557" s="164">
        <v>1.27</v>
      </c>
      <c r="I557" s="165"/>
      <c r="J557" s="166">
        <f t="shared" ref="J557:J620" si="59">H557*I557</f>
        <v>0</v>
      </c>
      <c r="K557" s="166">
        <f t="shared" ref="K557:K620" si="60">IF($I$11&gt;=7000,0,H557*0.07*I557)</f>
        <v>0</v>
      </c>
      <c r="L557" s="166">
        <f t="shared" ref="L557:L620" si="61">J557+K557</f>
        <v>0</v>
      </c>
      <c r="M557" s="171" t="str">
        <f>IF(I557="","",IF(I557&lt;80,"Ошибка! Не соблюден минимальный заказ на сорт!",IF(MOD(I557,40)&gt;0,"Ошибка! Не соблюдена кратность заказа на позицию!","")))</f>
        <v/>
      </c>
    </row>
    <row r="558" spans="1:13" ht="15" customHeight="1" x14ac:dyDescent="0.25">
      <c r="A558" s="1">
        <v>90</v>
      </c>
      <c r="B558" s="63" t="s">
        <v>1185</v>
      </c>
      <c r="C558" s="182" t="s">
        <v>1186</v>
      </c>
      <c r="D558" s="64" t="s">
        <v>1091</v>
      </c>
      <c r="E558" s="64" t="s">
        <v>1092</v>
      </c>
      <c r="F558" s="64" t="s">
        <v>1187</v>
      </c>
      <c r="G558" s="65" t="s">
        <v>175</v>
      </c>
      <c r="H558" s="66">
        <v>1.27</v>
      </c>
      <c r="I558" s="67"/>
      <c r="J558" s="68">
        <f t="shared" si="59"/>
        <v>0</v>
      </c>
      <c r="K558" s="68">
        <f t="shared" si="60"/>
        <v>0</v>
      </c>
      <c r="L558" s="68">
        <f t="shared" si="61"/>
        <v>0</v>
      </c>
      <c r="M558" s="30" t="str">
        <f>IF(I558="","",IF(I558&lt;75,"Ошибка! Не соблюден минимальный заказ на сорт!",IF(MOD(I558,25)&gt;0,"Ошибка! Не соблюдена кратность заказа на позицию!","")))</f>
        <v/>
      </c>
    </row>
    <row r="559" spans="1:13" s="172" customFormat="1" ht="15" customHeight="1" x14ac:dyDescent="0.25">
      <c r="A559" s="1">
        <v>700</v>
      </c>
      <c r="B559" s="63" t="s">
        <v>1188</v>
      </c>
      <c r="C559" s="63" t="s">
        <v>1189</v>
      </c>
      <c r="D559" s="64" t="s">
        <v>1091</v>
      </c>
      <c r="E559" s="64" t="s">
        <v>1092</v>
      </c>
      <c r="F559" s="64" t="s">
        <v>1190</v>
      </c>
      <c r="G559" s="65" t="s">
        <v>175</v>
      </c>
      <c r="H559" s="66">
        <v>1.65</v>
      </c>
      <c r="I559" s="67"/>
      <c r="J559" s="68">
        <f t="shared" si="59"/>
        <v>0</v>
      </c>
      <c r="K559" s="68">
        <f t="shared" si="60"/>
        <v>0</v>
      </c>
      <c r="L559" s="68">
        <f t="shared" si="61"/>
        <v>0</v>
      </c>
      <c r="M559" s="46" t="str">
        <f>IF(I559="","",IF(I559&lt;75,"Ошибка! Не соблюден минимальный заказ на сорт!",IF(MOD(I559,25)&gt;0,"Ошибка! Не соблюдена кратность заказа на позицию!","")))</f>
        <v/>
      </c>
    </row>
    <row r="560" spans="1:13" s="172" customFormat="1" ht="15" hidden="1" customHeight="1" x14ac:dyDescent="0.25">
      <c r="A560" s="175">
        <v>0</v>
      </c>
      <c r="B560" s="161" t="s">
        <v>4835</v>
      </c>
      <c r="C560" s="179" t="s">
        <v>5401</v>
      </c>
      <c r="D560" s="173" t="s">
        <v>1091</v>
      </c>
      <c r="E560" s="173" t="s">
        <v>1092</v>
      </c>
      <c r="F560" s="173" t="s">
        <v>5966</v>
      </c>
      <c r="G560" s="174" t="s">
        <v>175</v>
      </c>
      <c r="H560" s="164">
        <v>1.65</v>
      </c>
      <c r="I560" s="165"/>
      <c r="J560" s="166">
        <f t="shared" si="59"/>
        <v>0</v>
      </c>
      <c r="K560" s="166">
        <f t="shared" si="60"/>
        <v>0</v>
      </c>
      <c r="L560" s="166">
        <f t="shared" si="61"/>
        <v>0</v>
      </c>
      <c r="M560" s="171" t="str">
        <f>IF(I560="","",IF(I560&lt;75,"Ошибка! Не соблюден минимальный заказ на сорт!",IF(MOD(I560,25)&gt;0,"Ошибка! Не соблюдена кратность заказа на позицию!","")))</f>
        <v/>
      </c>
    </row>
    <row r="561" spans="1:13" s="172" customFormat="1" ht="15" customHeight="1" x14ac:dyDescent="0.25">
      <c r="A561" s="1">
        <v>120</v>
      </c>
      <c r="B561" s="63" t="s">
        <v>1194</v>
      </c>
      <c r="C561" s="63" t="s">
        <v>1195</v>
      </c>
      <c r="D561" s="64" t="s">
        <v>1091</v>
      </c>
      <c r="E561" s="64" t="s">
        <v>1092</v>
      </c>
      <c r="F561" s="64" t="s">
        <v>1196</v>
      </c>
      <c r="G561" s="65" t="s">
        <v>175</v>
      </c>
      <c r="H561" s="66">
        <v>1.65</v>
      </c>
      <c r="I561" s="67"/>
      <c r="J561" s="68">
        <f t="shared" si="59"/>
        <v>0</v>
      </c>
      <c r="K561" s="68">
        <f t="shared" si="60"/>
        <v>0</v>
      </c>
      <c r="L561" s="68">
        <f t="shared" si="61"/>
        <v>0</v>
      </c>
      <c r="M561" s="171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ht="15" customHeight="1" x14ac:dyDescent="0.25">
      <c r="A562" s="1">
        <v>75</v>
      </c>
      <c r="B562" s="63" t="s">
        <v>4836</v>
      </c>
      <c r="C562" s="209" t="s">
        <v>5402</v>
      </c>
      <c r="D562" s="183" t="s">
        <v>1091</v>
      </c>
      <c r="E562" s="183" t="s">
        <v>1092</v>
      </c>
      <c r="F562" s="183" t="s">
        <v>5967</v>
      </c>
      <c r="G562" s="177" t="s">
        <v>175</v>
      </c>
      <c r="H562" s="66">
        <v>1.65</v>
      </c>
      <c r="I562" s="67"/>
      <c r="J562" s="68">
        <f t="shared" si="59"/>
        <v>0</v>
      </c>
      <c r="K562" s="68">
        <f t="shared" si="60"/>
        <v>0</v>
      </c>
      <c r="L562" s="68">
        <f t="shared" si="61"/>
        <v>0</v>
      </c>
      <c r="M562" s="30" t="str">
        <f>IF(I562="","",IF(I562&lt;75,"Ошибка! Не соблюден минимальный заказ на сорт!",IF(MOD(I562,25)&gt;0,"Ошибка! Не соблюдена кратность заказа на позицию!","")))</f>
        <v/>
      </c>
    </row>
    <row r="563" spans="1:13" s="172" customFormat="1" ht="15" hidden="1" customHeight="1" x14ac:dyDescent="0.25">
      <c r="A563" s="175">
        <v>0</v>
      </c>
      <c r="B563" s="161" t="s">
        <v>1197</v>
      </c>
      <c r="C563" s="161" t="s">
        <v>1198</v>
      </c>
      <c r="D563" s="162" t="s">
        <v>1091</v>
      </c>
      <c r="E563" s="162" t="s">
        <v>1092</v>
      </c>
      <c r="F563" s="162" t="s">
        <v>1199</v>
      </c>
      <c r="G563" s="163" t="s">
        <v>175</v>
      </c>
      <c r="H563" s="164">
        <v>1.76</v>
      </c>
      <c r="I563" s="165"/>
      <c r="J563" s="166">
        <f t="shared" si="59"/>
        <v>0</v>
      </c>
      <c r="K563" s="166">
        <f t="shared" si="60"/>
        <v>0</v>
      </c>
      <c r="L563" s="166">
        <f t="shared" si="61"/>
        <v>0</v>
      </c>
      <c r="M563" s="171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ht="15" customHeight="1" x14ac:dyDescent="0.25">
      <c r="A564" s="1">
        <v>130</v>
      </c>
      <c r="B564" s="63" t="s">
        <v>1200</v>
      </c>
      <c r="C564" s="208" t="s">
        <v>1201</v>
      </c>
      <c r="D564" s="64" t="s">
        <v>1091</v>
      </c>
      <c r="E564" s="64" t="s">
        <v>1092</v>
      </c>
      <c r="F564" s="64" t="s">
        <v>1202</v>
      </c>
      <c r="G564" s="65" t="s">
        <v>175</v>
      </c>
      <c r="H564" s="66">
        <v>1.76</v>
      </c>
      <c r="I564" s="67"/>
      <c r="J564" s="68">
        <f t="shared" si="59"/>
        <v>0</v>
      </c>
      <c r="K564" s="68">
        <f t="shared" si="60"/>
        <v>0</v>
      </c>
      <c r="L564" s="68">
        <f t="shared" si="61"/>
        <v>0</v>
      </c>
      <c r="M564" s="30" t="str">
        <f>IF(I564="","",IF(I564&lt;80,"Ошибка! Не соблюден минимальный заказ на сорт!",IF(MOD(I564,40)&gt;0,"Ошибка! Не соблюдена кратность заказа на позицию!","")))</f>
        <v/>
      </c>
    </row>
    <row r="565" spans="1:13" s="172" customFormat="1" ht="15" hidden="1" customHeight="1" x14ac:dyDescent="0.25">
      <c r="A565" s="175">
        <v>0</v>
      </c>
      <c r="B565" s="161" t="s">
        <v>1203</v>
      </c>
      <c r="C565" s="161" t="s">
        <v>1204</v>
      </c>
      <c r="D565" s="162" t="s">
        <v>1091</v>
      </c>
      <c r="E565" s="162" t="s">
        <v>1092</v>
      </c>
      <c r="F565" s="162" t="s">
        <v>1205</v>
      </c>
      <c r="G565" s="163" t="s">
        <v>175</v>
      </c>
      <c r="H565" s="164">
        <v>1.76</v>
      </c>
      <c r="I565" s="165"/>
      <c r="J565" s="166">
        <f t="shared" si="59"/>
        <v>0</v>
      </c>
      <c r="K565" s="166">
        <f t="shared" si="60"/>
        <v>0</v>
      </c>
      <c r="L565" s="166">
        <f t="shared" si="61"/>
        <v>0</v>
      </c>
      <c r="M565" s="171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s="172" customFormat="1" ht="15" hidden="1" customHeight="1" x14ac:dyDescent="0.25">
      <c r="A566" s="175">
        <v>0</v>
      </c>
      <c r="B566" s="161" t="s">
        <v>1206</v>
      </c>
      <c r="C566" s="161" t="s">
        <v>1207</v>
      </c>
      <c r="D566" s="162" t="s">
        <v>1091</v>
      </c>
      <c r="E566" s="162" t="s">
        <v>1092</v>
      </c>
      <c r="F566" s="162" t="s">
        <v>1208</v>
      </c>
      <c r="G566" s="163" t="s">
        <v>175</v>
      </c>
      <c r="H566" s="164">
        <v>1.76</v>
      </c>
      <c r="I566" s="165"/>
      <c r="J566" s="166">
        <f t="shared" si="59"/>
        <v>0</v>
      </c>
      <c r="K566" s="166">
        <f t="shared" si="60"/>
        <v>0</v>
      </c>
      <c r="L566" s="166">
        <f t="shared" si="61"/>
        <v>0</v>
      </c>
      <c r="M566" s="171" t="str">
        <f>IF(I566="","",IF(I566&lt;75,"Ошибка! Не соблюден минимальный заказ на сорт!",IF(MOD(I566,25)&gt;0,"Ошибка! Не соблюдена кратность заказа на позицию!","")))</f>
        <v/>
      </c>
    </row>
    <row r="567" spans="1:13" ht="15" customHeight="1" x14ac:dyDescent="0.25">
      <c r="A567" s="1">
        <v>181</v>
      </c>
      <c r="B567" s="63" t="s">
        <v>4838</v>
      </c>
      <c r="C567" s="209" t="s">
        <v>5404</v>
      </c>
      <c r="D567" s="183" t="s">
        <v>1091</v>
      </c>
      <c r="E567" s="183" t="s">
        <v>1092</v>
      </c>
      <c r="F567" s="183" t="s">
        <v>5969</v>
      </c>
      <c r="G567" s="177" t="s">
        <v>175</v>
      </c>
      <c r="H567" s="66">
        <v>1.76</v>
      </c>
      <c r="I567" s="67"/>
      <c r="J567" s="68">
        <f t="shared" si="59"/>
        <v>0</v>
      </c>
      <c r="K567" s="68">
        <f t="shared" si="60"/>
        <v>0</v>
      </c>
      <c r="L567" s="68">
        <f t="shared" si="61"/>
        <v>0</v>
      </c>
      <c r="M567" s="30" t="str">
        <f>IF(I567="","",IF(I567&lt;75,"Ошибка! Не соблюден минимальный заказ на сорт!",IF(MOD(I567,25)&gt;0,"Ошибка! Не соблюдена кратность заказа на позицию!","")))</f>
        <v/>
      </c>
    </row>
    <row r="568" spans="1:13" s="172" customFormat="1" ht="15" hidden="1" customHeight="1" x14ac:dyDescent="0.25">
      <c r="A568" s="175">
        <v>0</v>
      </c>
      <c r="B568" s="161" t="s">
        <v>4845</v>
      </c>
      <c r="C568" s="210" t="s">
        <v>5411</v>
      </c>
      <c r="D568" s="173" t="s">
        <v>1091</v>
      </c>
      <c r="E568" s="173" t="s">
        <v>1092</v>
      </c>
      <c r="F568" s="173" t="s">
        <v>5976</v>
      </c>
      <c r="G568" s="174" t="s">
        <v>175</v>
      </c>
      <c r="H568" s="164">
        <v>1.76</v>
      </c>
      <c r="I568" s="165"/>
      <c r="J568" s="166">
        <f t="shared" si="59"/>
        <v>0</v>
      </c>
      <c r="K568" s="166">
        <f t="shared" si="60"/>
        <v>0</v>
      </c>
      <c r="L568" s="166">
        <f t="shared" si="61"/>
        <v>0</v>
      </c>
      <c r="M568" s="171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ht="15" customHeight="1" x14ac:dyDescent="0.25">
      <c r="A569" s="1">
        <v>93</v>
      </c>
      <c r="B569" s="63" t="s">
        <v>4839</v>
      </c>
      <c r="C569" s="208" t="s">
        <v>5405</v>
      </c>
      <c r="D569" s="64" t="s">
        <v>1091</v>
      </c>
      <c r="E569" s="64" t="s">
        <v>1092</v>
      </c>
      <c r="F569" s="64" t="s">
        <v>5970</v>
      </c>
      <c r="G569" s="65" t="s">
        <v>175</v>
      </c>
      <c r="H569" s="66">
        <v>1.65</v>
      </c>
      <c r="I569" s="67"/>
      <c r="J569" s="68">
        <f t="shared" si="59"/>
        <v>0</v>
      </c>
      <c r="K569" s="68">
        <f t="shared" si="60"/>
        <v>0</v>
      </c>
      <c r="L569" s="68">
        <f t="shared" si="61"/>
        <v>0</v>
      </c>
      <c r="M569" s="30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s="172" customFormat="1" ht="15" hidden="1" customHeight="1" x14ac:dyDescent="0.25">
      <c r="A570" s="175">
        <v>0</v>
      </c>
      <c r="B570" s="161" t="s">
        <v>4841</v>
      </c>
      <c r="C570" s="161" t="s">
        <v>5407</v>
      </c>
      <c r="D570" s="162" t="s">
        <v>1091</v>
      </c>
      <c r="E570" s="162" t="s">
        <v>1092</v>
      </c>
      <c r="F570" s="162" t="s">
        <v>5972</v>
      </c>
      <c r="G570" s="163" t="s">
        <v>175</v>
      </c>
      <c r="H570" s="164">
        <v>1.76</v>
      </c>
      <c r="I570" s="165"/>
      <c r="J570" s="166">
        <f t="shared" si="59"/>
        <v>0</v>
      </c>
      <c r="K570" s="166">
        <f t="shared" si="60"/>
        <v>0</v>
      </c>
      <c r="L570" s="166">
        <f t="shared" si="61"/>
        <v>0</v>
      </c>
      <c r="M570" s="171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s="172" customFormat="1" ht="15" hidden="1" customHeight="1" x14ac:dyDescent="0.25">
      <c r="A571" s="175">
        <v>0</v>
      </c>
      <c r="B571" s="161" t="s">
        <v>4843</v>
      </c>
      <c r="C571" s="179" t="s">
        <v>5409</v>
      </c>
      <c r="D571" s="173" t="s">
        <v>1091</v>
      </c>
      <c r="E571" s="173" t="s">
        <v>1092</v>
      </c>
      <c r="F571" s="173" t="s">
        <v>5974</v>
      </c>
      <c r="G571" s="174" t="s">
        <v>175</v>
      </c>
      <c r="H571" s="164">
        <v>1.76</v>
      </c>
      <c r="I571" s="165"/>
      <c r="J571" s="166">
        <f t="shared" si="59"/>
        <v>0</v>
      </c>
      <c r="K571" s="166">
        <f t="shared" si="60"/>
        <v>0</v>
      </c>
      <c r="L571" s="166">
        <f t="shared" si="61"/>
        <v>0</v>
      </c>
      <c r="M571" s="171" t="str">
        <f t="shared" ref="M571:M576" si="62"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s="172" customFormat="1" ht="15" hidden="1" customHeight="1" x14ac:dyDescent="0.25">
      <c r="A572" s="175">
        <v>0</v>
      </c>
      <c r="B572" s="161" t="s">
        <v>4844</v>
      </c>
      <c r="C572" s="161" t="s">
        <v>5410</v>
      </c>
      <c r="D572" s="162" t="s">
        <v>1091</v>
      </c>
      <c r="E572" s="162" t="s">
        <v>1092</v>
      </c>
      <c r="F572" s="162" t="s">
        <v>5975</v>
      </c>
      <c r="G572" s="163" t="s">
        <v>175</v>
      </c>
      <c r="H572" s="164">
        <v>1.76</v>
      </c>
      <c r="I572" s="165"/>
      <c r="J572" s="166">
        <f t="shared" si="59"/>
        <v>0</v>
      </c>
      <c r="K572" s="166">
        <f t="shared" si="60"/>
        <v>0</v>
      </c>
      <c r="L572" s="166">
        <f t="shared" si="61"/>
        <v>0</v>
      </c>
      <c r="M572" s="171" t="str">
        <f t="shared" si="62"/>
        <v/>
      </c>
    </row>
    <row r="573" spans="1:13" s="172" customFormat="1" ht="15" customHeight="1" x14ac:dyDescent="0.25">
      <c r="A573" s="1">
        <v>416</v>
      </c>
      <c r="B573" s="63" t="s">
        <v>1215</v>
      </c>
      <c r="C573" s="63" t="s">
        <v>1216</v>
      </c>
      <c r="D573" s="64" t="s">
        <v>1091</v>
      </c>
      <c r="E573" s="64" t="s">
        <v>1092</v>
      </c>
      <c r="F573" s="64" t="s">
        <v>1217</v>
      </c>
      <c r="G573" s="65" t="s">
        <v>175</v>
      </c>
      <c r="H573" s="66">
        <v>1.27</v>
      </c>
      <c r="I573" s="67"/>
      <c r="J573" s="68">
        <f t="shared" si="59"/>
        <v>0</v>
      </c>
      <c r="K573" s="68">
        <f t="shared" si="60"/>
        <v>0</v>
      </c>
      <c r="L573" s="68">
        <f t="shared" si="61"/>
        <v>0</v>
      </c>
      <c r="M573" s="171" t="str">
        <f t="shared" si="62"/>
        <v/>
      </c>
    </row>
    <row r="574" spans="1:13" s="172" customFormat="1" ht="15" hidden="1" customHeight="1" x14ac:dyDescent="0.25">
      <c r="A574" s="175">
        <v>0</v>
      </c>
      <c r="B574" s="161" t="s">
        <v>1100</v>
      </c>
      <c r="C574" s="161" t="s">
        <v>1101</v>
      </c>
      <c r="D574" s="162" t="s">
        <v>1091</v>
      </c>
      <c r="E574" s="162" t="s">
        <v>1092</v>
      </c>
      <c r="F574" s="162" t="s">
        <v>1102</v>
      </c>
      <c r="G574" s="163" t="s">
        <v>175</v>
      </c>
      <c r="H574" s="164">
        <v>1.6</v>
      </c>
      <c r="I574" s="165"/>
      <c r="J574" s="166">
        <f t="shared" si="59"/>
        <v>0</v>
      </c>
      <c r="K574" s="166">
        <f t="shared" si="60"/>
        <v>0</v>
      </c>
      <c r="L574" s="166">
        <f t="shared" si="61"/>
        <v>0</v>
      </c>
      <c r="M574" s="171" t="str">
        <f t="shared" si="62"/>
        <v/>
      </c>
    </row>
    <row r="575" spans="1:13" s="172" customFormat="1" ht="15" hidden="1" customHeight="1" x14ac:dyDescent="0.25">
      <c r="A575" s="175">
        <v>0</v>
      </c>
      <c r="B575" s="161" t="s">
        <v>1103</v>
      </c>
      <c r="C575" s="161" t="s">
        <v>1104</v>
      </c>
      <c r="D575" s="162" t="s">
        <v>1091</v>
      </c>
      <c r="E575" s="162" t="s">
        <v>1092</v>
      </c>
      <c r="F575" s="162" t="s">
        <v>1105</v>
      </c>
      <c r="G575" s="163" t="s">
        <v>175</v>
      </c>
      <c r="H575" s="164">
        <v>1.27</v>
      </c>
      <c r="I575" s="165"/>
      <c r="J575" s="166">
        <f t="shared" si="59"/>
        <v>0</v>
      </c>
      <c r="K575" s="166">
        <f t="shared" si="60"/>
        <v>0</v>
      </c>
      <c r="L575" s="166">
        <f t="shared" si="61"/>
        <v>0</v>
      </c>
      <c r="M575" s="171" t="str">
        <f t="shared" si="62"/>
        <v/>
      </c>
    </row>
    <row r="576" spans="1:13" s="172" customFormat="1" ht="15" hidden="1" customHeight="1" x14ac:dyDescent="0.25">
      <c r="A576" s="175">
        <v>0</v>
      </c>
      <c r="B576" s="161" t="s">
        <v>1106</v>
      </c>
      <c r="C576" s="161" t="s">
        <v>1107</v>
      </c>
      <c r="D576" s="162" t="s">
        <v>1091</v>
      </c>
      <c r="E576" s="162" t="s">
        <v>1092</v>
      </c>
      <c r="F576" s="162" t="s">
        <v>776</v>
      </c>
      <c r="G576" s="163" t="s">
        <v>175</v>
      </c>
      <c r="H576" s="164">
        <v>1.27</v>
      </c>
      <c r="I576" s="165"/>
      <c r="J576" s="166">
        <f t="shared" si="59"/>
        <v>0</v>
      </c>
      <c r="K576" s="166">
        <f t="shared" si="60"/>
        <v>0</v>
      </c>
      <c r="L576" s="166">
        <f t="shared" si="61"/>
        <v>0</v>
      </c>
      <c r="M576" s="171" t="str">
        <f t="shared" si="62"/>
        <v/>
      </c>
    </row>
    <row r="577" spans="1:13" s="172" customFormat="1" ht="15" hidden="1" customHeight="1" x14ac:dyDescent="0.25">
      <c r="A577" s="175">
        <v>0</v>
      </c>
      <c r="B577" s="161" t="s">
        <v>1108</v>
      </c>
      <c r="C577" s="161" t="s">
        <v>1109</v>
      </c>
      <c r="D577" s="162" t="s">
        <v>1091</v>
      </c>
      <c r="E577" s="162" t="s">
        <v>1092</v>
      </c>
      <c r="F577" s="162" t="s">
        <v>1110</v>
      </c>
      <c r="G577" s="163" t="s">
        <v>175</v>
      </c>
      <c r="H577" s="164">
        <v>1.6</v>
      </c>
      <c r="I577" s="165"/>
      <c r="J577" s="166">
        <f t="shared" si="59"/>
        <v>0</v>
      </c>
      <c r="K577" s="166">
        <f t="shared" si="60"/>
        <v>0</v>
      </c>
      <c r="L577" s="166">
        <f t="shared" si="61"/>
        <v>0</v>
      </c>
      <c r="M577" s="171" t="str">
        <f>IF(I577="","",IF(I577&lt;80,"Ошибка! Не соблюден минимальный заказ на сорт!",IF(MOD(I577,40)&gt;0,"Ошибка! Не соблюдена кратность заказа на позицию!","")))</f>
        <v/>
      </c>
    </row>
    <row r="578" spans="1:13" s="172" customFormat="1" ht="15" customHeight="1" x14ac:dyDescent="0.25">
      <c r="A578" s="1">
        <v>124</v>
      </c>
      <c r="B578" s="63" t="s">
        <v>1218</v>
      </c>
      <c r="C578" s="63" t="s">
        <v>1219</v>
      </c>
      <c r="D578" s="64" t="s">
        <v>1091</v>
      </c>
      <c r="E578" s="64" t="s">
        <v>1092</v>
      </c>
      <c r="F578" s="64" t="s">
        <v>701</v>
      </c>
      <c r="G578" s="65" t="s">
        <v>175</v>
      </c>
      <c r="H578" s="66">
        <v>1.65</v>
      </c>
      <c r="I578" s="67"/>
      <c r="J578" s="68">
        <f t="shared" si="59"/>
        <v>0</v>
      </c>
      <c r="K578" s="68">
        <f t="shared" si="60"/>
        <v>0</v>
      </c>
      <c r="L578" s="68">
        <f t="shared" si="61"/>
        <v>0</v>
      </c>
      <c r="M578" s="171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s="172" customFormat="1" ht="15" hidden="1" customHeight="1" x14ac:dyDescent="0.25">
      <c r="A579" s="175">
        <v>0</v>
      </c>
      <c r="B579" s="161" t="s">
        <v>1220</v>
      </c>
      <c r="C579" s="161" t="s">
        <v>1221</v>
      </c>
      <c r="D579" s="162" t="s">
        <v>1091</v>
      </c>
      <c r="E579" s="162" t="s">
        <v>1092</v>
      </c>
      <c r="F579" s="162" t="s">
        <v>1222</v>
      </c>
      <c r="G579" s="163" t="s">
        <v>175</v>
      </c>
      <c r="H579" s="164">
        <v>1.65</v>
      </c>
      <c r="I579" s="165"/>
      <c r="J579" s="166">
        <f t="shared" si="59"/>
        <v>0</v>
      </c>
      <c r="K579" s="166">
        <f t="shared" si="60"/>
        <v>0</v>
      </c>
      <c r="L579" s="166">
        <f t="shared" si="61"/>
        <v>0</v>
      </c>
      <c r="M579" s="171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s="172" customFormat="1" ht="15" customHeight="1" x14ac:dyDescent="0.25">
      <c r="A580" s="1">
        <v>1000</v>
      </c>
      <c r="B580" s="63" t="s">
        <v>4819</v>
      </c>
      <c r="C580" s="63" t="s">
        <v>5386</v>
      </c>
      <c r="D580" s="64" t="s">
        <v>1091</v>
      </c>
      <c r="E580" s="64" t="s">
        <v>1092</v>
      </c>
      <c r="F580" s="64" t="s">
        <v>5951</v>
      </c>
      <c r="G580" s="65" t="s">
        <v>175</v>
      </c>
      <c r="H580" s="66">
        <v>1.6</v>
      </c>
      <c r="I580" s="67"/>
      <c r="J580" s="68">
        <f t="shared" si="59"/>
        <v>0</v>
      </c>
      <c r="K580" s="68">
        <f t="shared" si="60"/>
        <v>0</v>
      </c>
      <c r="L580" s="68">
        <f t="shared" si="61"/>
        <v>0</v>
      </c>
      <c r="M580" s="171" t="str">
        <f>IF(I580="","",IF(I580&lt;80,"Ошибка! Не соблюден минимальный заказ на сорт!",IF(MOD(I580,40)&gt;0,"Ошибка! Не соблюдена кратность заказа на позицию!","")))</f>
        <v/>
      </c>
    </row>
    <row r="581" spans="1:13" s="172" customFormat="1" ht="15" hidden="1" customHeight="1" x14ac:dyDescent="0.25">
      <c r="A581" s="175">
        <v>0</v>
      </c>
      <c r="B581" s="161" t="s">
        <v>1223</v>
      </c>
      <c r="C581" s="161" t="s">
        <v>1224</v>
      </c>
      <c r="D581" s="162" t="s">
        <v>1091</v>
      </c>
      <c r="E581" s="162" t="s">
        <v>1092</v>
      </c>
      <c r="F581" s="162" t="s">
        <v>1225</v>
      </c>
      <c r="G581" s="163" t="s">
        <v>175</v>
      </c>
      <c r="H581" s="164">
        <v>1.65</v>
      </c>
      <c r="I581" s="165"/>
      <c r="J581" s="166">
        <f t="shared" si="59"/>
        <v>0</v>
      </c>
      <c r="K581" s="166">
        <f t="shared" si="60"/>
        <v>0</v>
      </c>
      <c r="L581" s="166">
        <f t="shared" si="61"/>
        <v>0</v>
      </c>
      <c r="M581" s="171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s="172" customFormat="1" ht="15" hidden="1" customHeight="1" x14ac:dyDescent="0.25">
      <c r="A582" s="175">
        <v>0</v>
      </c>
      <c r="B582" s="161" t="s">
        <v>4846</v>
      </c>
      <c r="C582" s="179" t="s">
        <v>5412</v>
      </c>
      <c r="D582" s="173" t="s">
        <v>1091</v>
      </c>
      <c r="E582" s="173" t="s">
        <v>1092</v>
      </c>
      <c r="F582" s="173" t="s">
        <v>5977</v>
      </c>
      <c r="G582" s="174" t="s">
        <v>175</v>
      </c>
      <c r="H582" s="164">
        <v>1.27</v>
      </c>
      <c r="I582" s="165"/>
      <c r="J582" s="166">
        <f t="shared" si="59"/>
        <v>0</v>
      </c>
      <c r="K582" s="166">
        <f t="shared" si="60"/>
        <v>0</v>
      </c>
      <c r="L582" s="166">
        <f t="shared" si="61"/>
        <v>0</v>
      </c>
      <c r="M582" s="171" t="str">
        <f t="shared" ref="M582:M591" si="63">IF(I582="","",IF(I582&lt;75,"Ошибка! Не соблюден минимальный заказ на сорт!",IF(MOD(I582,25)&gt;0,"Ошибка! Не соблюдена кратность заказа на позицию!","")))</f>
        <v/>
      </c>
    </row>
    <row r="583" spans="1:13" s="172" customFormat="1" ht="15" hidden="1" customHeight="1" x14ac:dyDescent="0.25">
      <c r="A583" s="175">
        <v>0</v>
      </c>
      <c r="B583" s="161" t="s">
        <v>1124</v>
      </c>
      <c r="C583" s="161" t="s">
        <v>1125</v>
      </c>
      <c r="D583" s="162" t="s">
        <v>1091</v>
      </c>
      <c r="E583" s="162" t="s">
        <v>1092</v>
      </c>
      <c r="F583" s="162" t="s">
        <v>1126</v>
      </c>
      <c r="G583" s="163" t="s">
        <v>175</v>
      </c>
      <c r="H583" s="164">
        <v>1.65</v>
      </c>
      <c r="I583" s="165"/>
      <c r="J583" s="166">
        <f t="shared" si="59"/>
        <v>0</v>
      </c>
      <c r="K583" s="166">
        <f t="shared" si="60"/>
        <v>0</v>
      </c>
      <c r="L583" s="166">
        <f t="shared" si="61"/>
        <v>0</v>
      </c>
      <c r="M583" s="171" t="str">
        <f t="shared" si="63"/>
        <v/>
      </c>
    </row>
    <row r="584" spans="1:13" ht="15" customHeight="1" x14ac:dyDescent="0.25">
      <c r="A584" s="1">
        <v>123</v>
      </c>
      <c r="B584" s="63" t="s">
        <v>1127</v>
      </c>
      <c r="C584" s="182" t="s">
        <v>1128</v>
      </c>
      <c r="D584" s="64" t="s">
        <v>1091</v>
      </c>
      <c r="E584" s="64" t="s">
        <v>1092</v>
      </c>
      <c r="F584" s="64" t="s">
        <v>1129</v>
      </c>
      <c r="G584" s="65" t="s">
        <v>175</v>
      </c>
      <c r="H584" s="66">
        <v>1.65</v>
      </c>
      <c r="I584" s="67"/>
      <c r="J584" s="68">
        <f t="shared" si="59"/>
        <v>0</v>
      </c>
      <c r="K584" s="68">
        <f t="shared" si="60"/>
        <v>0</v>
      </c>
      <c r="L584" s="68">
        <f t="shared" si="61"/>
        <v>0</v>
      </c>
      <c r="M584" s="30" t="str">
        <f t="shared" si="63"/>
        <v/>
      </c>
    </row>
    <row r="585" spans="1:13" ht="15" customHeight="1" x14ac:dyDescent="0.25">
      <c r="A585" s="1">
        <v>280</v>
      </c>
      <c r="B585" s="63" t="s">
        <v>1232</v>
      </c>
      <c r="C585" s="63" t="s">
        <v>1233</v>
      </c>
      <c r="D585" s="64" t="s">
        <v>1091</v>
      </c>
      <c r="E585" s="64" t="s">
        <v>1092</v>
      </c>
      <c r="F585" s="64" t="s">
        <v>1234</v>
      </c>
      <c r="G585" s="65" t="s">
        <v>175</v>
      </c>
      <c r="H585" s="66">
        <v>1.76</v>
      </c>
      <c r="I585" s="67"/>
      <c r="J585" s="68">
        <f t="shared" si="59"/>
        <v>0</v>
      </c>
      <c r="K585" s="68">
        <f t="shared" si="60"/>
        <v>0</v>
      </c>
      <c r="L585" s="68">
        <f t="shared" si="61"/>
        <v>0</v>
      </c>
      <c r="M585" s="30" t="str">
        <f t="shared" si="63"/>
        <v/>
      </c>
    </row>
    <row r="586" spans="1:13" s="172" customFormat="1" ht="15" customHeight="1" x14ac:dyDescent="0.25">
      <c r="A586" s="1">
        <v>525</v>
      </c>
      <c r="B586" s="63" t="s">
        <v>4847</v>
      </c>
      <c r="C586" s="178" t="s">
        <v>5413</v>
      </c>
      <c r="D586" s="167" t="s">
        <v>1091</v>
      </c>
      <c r="E586" s="167" t="s">
        <v>1092</v>
      </c>
      <c r="F586" s="167" t="s">
        <v>5978</v>
      </c>
      <c r="G586" s="168" t="s">
        <v>175</v>
      </c>
      <c r="H586" s="169">
        <v>1.65</v>
      </c>
      <c r="I586" s="67"/>
      <c r="J586" s="68">
        <f t="shared" si="59"/>
        <v>0</v>
      </c>
      <c r="K586" s="68">
        <f t="shared" si="60"/>
        <v>0</v>
      </c>
      <c r="L586" s="68">
        <f t="shared" si="61"/>
        <v>0</v>
      </c>
      <c r="M586" s="171" t="str">
        <f t="shared" si="63"/>
        <v/>
      </c>
    </row>
    <row r="587" spans="1:13" s="172" customFormat="1" ht="15" customHeight="1" x14ac:dyDescent="0.25">
      <c r="A587" s="1">
        <v>650</v>
      </c>
      <c r="B587" s="63" t="s">
        <v>1235</v>
      </c>
      <c r="C587" s="63" t="s">
        <v>1236</v>
      </c>
      <c r="D587" s="64" t="s">
        <v>1091</v>
      </c>
      <c r="E587" s="64" t="s">
        <v>1092</v>
      </c>
      <c r="F587" s="64" t="s">
        <v>1237</v>
      </c>
      <c r="G587" s="65" t="s">
        <v>175</v>
      </c>
      <c r="H587" s="66">
        <v>1.65</v>
      </c>
      <c r="I587" s="67"/>
      <c r="J587" s="68">
        <f t="shared" si="59"/>
        <v>0</v>
      </c>
      <c r="K587" s="68">
        <f t="shared" si="60"/>
        <v>0</v>
      </c>
      <c r="L587" s="68">
        <f t="shared" si="61"/>
        <v>0</v>
      </c>
      <c r="M587" s="171" t="str">
        <f t="shared" si="63"/>
        <v/>
      </c>
    </row>
    <row r="588" spans="1:13" s="172" customFormat="1" ht="15" customHeight="1" x14ac:dyDescent="0.25">
      <c r="A588" s="1">
        <v>650</v>
      </c>
      <c r="B588" s="63" t="s">
        <v>1238</v>
      </c>
      <c r="C588" s="63" t="s">
        <v>1239</v>
      </c>
      <c r="D588" s="64" t="s">
        <v>1091</v>
      </c>
      <c r="E588" s="64" t="s">
        <v>1092</v>
      </c>
      <c r="F588" s="64" t="s">
        <v>1240</v>
      </c>
      <c r="G588" s="65" t="s">
        <v>175</v>
      </c>
      <c r="H588" s="66">
        <v>1.65</v>
      </c>
      <c r="I588" s="67"/>
      <c r="J588" s="68">
        <f t="shared" si="59"/>
        <v>0</v>
      </c>
      <c r="K588" s="68">
        <f t="shared" si="60"/>
        <v>0</v>
      </c>
      <c r="L588" s="68">
        <f t="shared" si="61"/>
        <v>0</v>
      </c>
      <c r="M588" s="171" t="str">
        <f t="shared" si="63"/>
        <v/>
      </c>
    </row>
    <row r="589" spans="1:13" s="172" customFormat="1" ht="15" customHeight="1" x14ac:dyDescent="0.25">
      <c r="A589" s="1">
        <v>425</v>
      </c>
      <c r="B589" s="63" t="s">
        <v>1241</v>
      </c>
      <c r="C589" s="63" t="s">
        <v>1242</v>
      </c>
      <c r="D589" s="64" t="s">
        <v>1091</v>
      </c>
      <c r="E589" s="64" t="s">
        <v>1092</v>
      </c>
      <c r="F589" s="64" t="s">
        <v>1243</v>
      </c>
      <c r="G589" s="65" t="s">
        <v>175</v>
      </c>
      <c r="H589" s="66">
        <v>1.65</v>
      </c>
      <c r="I589" s="67"/>
      <c r="J589" s="68">
        <f t="shared" si="59"/>
        <v>0</v>
      </c>
      <c r="K589" s="68">
        <f t="shared" si="60"/>
        <v>0</v>
      </c>
      <c r="L589" s="68">
        <f t="shared" si="61"/>
        <v>0</v>
      </c>
      <c r="M589" s="46" t="str">
        <f t="shared" si="63"/>
        <v/>
      </c>
    </row>
    <row r="590" spans="1:13" s="172" customFormat="1" ht="15" customHeight="1" x14ac:dyDescent="0.25">
      <c r="A590" s="1">
        <v>375</v>
      </c>
      <c r="B590" s="63" t="s">
        <v>1244</v>
      </c>
      <c r="C590" s="63" t="s">
        <v>1245</v>
      </c>
      <c r="D590" s="64" t="s">
        <v>1091</v>
      </c>
      <c r="E590" s="64" t="s">
        <v>1092</v>
      </c>
      <c r="F590" s="64" t="s">
        <v>1246</v>
      </c>
      <c r="G590" s="65" t="s">
        <v>175</v>
      </c>
      <c r="H590" s="66">
        <v>1.27</v>
      </c>
      <c r="I590" s="67"/>
      <c r="J590" s="68">
        <f t="shared" si="59"/>
        <v>0</v>
      </c>
      <c r="K590" s="68">
        <f t="shared" si="60"/>
        <v>0</v>
      </c>
      <c r="L590" s="68">
        <f t="shared" si="61"/>
        <v>0</v>
      </c>
      <c r="M590" s="171" t="str">
        <f t="shared" si="63"/>
        <v/>
      </c>
    </row>
    <row r="591" spans="1:13" s="172" customFormat="1" ht="15" hidden="1" customHeight="1" x14ac:dyDescent="0.25">
      <c r="A591" s="175">
        <v>0</v>
      </c>
      <c r="B591" s="161" t="s">
        <v>4849</v>
      </c>
      <c r="C591" s="179" t="s">
        <v>5415</v>
      </c>
      <c r="D591" s="173" t="s">
        <v>1091</v>
      </c>
      <c r="E591" s="173" t="s">
        <v>1092</v>
      </c>
      <c r="F591" s="173" t="s">
        <v>5980</v>
      </c>
      <c r="G591" s="174" t="s">
        <v>175</v>
      </c>
      <c r="H591" s="164">
        <v>1.65</v>
      </c>
      <c r="I591" s="165"/>
      <c r="J591" s="166">
        <f t="shared" si="59"/>
        <v>0</v>
      </c>
      <c r="K591" s="166">
        <f t="shared" si="60"/>
        <v>0</v>
      </c>
      <c r="L591" s="166">
        <f t="shared" si="61"/>
        <v>0</v>
      </c>
      <c r="M591" s="171" t="str">
        <f t="shared" si="63"/>
        <v/>
      </c>
    </row>
    <row r="592" spans="1:13" ht="15" customHeight="1" x14ac:dyDescent="0.25">
      <c r="A592" s="1">
        <v>40</v>
      </c>
      <c r="B592" s="63" t="s">
        <v>1150</v>
      </c>
      <c r="C592" s="182" t="s">
        <v>1151</v>
      </c>
      <c r="D592" s="64" t="s">
        <v>1091</v>
      </c>
      <c r="E592" s="64" t="s">
        <v>1092</v>
      </c>
      <c r="F592" s="64" t="s">
        <v>1152</v>
      </c>
      <c r="G592" s="65" t="s">
        <v>175</v>
      </c>
      <c r="H592" s="66">
        <v>1.65</v>
      </c>
      <c r="I592" s="67"/>
      <c r="J592" s="68">
        <f t="shared" si="59"/>
        <v>0</v>
      </c>
      <c r="K592" s="68">
        <f t="shared" si="60"/>
        <v>0</v>
      </c>
      <c r="L592" s="68">
        <f t="shared" si="61"/>
        <v>0</v>
      </c>
      <c r="M592" s="30" t="str">
        <f>IF(I592="","",IF(I592&lt;80,"Ошибка! Не соблюден минимальный заказ на сорт!",IF(MOD(I592,40)&gt;0,"Ошибка! Не соблюдена кратность заказа на позицию!","")))</f>
        <v/>
      </c>
    </row>
    <row r="593" spans="1:13" s="172" customFormat="1" ht="15" hidden="1" customHeight="1" x14ac:dyDescent="0.25">
      <c r="A593" s="175">
        <v>0</v>
      </c>
      <c r="B593" s="161" t="s">
        <v>4828</v>
      </c>
      <c r="C593" s="179" t="s">
        <v>5394</v>
      </c>
      <c r="D593" s="173" t="s">
        <v>1091</v>
      </c>
      <c r="E593" s="173" t="s">
        <v>1092</v>
      </c>
      <c r="F593" s="173" t="s">
        <v>5959</v>
      </c>
      <c r="G593" s="174" t="s">
        <v>175</v>
      </c>
      <c r="H593" s="164">
        <v>1.65</v>
      </c>
      <c r="I593" s="165"/>
      <c r="J593" s="166">
        <f t="shared" si="59"/>
        <v>0</v>
      </c>
      <c r="K593" s="166">
        <f t="shared" si="60"/>
        <v>0</v>
      </c>
      <c r="L593" s="166">
        <f t="shared" si="61"/>
        <v>0</v>
      </c>
      <c r="M593" s="171" t="str">
        <f>IF(I593="","",IF(I593&lt;75,"Ошибка! Не соблюден минимальный заказ на сорт!",IF(MOD(I593,25)&gt;0,"Ошибка! Не соблюдена кратность заказа на позицию!","")))</f>
        <v/>
      </c>
    </row>
    <row r="594" spans="1:13" ht="15" customHeight="1" x14ac:dyDescent="0.25">
      <c r="A594" s="1">
        <v>90</v>
      </c>
      <c r="B594" s="63" t="s">
        <v>4830</v>
      </c>
      <c r="C594" s="209" t="s">
        <v>5396</v>
      </c>
      <c r="D594" s="183" t="s">
        <v>1091</v>
      </c>
      <c r="E594" s="183" t="s">
        <v>1092</v>
      </c>
      <c r="F594" s="183" t="s">
        <v>5961</v>
      </c>
      <c r="G594" s="177" t="s">
        <v>175</v>
      </c>
      <c r="H594" s="66">
        <v>1.65</v>
      </c>
      <c r="I594" s="67"/>
      <c r="J594" s="68">
        <f t="shared" si="59"/>
        <v>0</v>
      </c>
      <c r="K594" s="68">
        <f t="shared" si="60"/>
        <v>0</v>
      </c>
      <c r="L594" s="68">
        <f t="shared" si="61"/>
        <v>0</v>
      </c>
      <c r="M594" s="3" t="str">
        <f>IF(I594="","",IF(I594&lt;50,"Ошибка! Не соблюден минимальный заказ на сорт!",""))</f>
        <v/>
      </c>
    </row>
    <row r="595" spans="1:13" ht="15" customHeight="1" x14ac:dyDescent="0.25">
      <c r="A595" s="1">
        <v>100</v>
      </c>
      <c r="B595" s="63" t="s">
        <v>1170</v>
      </c>
      <c r="C595" s="63" t="s">
        <v>1171</v>
      </c>
      <c r="D595" s="64" t="s">
        <v>1091</v>
      </c>
      <c r="E595" s="64" t="s">
        <v>1092</v>
      </c>
      <c r="F595" s="64" t="s">
        <v>1172</v>
      </c>
      <c r="G595" s="65" t="s">
        <v>175</v>
      </c>
      <c r="H595" s="66">
        <v>1.65</v>
      </c>
      <c r="I595" s="67"/>
      <c r="J595" s="68">
        <f t="shared" si="59"/>
        <v>0</v>
      </c>
      <c r="K595" s="68">
        <f t="shared" si="60"/>
        <v>0</v>
      </c>
      <c r="L595" s="68">
        <f t="shared" si="61"/>
        <v>0</v>
      </c>
      <c r="M595" s="30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s="172" customFormat="1" ht="15" hidden="1" customHeight="1" x14ac:dyDescent="0.25">
      <c r="A596" s="175">
        <v>0</v>
      </c>
      <c r="B596" s="161" t="s">
        <v>4831</v>
      </c>
      <c r="C596" s="161" t="s">
        <v>5397</v>
      </c>
      <c r="D596" s="162" t="s">
        <v>1091</v>
      </c>
      <c r="E596" s="162" t="s">
        <v>1092</v>
      </c>
      <c r="F596" s="162" t="s">
        <v>5962</v>
      </c>
      <c r="G596" s="163" t="s">
        <v>175</v>
      </c>
      <c r="H596" s="164">
        <v>1.65</v>
      </c>
      <c r="I596" s="165"/>
      <c r="J596" s="166">
        <f t="shared" si="59"/>
        <v>0</v>
      </c>
      <c r="K596" s="166">
        <f t="shared" si="60"/>
        <v>0</v>
      </c>
      <c r="L596" s="166">
        <f t="shared" si="61"/>
        <v>0</v>
      </c>
      <c r="M596" s="171" t="str">
        <f t="shared" ref="M596:M636" si="64">IF(I596="","",IF(I596&lt;75,"Ошибка! Не соблюден минимальный заказ на сорт!",IF(MOD(I596,25)&gt;0,"Ошибка! Не соблюдена кратность заказа на позицию!","")))</f>
        <v/>
      </c>
    </row>
    <row r="597" spans="1:13" s="172" customFormat="1" ht="15" hidden="1" customHeight="1" x14ac:dyDescent="0.25">
      <c r="A597" s="175">
        <v>0</v>
      </c>
      <c r="B597" s="161" t="s">
        <v>4833</v>
      </c>
      <c r="C597" s="179" t="s">
        <v>5399</v>
      </c>
      <c r="D597" s="173" t="s">
        <v>1091</v>
      </c>
      <c r="E597" s="173" t="s">
        <v>1092</v>
      </c>
      <c r="F597" s="173" t="s">
        <v>5964</v>
      </c>
      <c r="G597" s="174" t="s">
        <v>175</v>
      </c>
      <c r="H597" s="164">
        <v>1.27</v>
      </c>
      <c r="I597" s="165"/>
      <c r="J597" s="166">
        <f t="shared" si="59"/>
        <v>0</v>
      </c>
      <c r="K597" s="166">
        <f t="shared" si="60"/>
        <v>0</v>
      </c>
      <c r="L597" s="166">
        <f t="shared" si="61"/>
        <v>0</v>
      </c>
      <c r="M597" s="171" t="str">
        <f t="shared" si="64"/>
        <v/>
      </c>
    </row>
    <row r="598" spans="1:13" s="172" customFormat="1" ht="15" hidden="1" customHeight="1" x14ac:dyDescent="0.25">
      <c r="A598" s="175">
        <v>0</v>
      </c>
      <c r="B598" s="161" t="s">
        <v>4817</v>
      </c>
      <c r="C598" s="161" t="s">
        <v>5384</v>
      </c>
      <c r="D598" s="162" t="s">
        <v>1091</v>
      </c>
      <c r="E598" s="162" t="s">
        <v>1092</v>
      </c>
      <c r="F598" s="162" t="s">
        <v>5949</v>
      </c>
      <c r="G598" s="163" t="s">
        <v>175</v>
      </c>
      <c r="H598" s="164">
        <v>1.27</v>
      </c>
      <c r="I598" s="165"/>
      <c r="J598" s="166">
        <f t="shared" si="59"/>
        <v>0</v>
      </c>
      <c r="K598" s="166">
        <f t="shared" si="60"/>
        <v>0</v>
      </c>
      <c r="L598" s="166">
        <f t="shared" si="61"/>
        <v>0</v>
      </c>
      <c r="M598" s="171" t="str">
        <f t="shared" si="64"/>
        <v/>
      </c>
    </row>
    <row r="599" spans="1:13" ht="15" customHeight="1" x14ac:dyDescent="0.25">
      <c r="A599" s="1">
        <v>69</v>
      </c>
      <c r="B599" s="63" t="s">
        <v>1191</v>
      </c>
      <c r="C599" s="208" t="s">
        <v>1192</v>
      </c>
      <c r="D599" s="64" t="s">
        <v>1091</v>
      </c>
      <c r="E599" s="64" t="s">
        <v>1092</v>
      </c>
      <c r="F599" s="64" t="s">
        <v>1193</v>
      </c>
      <c r="G599" s="65" t="s">
        <v>175</v>
      </c>
      <c r="H599" s="66">
        <v>1.27</v>
      </c>
      <c r="I599" s="67"/>
      <c r="J599" s="68">
        <f t="shared" si="59"/>
        <v>0</v>
      </c>
      <c r="K599" s="68">
        <f t="shared" si="60"/>
        <v>0</v>
      </c>
      <c r="L599" s="68">
        <f t="shared" si="61"/>
        <v>0</v>
      </c>
      <c r="M599" s="30" t="str">
        <f t="shared" si="64"/>
        <v/>
      </c>
    </row>
    <row r="600" spans="1:13" ht="15" customHeight="1" x14ac:dyDescent="0.25">
      <c r="A600" s="1">
        <v>143</v>
      </c>
      <c r="B600" s="63" t="s">
        <v>1209</v>
      </c>
      <c r="C600" s="182" t="s">
        <v>1210</v>
      </c>
      <c r="D600" s="64" t="s">
        <v>1091</v>
      </c>
      <c r="E600" s="64" t="s">
        <v>1092</v>
      </c>
      <c r="F600" s="64" t="s">
        <v>1211</v>
      </c>
      <c r="G600" s="65" t="s">
        <v>175</v>
      </c>
      <c r="H600" s="66">
        <v>1.65</v>
      </c>
      <c r="I600" s="67"/>
      <c r="J600" s="68">
        <f t="shared" si="59"/>
        <v>0</v>
      </c>
      <c r="K600" s="68">
        <f t="shared" si="60"/>
        <v>0</v>
      </c>
      <c r="L600" s="68">
        <f t="shared" si="61"/>
        <v>0</v>
      </c>
      <c r="M600" s="30" t="str">
        <f t="shared" si="64"/>
        <v/>
      </c>
    </row>
    <row r="601" spans="1:13" ht="15" customHeight="1" x14ac:dyDescent="0.25">
      <c r="A601" s="1">
        <v>225</v>
      </c>
      <c r="B601" s="63" t="s">
        <v>4842</v>
      </c>
      <c r="C601" s="209" t="s">
        <v>5408</v>
      </c>
      <c r="D601" s="183" t="s">
        <v>1091</v>
      </c>
      <c r="E601" s="183" t="s">
        <v>1092</v>
      </c>
      <c r="F601" s="183" t="s">
        <v>5973</v>
      </c>
      <c r="G601" s="177" t="s">
        <v>175</v>
      </c>
      <c r="H601" s="66">
        <v>1.76</v>
      </c>
      <c r="I601" s="67"/>
      <c r="J601" s="68">
        <f t="shared" si="59"/>
        <v>0</v>
      </c>
      <c r="K601" s="68">
        <f t="shared" si="60"/>
        <v>0</v>
      </c>
      <c r="L601" s="68">
        <f t="shared" si="61"/>
        <v>0</v>
      </c>
      <c r="M601" s="30" t="str">
        <f t="shared" si="64"/>
        <v/>
      </c>
    </row>
    <row r="602" spans="1:13" s="172" customFormat="1" ht="15" hidden="1" customHeight="1" x14ac:dyDescent="0.25">
      <c r="A602" s="175">
        <v>0</v>
      </c>
      <c r="B602" s="161" t="s">
        <v>1212</v>
      </c>
      <c r="C602" s="161" t="s">
        <v>1213</v>
      </c>
      <c r="D602" s="162" t="s">
        <v>1091</v>
      </c>
      <c r="E602" s="162" t="s">
        <v>1092</v>
      </c>
      <c r="F602" s="162" t="s">
        <v>1214</v>
      </c>
      <c r="G602" s="163" t="s">
        <v>175</v>
      </c>
      <c r="H602" s="164">
        <v>1.65</v>
      </c>
      <c r="I602" s="165"/>
      <c r="J602" s="166">
        <f t="shared" si="59"/>
        <v>0</v>
      </c>
      <c r="K602" s="166">
        <f t="shared" si="60"/>
        <v>0</v>
      </c>
      <c r="L602" s="166">
        <f t="shared" si="61"/>
        <v>0</v>
      </c>
      <c r="M602" s="171" t="str">
        <f t="shared" si="64"/>
        <v/>
      </c>
    </row>
    <row r="603" spans="1:13" s="172" customFormat="1" ht="15" hidden="1" customHeight="1" x14ac:dyDescent="0.25">
      <c r="A603" s="175">
        <v>0</v>
      </c>
      <c r="B603" s="161" t="s">
        <v>1226</v>
      </c>
      <c r="C603" s="161" t="s">
        <v>1227</v>
      </c>
      <c r="D603" s="162" t="s">
        <v>1091</v>
      </c>
      <c r="E603" s="162" t="s">
        <v>1092</v>
      </c>
      <c r="F603" s="162" t="s">
        <v>1228</v>
      </c>
      <c r="G603" s="163" t="s">
        <v>175</v>
      </c>
      <c r="H603" s="164">
        <v>1.65</v>
      </c>
      <c r="I603" s="165"/>
      <c r="J603" s="166">
        <f t="shared" si="59"/>
        <v>0</v>
      </c>
      <c r="K603" s="166">
        <f t="shared" si="60"/>
        <v>0</v>
      </c>
      <c r="L603" s="166">
        <f t="shared" si="61"/>
        <v>0</v>
      </c>
      <c r="M603" s="171" t="str">
        <f t="shared" si="64"/>
        <v/>
      </c>
    </row>
    <row r="604" spans="1:13" s="172" customFormat="1" ht="15" hidden="1" customHeight="1" x14ac:dyDescent="0.25">
      <c r="A604" s="175">
        <v>0</v>
      </c>
      <c r="B604" s="161" t="s">
        <v>1229</v>
      </c>
      <c r="C604" s="161" t="s">
        <v>1230</v>
      </c>
      <c r="D604" s="162" t="s">
        <v>1091</v>
      </c>
      <c r="E604" s="162" t="s">
        <v>1092</v>
      </c>
      <c r="F604" s="162" t="s">
        <v>1231</v>
      </c>
      <c r="G604" s="163" t="s">
        <v>175</v>
      </c>
      <c r="H604" s="164">
        <v>1.65</v>
      </c>
      <c r="I604" s="165"/>
      <c r="J604" s="166">
        <f t="shared" si="59"/>
        <v>0</v>
      </c>
      <c r="K604" s="166">
        <f t="shared" si="60"/>
        <v>0</v>
      </c>
      <c r="L604" s="166">
        <f t="shared" si="61"/>
        <v>0</v>
      </c>
      <c r="M604" s="171" t="str">
        <f t="shared" si="64"/>
        <v/>
      </c>
    </row>
    <row r="605" spans="1:13" s="172" customFormat="1" ht="15" hidden="1" customHeight="1" x14ac:dyDescent="0.25">
      <c r="A605" s="175">
        <v>0</v>
      </c>
      <c r="B605" s="161" t="s">
        <v>4848</v>
      </c>
      <c r="C605" s="179" t="s">
        <v>5414</v>
      </c>
      <c r="D605" s="173" t="s">
        <v>1091</v>
      </c>
      <c r="E605" s="173" t="s">
        <v>1092</v>
      </c>
      <c r="F605" s="173" t="s">
        <v>1772</v>
      </c>
      <c r="G605" s="174" t="s">
        <v>64</v>
      </c>
      <c r="H605" s="164">
        <v>1.27</v>
      </c>
      <c r="I605" s="165"/>
      <c r="J605" s="166">
        <f t="shared" si="59"/>
        <v>0</v>
      </c>
      <c r="K605" s="166">
        <f t="shared" si="60"/>
        <v>0</v>
      </c>
      <c r="L605" s="166">
        <f t="shared" si="61"/>
        <v>0</v>
      </c>
      <c r="M605" s="171" t="str">
        <f t="shared" si="64"/>
        <v/>
      </c>
    </row>
    <row r="606" spans="1:13" s="172" customFormat="1" ht="15" hidden="1" customHeight="1" x14ac:dyDescent="0.25">
      <c r="A606" s="175">
        <v>0</v>
      </c>
      <c r="B606" s="161" t="s">
        <v>1250</v>
      </c>
      <c r="C606" s="161" t="s">
        <v>1251</v>
      </c>
      <c r="D606" s="162" t="s">
        <v>1091</v>
      </c>
      <c r="E606" s="162" t="s">
        <v>1092</v>
      </c>
      <c r="F606" s="162" t="s">
        <v>5979</v>
      </c>
      <c r="G606" s="163" t="s">
        <v>175</v>
      </c>
      <c r="H606" s="164">
        <v>1.65</v>
      </c>
      <c r="I606" s="165"/>
      <c r="J606" s="166">
        <f t="shared" si="59"/>
        <v>0</v>
      </c>
      <c r="K606" s="166">
        <f t="shared" si="60"/>
        <v>0</v>
      </c>
      <c r="L606" s="166">
        <f t="shared" si="61"/>
        <v>0</v>
      </c>
      <c r="M606" s="171" t="str">
        <f t="shared" si="64"/>
        <v/>
      </c>
    </row>
    <row r="607" spans="1:13" ht="15" customHeight="1" x14ac:dyDescent="0.25">
      <c r="A607" s="1">
        <v>240</v>
      </c>
      <c r="B607" s="63" t="s">
        <v>1247</v>
      </c>
      <c r="C607" s="208" t="s">
        <v>1248</v>
      </c>
      <c r="D607" s="64" t="s">
        <v>1091</v>
      </c>
      <c r="E607" s="64" t="s">
        <v>1092</v>
      </c>
      <c r="F607" s="64" t="s">
        <v>1249</v>
      </c>
      <c r="G607" s="65" t="s">
        <v>175</v>
      </c>
      <c r="H607" s="66">
        <v>1.65</v>
      </c>
      <c r="I607" s="67"/>
      <c r="J607" s="68">
        <f t="shared" si="59"/>
        <v>0</v>
      </c>
      <c r="K607" s="68">
        <f t="shared" si="60"/>
        <v>0</v>
      </c>
      <c r="L607" s="68">
        <f t="shared" si="61"/>
        <v>0</v>
      </c>
      <c r="M607" s="30" t="str">
        <f t="shared" si="64"/>
        <v/>
      </c>
    </row>
    <row r="608" spans="1:13" ht="15" customHeight="1" x14ac:dyDescent="0.25">
      <c r="A608" s="1">
        <v>197</v>
      </c>
      <c r="B608" s="63" t="s">
        <v>7131</v>
      </c>
      <c r="C608" s="208" t="s">
        <v>1421</v>
      </c>
      <c r="D608" s="64" t="s">
        <v>1254</v>
      </c>
      <c r="E608" s="64" t="s">
        <v>1255</v>
      </c>
      <c r="F608" s="64" t="s">
        <v>6017</v>
      </c>
      <c r="G608" s="65" t="s">
        <v>175</v>
      </c>
      <c r="H608" s="66">
        <v>1.98</v>
      </c>
      <c r="I608" s="67"/>
      <c r="J608" s="68">
        <f t="shared" si="59"/>
        <v>0</v>
      </c>
      <c r="K608" s="68">
        <f t="shared" si="60"/>
        <v>0</v>
      </c>
      <c r="L608" s="68">
        <f t="shared" si="61"/>
        <v>0</v>
      </c>
      <c r="M608" s="30" t="str">
        <f t="shared" si="64"/>
        <v/>
      </c>
    </row>
    <row r="609" spans="1:13" s="172" customFormat="1" ht="15" hidden="1" customHeight="1" x14ac:dyDescent="0.25">
      <c r="A609" s="175">
        <v>0</v>
      </c>
      <c r="B609" s="161" t="s">
        <v>7014</v>
      </c>
      <c r="C609" s="161" t="s">
        <v>6964</v>
      </c>
      <c r="D609" s="162" t="s">
        <v>1254</v>
      </c>
      <c r="E609" s="162" t="s">
        <v>1255</v>
      </c>
      <c r="F609" s="162" t="s">
        <v>7064</v>
      </c>
      <c r="G609" s="163" t="s">
        <v>64</v>
      </c>
      <c r="H609" s="164">
        <v>1.71</v>
      </c>
      <c r="I609" s="165"/>
      <c r="J609" s="166">
        <f t="shared" si="59"/>
        <v>0</v>
      </c>
      <c r="K609" s="166">
        <f t="shared" si="60"/>
        <v>0</v>
      </c>
      <c r="L609" s="166">
        <f t="shared" si="61"/>
        <v>0</v>
      </c>
      <c r="M609" s="171" t="str">
        <f t="shared" si="64"/>
        <v/>
      </c>
    </row>
    <row r="610" spans="1:13" s="172" customFormat="1" ht="15" hidden="1" customHeight="1" x14ac:dyDescent="0.25">
      <c r="A610" s="175">
        <v>0</v>
      </c>
      <c r="B610" s="161" t="s">
        <v>7015</v>
      </c>
      <c r="C610" s="161" t="s">
        <v>6965</v>
      </c>
      <c r="D610" s="162" t="s">
        <v>1254</v>
      </c>
      <c r="E610" s="162" t="s">
        <v>1255</v>
      </c>
      <c r="F610" s="162" t="s">
        <v>5995</v>
      </c>
      <c r="G610" s="163" t="s">
        <v>64</v>
      </c>
      <c r="H610" s="164">
        <v>2.48</v>
      </c>
      <c r="I610" s="165"/>
      <c r="J610" s="166">
        <f t="shared" si="59"/>
        <v>0</v>
      </c>
      <c r="K610" s="166">
        <f t="shared" si="60"/>
        <v>0</v>
      </c>
      <c r="L610" s="166">
        <f t="shared" si="61"/>
        <v>0</v>
      </c>
      <c r="M610" s="171" t="str">
        <f t="shared" si="64"/>
        <v/>
      </c>
    </row>
    <row r="611" spans="1:13" s="172" customFormat="1" ht="15" hidden="1" customHeight="1" x14ac:dyDescent="0.25">
      <c r="A611" s="175">
        <v>0</v>
      </c>
      <c r="B611" s="161" t="s">
        <v>7017</v>
      </c>
      <c r="C611" s="161" t="s">
        <v>6967</v>
      </c>
      <c r="D611" s="162" t="s">
        <v>1254</v>
      </c>
      <c r="E611" s="162" t="s">
        <v>1255</v>
      </c>
      <c r="F611" s="162" t="s">
        <v>7066</v>
      </c>
      <c r="G611" s="163" t="s">
        <v>64</v>
      </c>
      <c r="H611" s="164">
        <v>1.49</v>
      </c>
      <c r="I611" s="165"/>
      <c r="J611" s="166">
        <f t="shared" si="59"/>
        <v>0</v>
      </c>
      <c r="K611" s="166">
        <f t="shared" si="60"/>
        <v>0</v>
      </c>
      <c r="L611" s="166">
        <f t="shared" si="61"/>
        <v>0</v>
      </c>
      <c r="M611" s="171" t="str">
        <f t="shared" si="64"/>
        <v/>
      </c>
    </row>
    <row r="612" spans="1:13" s="172" customFormat="1" ht="15" hidden="1" customHeight="1" x14ac:dyDescent="0.25">
      <c r="A612" s="175">
        <v>0</v>
      </c>
      <c r="B612" s="161" t="s">
        <v>6836</v>
      </c>
      <c r="C612" s="161" t="s">
        <v>6882</v>
      </c>
      <c r="D612" s="162" t="s">
        <v>1254</v>
      </c>
      <c r="E612" s="162" t="s">
        <v>1255</v>
      </c>
      <c r="F612" s="162" t="s">
        <v>6927</v>
      </c>
      <c r="G612" s="163" t="s">
        <v>64</v>
      </c>
      <c r="H612" s="164">
        <v>0.94000000000000006</v>
      </c>
      <c r="I612" s="165"/>
      <c r="J612" s="166">
        <f t="shared" si="59"/>
        <v>0</v>
      </c>
      <c r="K612" s="166">
        <f t="shared" si="60"/>
        <v>0</v>
      </c>
      <c r="L612" s="166">
        <f t="shared" si="61"/>
        <v>0</v>
      </c>
      <c r="M612" s="171" t="str">
        <f t="shared" si="64"/>
        <v/>
      </c>
    </row>
    <row r="613" spans="1:13" s="172" customFormat="1" ht="15" customHeight="1" x14ac:dyDescent="0.25">
      <c r="A613" s="1">
        <v>1727</v>
      </c>
      <c r="B613" s="63" t="s">
        <v>6837</v>
      </c>
      <c r="C613" s="63" t="s">
        <v>6883</v>
      </c>
      <c r="D613" s="64" t="s">
        <v>1254</v>
      </c>
      <c r="E613" s="64" t="s">
        <v>1255</v>
      </c>
      <c r="F613" s="64" t="s">
        <v>6928</v>
      </c>
      <c r="G613" s="65" t="s">
        <v>64</v>
      </c>
      <c r="H613" s="66">
        <v>1.3800000000000001</v>
      </c>
      <c r="I613" s="67"/>
      <c r="J613" s="68">
        <f t="shared" si="59"/>
        <v>0</v>
      </c>
      <c r="K613" s="68">
        <f t="shared" si="60"/>
        <v>0</v>
      </c>
      <c r="L613" s="68">
        <f t="shared" si="61"/>
        <v>0</v>
      </c>
      <c r="M613" s="171" t="str">
        <f t="shared" si="64"/>
        <v/>
      </c>
    </row>
    <row r="614" spans="1:13" s="172" customFormat="1" ht="15" hidden="1" customHeight="1" x14ac:dyDescent="0.25">
      <c r="A614" s="175">
        <v>0</v>
      </c>
      <c r="B614" s="161" t="s">
        <v>6838</v>
      </c>
      <c r="C614" s="161" t="s">
        <v>6884</v>
      </c>
      <c r="D614" s="162" t="s">
        <v>1254</v>
      </c>
      <c r="E614" s="162" t="s">
        <v>1255</v>
      </c>
      <c r="F614" s="162" t="s">
        <v>6929</v>
      </c>
      <c r="G614" s="163" t="s">
        <v>64</v>
      </c>
      <c r="H614" s="164">
        <v>0.94000000000000006</v>
      </c>
      <c r="I614" s="165"/>
      <c r="J614" s="166">
        <f t="shared" si="59"/>
        <v>0</v>
      </c>
      <c r="K614" s="166">
        <f t="shared" si="60"/>
        <v>0</v>
      </c>
      <c r="L614" s="166">
        <f t="shared" si="61"/>
        <v>0</v>
      </c>
      <c r="M614" s="171" t="str">
        <f t="shared" si="64"/>
        <v/>
      </c>
    </row>
    <row r="615" spans="1:13" s="172" customFormat="1" ht="15" hidden="1" customHeight="1" x14ac:dyDescent="0.25">
      <c r="A615" s="175">
        <v>0</v>
      </c>
      <c r="B615" s="161" t="s">
        <v>1252</v>
      </c>
      <c r="C615" s="161" t="s">
        <v>1253</v>
      </c>
      <c r="D615" s="162" t="s">
        <v>1254</v>
      </c>
      <c r="E615" s="162" t="s">
        <v>1255</v>
      </c>
      <c r="F615" s="162" t="s">
        <v>1256</v>
      </c>
      <c r="G615" s="163" t="s">
        <v>64</v>
      </c>
      <c r="H615" s="164">
        <v>1.65</v>
      </c>
      <c r="I615" s="165"/>
      <c r="J615" s="166">
        <f t="shared" si="59"/>
        <v>0</v>
      </c>
      <c r="K615" s="166">
        <f t="shared" si="60"/>
        <v>0</v>
      </c>
      <c r="L615" s="166">
        <f t="shared" si="61"/>
        <v>0</v>
      </c>
      <c r="M615" s="171" t="str">
        <f t="shared" si="64"/>
        <v/>
      </c>
    </row>
    <row r="616" spans="1:13" ht="15" customHeight="1" x14ac:dyDescent="0.25">
      <c r="A616" s="180">
        <v>3460</v>
      </c>
      <c r="B616" s="63" t="s">
        <v>1264</v>
      </c>
      <c r="C616" s="63" t="s">
        <v>1265</v>
      </c>
      <c r="D616" s="64" t="s">
        <v>1254</v>
      </c>
      <c r="E616" s="64" t="s">
        <v>1255</v>
      </c>
      <c r="F616" s="64" t="s">
        <v>1266</v>
      </c>
      <c r="G616" s="65" t="s">
        <v>64</v>
      </c>
      <c r="H616" s="66">
        <v>1.93</v>
      </c>
      <c r="I616" s="67"/>
      <c r="J616" s="68">
        <f t="shared" si="59"/>
        <v>0</v>
      </c>
      <c r="K616" s="68">
        <f t="shared" si="60"/>
        <v>0</v>
      </c>
      <c r="L616" s="68">
        <f t="shared" si="61"/>
        <v>0</v>
      </c>
      <c r="M616" s="30" t="str">
        <f t="shared" si="64"/>
        <v/>
      </c>
    </row>
    <row r="617" spans="1:13" s="172" customFormat="1" ht="15" hidden="1" customHeight="1" x14ac:dyDescent="0.25">
      <c r="A617" s="175">
        <v>0</v>
      </c>
      <c r="B617" s="161" t="s">
        <v>1267</v>
      </c>
      <c r="C617" s="161" t="s">
        <v>1268</v>
      </c>
      <c r="D617" s="162" t="s">
        <v>1254</v>
      </c>
      <c r="E617" s="162" t="s">
        <v>1255</v>
      </c>
      <c r="F617" s="162" t="s">
        <v>1266</v>
      </c>
      <c r="G617" s="163" t="s">
        <v>175</v>
      </c>
      <c r="H617" s="164">
        <v>2.2000000000000002</v>
      </c>
      <c r="I617" s="165"/>
      <c r="J617" s="166">
        <f t="shared" si="59"/>
        <v>0</v>
      </c>
      <c r="K617" s="166">
        <f t="shared" si="60"/>
        <v>0</v>
      </c>
      <c r="L617" s="166">
        <f t="shared" si="61"/>
        <v>0</v>
      </c>
      <c r="M617" s="171" t="str">
        <f t="shared" si="64"/>
        <v/>
      </c>
    </row>
    <row r="618" spans="1:13" s="172" customFormat="1" ht="15" customHeight="1" x14ac:dyDescent="0.25">
      <c r="A618" s="1">
        <v>1960</v>
      </c>
      <c r="B618" s="63" t="s">
        <v>4850</v>
      </c>
      <c r="C618" s="178" t="s">
        <v>5417</v>
      </c>
      <c r="D618" s="167" t="s">
        <v>1254</v>
      </c>
      <c r="E618" s="167" t="s">
        <v>1255</v>
      </c>
      <c r="F618" s="167" t="s">
        <v>1266</v>
      </c>
      <c r="G618" s="168" t="s">
        <v>528</v>
      </c>
      <c r="H618" s="169">
        <v>2.92</v>
      </c>
      <c r="I618" s="67"/>
      <c r="J618" s="68">
        <f t="shared" si="59"/>
        <v>0</v>
      </c>
      <c r="K618" s="68">
        <f t="shared" si="60"/>
        <v>0</v>
      </c>
      <c r="L618" s="68">
        <f t="shared" si="61"/>
        <v>0</v>
      </c>
      <c r="M618" s="171" t="str">
        <f t="shared" si="64"/>
        <v/>
      </c>
    </row>
    <row r="619" spans="1:13" s="172" customFormat="1" ht="15" hidden="1" customHeight="1" x14ac:dyDescent="0.25">
      <c r="A619" s="175">
        <v>0</v>
      </c>
      <c r="B619" s="161" t="s">
        <v>1269</v>
      </c>
      <c r="C619" s="161" t="s">
        <v>1270</v>
      </c>
      <c r="D619" s="162" t="s">
        <v>1254</v>
      </c>
      <c r="E619" s="162" t="s">
        <v>1255</v>
      </c>
      <c r="F619" s="162" t="s">
        <v>5981</v>
      </c>
      <c r="G619" s="163" t="s">
        <v>64</v>
      </c>
      <c r="H619" s="164">
        <v>1.65</v>
      </c>
      <c r="I619" s="165"/>
      <c r="J619" s="166">
        <f t="shared" si="59"/>
        <v>0</v>
      </c>
      <c r="K619" s="166">
        <f t="shared" si="60"/>
        <v>0</v>
      </c>
      <c r="L619" s="166">
        <f t="shared" si="61"/>
        <v>0</v>
      </c>
      <c r="M619" s="171" t="str">
        <f t="shared" si="64"/>
        <v/>
      </c>
    </row>
    <row r="620" spans="1:13" s="172" customFormat="1" ht="15" hidden="1" customHeight="1" x14ac:dyDescent="0.25">
      <c r="A620" s="181">
        <v>0</v>
      </c>
      <c r="B620" s="161" t="s">
        <v>4853</v>
      </c>
      <c r="C620" s="161" t="s">
        <v>5420</v>
      </c>
      <c r="D620" s="162" t="s">
        <v>1254</v>
      </c>
      <c r="E620" s="162" t="s">
        <v>1255</v>
      </c>
      <c r="F620" s="162" t="s">
        <v>5990</v>
      </c>
      <c r="G620" s="174" t="s">
        <v>64</v>
      </c>
      <c r="H620" s="164">
        <v>2.48</v>
      </c>
      <c r="I620" s="165"/>
      <c r="J620" s="166">
        <f t="shared" si="59"/>
        <v>0</v>
      </c>
      <c r="K620" s="166">
        <f t="shared" si="60"/>
        <v>0</v>
      </c>
      <c r="L620" s="166">
        <f t="shared" si="61"/>
        <v>0</v>
      </c>
      <c r="M620" s="171" t="str">
        <f t="shared" si="64"/>
        <v/>
      </c>
    </row>
    <row r="621" spans="1:13" s="172" customFormat="1" ht="15" hidden="1" customHeight="1" x14ac:dyDescent="0.25">
      <c r="A621" s="175">
        <v>0</v>
      </c>
      <c r="B621" s="161" t="s">
        <v>1271</v>
      </c>
      <c r="C621" s="161" t="s">
        <v>1272</v>
      </c>
      <c r="D621" s="162" t="s">
        <v>1254</v>
      </c>
      <c r="E621" s="162" t="s">
        <v>1255</v>
      </c>
      <c r="F621" s="162" t="s">
        <v>5982</v>
      </c>
      <c r="G621" s="163" t="s">
        <v>64</v>
      </c>
      <c r="H621" s="164">
        <v>1.65</v>
      </c>
      <c r="I621" s="165"/>
      <c r="J621" s="166">
        <f t="shared" ref="J621:J684" si="65">H621*I621</f>
        <v>0</v>
      </c>
      <c r="K621" s="166">
        <f t="shared" ref="K621:K684" si="66">IF($I$11&gt;=7000,0,H621*0.07*I621)</f>
        <v>0</v>
      </c>
      <c r="L621" s="166">
        <f t="shared" ref="L621:L684" si="67">J621+K621</f>
        <v>0</v>
      </c>
      <c r="M621" s="171" t="str">
        <f t="shared" si="64"/>
        <v/>
      </c>
    </row>
    <row r="622" spans="1:13" s="172" customFormat="1" ht="15" customHeight="1" x14ac:dyDescent="0.25">
      <c r="A622" s="1">
        <v>613</v>
      </c>
      <c r="B622" s="63" t="s">
        <v>1273</v>
      </c>
      <c r="C622" s="63" t="s">
        <v>1274</v>
      </c>
      <c r="D622" s="64" t="s">
        <v>1254</v>
      </c>
      <c r="E622" s="64" t="s">
        <v>1255</v>
      </c>
      <c r="F622" s="64" t="s">
        <v>1275</v>
      </c>
      <c r="G622" s="65" t="s">
        <v>64</v>
      </c>
      <c r="H622" s="66">
        <v>0.99</v>
      </c>
      <c r="I622" s="67"/>
      <c r="J622" s="68">
        <f t="shared" si="65"/>
        <v>0</v>
      </c>
      <c r="K622" s="68">
        <f t="shared" si="66"/>
        <v>0</v>
      </c>
      <c r="L622" s="68">
        <f t="shared" si="67"/>
        <v>0</v>
      </c>
      <c r="M622" s="171" t="str">
        <f t="shared" si="64"/>
        <v/>
      </c>
    </row>
    <row r="623" spans="1:13" s="172" customFormat="1" ht="15" hidden="1" customHeight="1" x14ac:dyDescent="0.25">
      <c r="A623" s="181">
        <v>0</v>
      </c>
      <c r="B623" s="161" t="s">
        <v>1276</v>
      </c>
      <c r="C623" s="161" t="s">
        <v>1277</v>
      </c>
      <c r="D623" s="162" t="s">
        <v>1254</v>
      </c>
      <c r="E623" s="162" t="s">
        <v>1255</v>
      </c>
      <c r="F623" s="162" t="s">
        <v>5983</v>
      </c>
      <c r="G623" s="174" t="s">
        <v>64</v>
      </c>
      <c r="H623" s="164">
        <v>1.76</v>
      </c>
      <c r="I623" s="165"/>
      <c r="J623" s="166">
        <f t="shared" si="65"/>
        <v>0</v>
      </c>
      <c r="K623" s="166">
        <f t="shared" si="66"/>
        <v>0</v>
      </c>
      <c r="L623" s="166">
        <f t="shared" si="67"/>
        <v>0</v>
      </c>
      <c r="M623" s="171" t="str">
        <f t="shared" si="64"/>
        <v/>
      </c>
    </row>
    <row r="624" spans="1:13" s="172" customFormat="1" ht="15" customHeight="1" x14ac:dyDescent="0.25">
      <c r="A624" s="1">
        <v>1732</v>
      </c>
      <c r="B624" s="63" t="s">
        <v>1284</v>
      </c>
      <c r="C624" s="63" t="s">
        <v>1285</v>
      </c>
      <c r="D624" s="64" t="s">
        <v>1254</v>
      </c>
      <c r="E624" s="64" t="s">
        <v>1255</v>
      </c>
      <c r="F624" s="64" t="s">
        <v>1286</v>
      </c>
      <c r="G624" s="65" t="s">
        <v>64</v>
      </c>
      <c r="H624" s="66">
        <v>1.65</v>
      </c>
      <c r="I624" s="67"/>
      <c r="J624" s="68">
        <f t="shared" si="65"/>
        <v>0</v>
      </c>
      <c r="K624" s="68">
        <f t="shared" si="66"/>
        <v>0</v>
      </c>
      <c r="L624" s="68">
        <f t="shared" si="67"/>
        <v>0</v>
      </c>
      <c r="M624" s="171" t="str">
        <f t="shared" si="64"/>
        <v/>
      </c>
    </row>
    <row r="625" spans="1:13" s="172" customFormat="1" ht="15" customHeight="1" x14ac:dyDescent="0.25">
      <c r="A625" s="1">
        <v>1014</v>
      </c>
      <c r="B625" s="63" t="s">
        <v>1287</v>
      </c>
      <c r="C625" s="63" t="s">
        <v>1288</v>
      </c>
      <c r="D625" s="64" t="s">
        <v>1254</v>
      </c>
      <c r="E625" s="64" t="s">
        <v>1255</v>
      </c>
      <c r="F625" s="64" t="s">
        <v>1286</v>
      </c>
      <c r="G625" s="65" t="s">
        <v>175</v>
      </c>
      <c r="H625" s="66">
        <v>1.87</v>
      </c>
      <c r="I625" s="67"/>
      <c r="J625" s="68">
        <f t="shared" si="65"/>
        <v>0</v>
      </c>
      <c r="K625" s="68">
        <f t="shared" si="66"/>
        <v>0</v>
      </c>
      <c r="L625" s="68">
        <f t="shared" si="67"/>
        <v>0</v>
      </c>
      <c r="M625" s="171" t="str">
        <f t="shared" si="64"/>
        <v/>
      </c>
    </row>
    <row r="626" spans="1:13" s="172" customFormat="1" ht="15" hidden="1" customHeight="1" x14ac:dyDescent="0.25">
      <c r="A626" s="175">
        <v>0</v>
      </c>
      <c r="B626" s="161" t="s">
        <v>1289</v>
      </c>
      <c r="C626" s="161" t="s">
        <v>1290</v>
      </c>
      <c r="D626" s="162" t="s">
        <v>1254</v>
      </c>
      <c r="E626" s="162" t="s">
        <v>1255</v>
      </c>
      <c r="F626" s="162" t="s">
        <v>1286</v>
      </c>
      <c r="G626" s="163" t="s">
        <v>528</v>
      </c>
      <c r="H626" s="164">
        <v>2.64</v>
      </c>
      <c r="I626" s="165"/>
      <c r="J626" s="166">
        <f t="shared" si="65"/>
        <v>0</v>
      </c>
      <c r="K626" s="166">
        <f t="shared" si="66"/>
        <v>0</v>
      </c>
      <c r="L626" s="166">
        <f t="shared" si="67"/>
        <v>0</v>
      </c>
      <c r="M626" s="171" t="str">
        <f t="shared" si="64"/>
        <v/>
      </c>
    </row>
    <row r="627" spans="1:13" s="172" customFormat="1" ht="15" hidden="1" customHeight="1" x14ac:dyDescent="0.25">
      <c r="A627" s="175">
        <v>0</v>
      </c>
      <c r="B627" s="161" t="s">
        <v>1291</v>
      </c>
      <c r="C627" s="161" t="s">
        <v>1292</v>
      </c>
      <c r="D627" s="162" t="s">
        <v>1254</v>
      </c>
      <c r="E627" s="162" t="s">
        <v>1255</v>
      </c>
      <c r="F627" s="162" t="s">
        <v>5986</v>
      </c>
      <c r="G627" s="163" t="s">
        <v>64</v>
      </c>
      <c r="H627" s="164">
        <v>0.99</v>
      </c>
      <c r="I627" s="165"/>
      <c r="J627" s="166">
        <f t="shared" si="65"/>
        <v>0</v>
      </c>
      <c r="K627" s="166">
        <f t="shared" si="66"/>
        <v>0</v>
      </c>
      <c r="L627" s="166">
        <f t="shared" si="67"/>
        <v>0</v>
      </c>
      <c r="M627" s="171" t="str">
        <f t="shared" si="64"/>
        <v/>
      </c>
    </row>
    <row r="628" spans="1:13" s="172" customFormat="1" ht="15" hidden="1" customHeight="1" x14ac:dyDescent="0.25">
      <c r="A628" s="181">
        <v>0</v>
      </c>
      <c r="B628" s="161" t="s">
        <v>1296</v>
      </c>
      <c r="C628" s="161" t="s">
        <v>1297</v>
      </c>
      <c r="D628" s="162" t="s">
        <v>1254</v>
      </c>
      <c r="E628" s="162" t="s">
        <v>1255</v>
      </c>
      <c r="F628" s="162" t="s">
        <v>1298</v>
      </c>
      <c r="G628" s="174" t="s">
        <v>64</v>
      </c>
      <c r="H628" s="164">
        <v>1.65</v>
      </c>
      <c r="I628" s="165"/>
      <c r="J628" s="166">
        <f t="shared" si="65"/>
        <v>0</v>
      </c>
      <c r="K628" s="166">
        <f t="shared" si="66"/>
        <v>0</v>
      </c>
      <c r="L628" s="166">
        <f t="shared" si="67"/>
        <v>0</v>
      </c>
      <c r="M628" s="171" t="str">
        <f t="shared" si="64"/>
        <v/>
      </c>
    </row>
    <row r="629" spans="1:13" s="172" customFormat="1" ht="15" hidden="1" customHeight="1" x14ac:dyDescent="0.25">
      <c r="A629" s="175">
        <v>0</v>
      </c>
      <c r="B629" s="161" t="s">
        <v>1301</v>
      </c>
      <c r="C629" s="161" t="s">
        <v>1302</v>
      </c>
      <c r="D629" s="162" t="s">
        <v>1254</v>
      </c>
      <c r="E629" s="162" t="s">
        <v>1255</v>
      </c>
      <c r="F629" s="162" t="s">
        <v>1298</v>
      </c>
      <c r="G629" s="163" t="s">
        <v>528</v>
      </c>
      <c r="H629" s="164">
        <v>2.64</v>
      </c>
      <c r="I629" s="165"/>
      <c r="J629" s="166">
        <f t="shared" si="65"/>
        <v>0</v>
      </c>
      <c r="K629" s="166">
        <f t="shared" si="66"/>
        <v>0</v>
      </c>
      <c r="L629" s="166">
        <f t="shared" si="67"/>
        <v>0</v>
      </c>
      <c r="M629" s="171" t="str">
        <f t="shared" si="64"/>
        <v/>
      </c>
    </row>
    <row r="630" spans="1:13" s="172" customFormat="1" ht="15" hidden="1" customHeight="1" x14ac:dyDescent="0.25">
      <c r="A630" s="181">
        <v>0</v>
      </c>
      <c r="B630" s="161" t="s">
        <v>4855</v>
      </c>
      <c r="C630" s="207" t="s">
        <v>5422</v>
      </c>
      <c r="D630" s="162" t="s">
        <v>1254</v>
      </c>
      <c r="E630" s="162" t="s">
        <v>1255</v>
      </c>
      <c r="F630" s="162" t="s">
        <v>5992</v>
      </c>
      <c r="G630" s="174" t="s">
        <v>175</v>
      </c>
      <c r="H630" s="164">
        <v>3.03</v>
      </c>
      <c r="I630" s="165"/>
      <c r="J630" s="166">
        <f t="shared" si="65"/>
        <v>0</v>
      </c>
      <c r="K630" s="166">
        <f t="shared" si="66"/>
        <v>0</v>
      </c>
      <c r="L630" s="166">
        <f t="shared" si="67"/>
        <v>0</v>
      </c>
      <c r="M630" s="171" t="str">
        <f t="shared" si="64"/>
        <v/>
      </c>
    </row>
    <row r="631" spans="1:13" ht="15" customHeight="1" x14ac:dyDescent="0.25">
      <c r="A631" s="180">
        <v>40</v>
      </c>
      <c r="B631" s="63" t="s">
        <v>1303</v>
      </c>
      <c r="C631" s="63" t="s">
        <v>1304</v>
      </c>
      <c r="D631" s="64" t="s">
        <v>1254</v>
      </c>
      <c r="E631" s="64" t="s">
        <v>1255</v>
      </c>
      <c r="F631" s="64" t="s">
        <v>5987</v>
      </c>
      <c r="G631" s="65" t="s">
        <v>64</v>
      </c>
      <c r="H631" s="66">
        <v>1.65</v>
      </c>
      <c r="I631" s="67"/>
      <c r="J631" s="68">
        <f t="shared" si="65"/>
        <v>0</v>
      </c>
      <c r="K631" s="68">
        <f t="shared" si="66"/>
        <v>0</v>
      </c>
      <c r="L631" s="68">
        <f t="shared" si="67"/>
        <v>0</v>
      </c>
      <c r="M631" s="30" t="str">
        <f t="shared" si="64"/>
        <v/>
      </c>
    </row>
    <row r="632" spans="1:13" s="172" customFormat="1" ht="15" hidden="1" customHeight="1" x14ac:dyDescent="0.25">
      <c r="A632" s="175">
        <v>0</v>
      </c>
      <c r="B632" s="161" t="s">
        <v>4672</v>
      </c>
      <c r="C632" s="161" t="s">
        <v>6511</v>
      </c>
      <c r="D632" s="162" t="s">
        <v>1254</v>
      </c>
      <c r="E632" s="162" t="s">
        <v>1255</v>
      </c>
      <c r="F632" s="162" t="s">
        <v>5987</v>
      </c>
      <c r="G632" s="163" t="s">
        <v>175</v>
      </c>
      <c r="H632" s="164">
        <v>1.87</v>
      </c>
      <c r="I632" s="165"/>
      <c r="J632" s="166">
        <f t="shared" si="65"/>
        <v>0</v>
      </c>
      <c r="K632" s="166">
        <f t="shared" si="66"/>
        <v>0</v>
      </c>
      <c r="L632" s="166">
        <f t="shared" si="67"/>
        <v>0</v>
      </c>
      <c r="M632" s="171" t="str">
        <f t="shared" si="64"/>
        <v/>
      </c>
    </row>
    <row r="633" spans="1:13" s="172" customFormat="1" ht="15" hidden="1" customHeight="1" x14ac:dyDescent="0.25">
      <c r="A633" s="175">
        <v>0</v>
      </c>
      <c r="B633" s="161" t="s">
        <v>1306</v>
      </c>
      <c r="C633" s="161" t="s">
        <v>1307</v>
      </c>
      <c r="D633" s="162" t="s">
        <v>1254</v>
      </c>
      <c r="E633" s="162" t="s">
        <v>1255</v>
      </c>
      <c r="F633" s="162" t="s">
        <v>5987</v>
      </c>
      <c r="G633" s="163" t="s">
        <v>528</v>
      </c>
      <c r="H633" s="164">
        <v>2.64</v>
      </c>
      <c r="I633" s="165"/>
      <c r="J633" s="166">
        <f t="shared" si="65"/>
        <v>0</v>
      </c>
      <c r="K633" s="166">
        <f t="shared" si="66"/>
        <v>0</v>
      </c>
      <c r="L633" s="166">
        <f t="shared" si="67"/>
        <v>0</v>
      </c>
      <c r="M633" s="171" t="str">
        <f t="shared" si="64"/>
        <v/>
      </c>
    </row>
    <row r="634" spans="1:13" s="172" customFormat="1" ht="15" hidden="1" customHeight="1" x14ac:dyDescent="0.25">
      <c r="A634" s="175">
        <v>0</v>
      </c>
      <c r="B634" s="161" t="s">
        <v>4857</v>
      </c>
      <c r="C634" s="161" t="s">
        <v>5424</v>
      </c>
      <c r="D634" s="162" t="s">
        <v>1254</v>
      </c>
      <c r="E634" s="162" t="s">
        <v>1255</v>
      </c>
      <c r="F634" s="162" t="s">
        <v>5994</v>
      </c>
      <c r="G634" s="163" t="s">
        <v>64</v>
      </c>
      <c r="H634" s="164">
        <v>2.48</v>
      </c>
      <c r="I634" s="165"/>
      <c r="J634" s="166">
        <f t="shared" si="65"/>
        <v>0</v>
      </c>
      <c r="K634" s="166">
        <f t="shared" si="66"/>
        <v>0</v>
      </c>
      <c r="L634" s="166">
        <f t="shared" si="67"/>
        <v>0</v>
      </c>
      <c r="M634" s="171" t="str">
        <f t="shared" si="64"/>
        <v/>
      </c>
    </row>
    <row r="635" spans="1:13" s="172" customFormat="1" ht="15" hidden="1" customHeight="1" x14ac:dyDescent="0.25">
      <c r="A635" s="181">
        <v>0</v>
      </c>
      <c r="B635" s="161" t="s">
        <v>1308</v>
      </c>
      <c r="C635" s="161" t="s">
        <v>1309</v>
      </c>
      <c r="D635" s="162" t="s">
        <v>1254</v>
      </c>
      <c r="E635" s="162" t="s">
        <v>1255</v>
      </c>
      <c r="F635" s="162" t="s">
        <v>5988</v>
      </c>
      <c r="G635" s="163" t="s">
        <v>64</v>
      </c>
      <c r="H635" s="164">
        <v>1.65</v>
      </c>
      <c r="I635" s="165"/>
      <c r="J635" s="166">
        <f t="shared" si="65"/>
        <v>0</v>
      </c>
      <c r="K635" s="166">
        <f t="shared" si="66"/>
        <v>0</v>
      </c>
      <c r="L635" s="166">
        <f t="shared" si="67"/>
        <v>0</v>
      </c>
      <c r="M635" s="171" t="str">
        <f t="shared" si="64"/>
        <v/>
      </c>
    </row>
    <row r="636" spans="1:13" s="172" customFormat="1" ht="15" hidden="1" customHeight="1" x14ac:dyDescent="0.25">
      <c r="A636" s="175">
        <v>0</v>
      </c>
      <c r="B636" s="161" t="s">
        <v>1312</v>
      </c>
      <c r="C636" s="161" t="s">
        <v>1313</v>
      </c>
      <c r="D636" s="162" t="s">
        <v>1254</v>
      </c>
      <c r="E636" s="162" t="s">
        <v>1255</v>
      </c>
      <c r="F636" s="162" t="s">
        <v>5988</v>
      </c>
      <c r="G636" s="163" t="s">
        <v>528</v>
      </c>
      <c r="H636" s="164">
        <v>2.64</v>
      </c>
      <c r="I636" s="165"/>
      <c r="J636" s="166">
        <f t="shared" si="65"/>
        <v>0</v>
      </c>
      <c r="K636" s="166">
        <f t="shared" si="66"/>
        <v>0</v>
      </c>
      <c r="L636" s="166">
        <f t="shared" si="67"/>
        <v>0</v>
      </c>
      <c r="M636" s="171" t="str">
        <f t="shared" si="64"/>
        <v/>
      </c>
    </row>
    <row r="637" spans="1:13" s="172" customFormat="1" ht="15" hidden="1" customHeight="1" x14ac:dyDescent="0.25">
      <c r="A637" s="181">
        <v>0</v>
      </c>
      <c r="B637" s="161" t="s">
        <v>1314</v>
      </c>
      <c r="C637" s="161" t="s">
        <v>1315</v>
      </c>
      <c r="D637" s="162" t="s">
        <v>1254</v>
      </c>
      <c r="E637" s="162" t="s">
        <v>1255</v>
      </c>
      <c r="F637" s="162" t="s">
        <v>1316</v>
      </c>
      <c r="G637" s="174" t="s">
        <v>64</v>
      </c>
      <c r="H637" s="164">
        <v>1.65</v>
      </c>
      <c r="I637" s="165"/>
      <c r="J637" s="166">
        <f t="shared" si="65"/>
        <v>0</v>
      </c>
      <c r="K637" s="166">
        <f t="shared" si="66"/>
        <v>0</v>
      </c>
      <c r="L637" s="166">
        <f t="shared" si="67"/>
        <v>0</v>
      </c>
      <c r="M637" s="171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s="172" customFormat="1" ht="15" hidden="1" customHeight="1" x14ac:dyDescent="0.25">
      <c r="A638" s="175">
        <v>0</v>
      </c>
      <c r="B638" s="161" t="s">
        <v>1317</v>
      </c>
      <c r="C638" s="161" t="s">
        <v>1318</v>
      </c>
      <c r="D638" s="162" t="s">
        <v>1254</v>
      </c>
      <c r="E638" s="162" t="s">
        <v>1255</v>
      </c>
      <c r="F638" s="162" t="s">
        <v>1319</v>
      </c>
      <c r="G638" s="163" t="s">
        <v>64</v>
      </c>
      <c r="H638" s="164">
        <v>1.65</v>
      </c>
      <c r="I638" s="165"/>
      <c r="J638" s="166">
        <f t="shared" si="65"/>
        <v>0</v>
      </c>
      <c r="K638" s="166">
        <f t="shared" si="66"/>
        <v>0</v>
      </c>
      <c r="L638" s="166">
        <f t="shared" si="67"/>
        <v>0</v>
      </c>
      <c r="M638" s="171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s="172" customFormat="1" ht="15" hidden="1" customHeight="1" x14ac:dyDescent="0.25">
      <c r="A639" s="175">
        <v>0</v>
      </c>
      <c r="B639" s="161" t="s">
        <v>1320</v>
      </c>
      <c r="C639" s="161" t="s">
        <v>1321</v>
      </c>
      <c r="D639" s="162" t="s">
        <v>1254</v>
      </c>
      <c r="E639" s="162" t="s">
        <v>1255</v>
      </c>
      <c r="F639" s="162" t="s">
        <v>6003</v>
      </c>
      <c r="G639" s="163" t="s">
        <v>64</v>
      </c>
      <c r="H639" s="164">
        <v>1.65</v>
      </c>
      <c r="I639" s="165"/>
      <c r="J639" s="166">
        <f t="shared" si="65"/>
        <v>0</v>
      </c>
      <c r="K639" s="166">
        <f t="shared" si="66"/>
        <v>0</v>
      </c>
      <c r="L639" s="166">
        <f t="shared" si="67"/>
        <v>0</v>
      </c>
      <c r="M639" s="171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s="172" customFormat="1" ht="15" customHeight="1" x14ac:dyDescent="0.25">
      <c r="A640" s="1">
        <v>249</v>
      </c>
      <c r="B640" s="63" t="s">
        <v>1322</v>
      </c>
      <c r="C640" s="63" t="s">
        <v>1323</v>
      </c>
      <c r="D640" s="64" t="s">
        <v>1254</v>
      </c>
      <c r="E640" s="64" t="s">
        <v>1255</v>
      </c>
      <c r="F640" s="64" t="s">
        <v>6003</v>
      </c>
      <c r="G640" s="65" t="s">
        <v>175</v>
      </c>
      <c r="H640" s="66">
        <v>1.87</v>
      </c>
      <c r="I640" s="67"/>
      <c r="J640" s="68">
        <f t="shared" si="65"/>
        <v>0</v>
      </c>
      <c r="K640" s="68">
        <f t="shared" si="66"/>
        <v>0</v>
      </c>
      <c r="L640" s="68">
        <f t="shared" si="67"/>
        <v>0</v>
      </c>
      <c r="M640" s="171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s="172" customFormat="1" ht="15" customHeight="1" x14ac:dyDescent="0.25">
      <c r="A641" s="1">
        <v>877</v>
      </c>
      <c r="B641" s="63" t="s">
        <v>4871</v>
      </c>
      <c r="C641" s="178" t="s">
        <v>5437</v>
      </c>
      <c r="D641" s="167" t="s">
        <v>1254</v>
      </c>
      <c r="E641" s="167" t="s">
        <v>1255</v>
      </c>
      <c r="F641" s="167" t="s">
        <v>6003</v>
      </c>
      <c r="G641" s="168" t="s">
        <v>528</v>
      </c>
      <c r="H641" s="169">
        <v>2.64</v>
      </c>
      <c r="I641" s="67"/>
      <c r="J641" s="68">
        <f t="shared" si="65"/>
        <v>0</v>
      </c>
      <c r="K641" s="68">
        <f t="shared" si="66"/>
        <v>0</v>
      </c>
      <c r="L641" s="68">
        <f t="shared" si="67"/>
        <v>0</v>
      </c>
      <c r="M641" s="171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ht="15" customHeight="1" x14ac:dyDescent="0.25">
      <c r="A642" s="1">
        <v>120</v>
      </c>
      <c r="B642" s="63" t="s">
        <v>1324</v>
      </c>
      <c r="C642" s="63" t="s">
        <v>1325</v>
      </c>
      <c r="D642" s="64" t="s">
        <v>1254</v>
      </c>
      <c r="E642" s="64" t="s">
        <v>1255</v>
      </c>
      <c r="F642" s="64" t="s">
        <v>6004</v>
      </c>
      <c r="G642" s="65" t="s">
        <v>64</v>
      </c>
      <c r="H642" s="66">
        <v>1.65</v>
      </c>
      <c r="I642" s="67"/>
      <c r="J642" s="68">
        <f t="shared" si="65"/>
        <v>0</v>
      </c>
      <c r="K642" s="68">
        <f t="shared" si="66"/>
        <v>0</v>
      </c>
      <c r="L642" s="68">
        <f t="shared" si="67"/>
        <v>0</v>
      </c>
      <c r="M642" s="30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ht="15" customHeight="1" x14ac:dyDescent="0.25">
      <c r="A643" s="1">
        <v>79</v>
      </c>
      <c r="B643" s="63" t="s">
        <v>1326</v>
      </c>
      <c r="C643" s="208" t="s">
        <v>1327</v>
      </c>
      <c r="D643" s="64" t="s">
        <v>1254</v>
      </c>
      <c r="E643" s="64" t="s">
        <v>1255</v>
      </c>
      <c r="F643" s="64" t="s">
        <v>6004</v>
      </c>
      <c r="G643" s="65" t="s">
        <v>175</v>
      </c>
      <c r="H643" s="66">
        <v>1.87</v>
      </c>
      <c r="I643" s="67"/>
      <c r="J643" s="68">
        <f t="shared" si="65"/>
        <v>0</v>
      </c>
      <c r="K643" s="68">
        <f t="shared" si="66"/>
        <v>0</v>
      </c>
      <c r="L643" s="68">
        <f t="shared" si="67"/>
        <v>0</v>
      </c>
      <c r="M643" s="30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s="172" customFormat="1" ht="15" hidden="1" customHeight="1" x14ac:dyDescent="0.25">
      <c r="A644" s="175">
        <v>0</v>
      </c>
      <c r="B644" s="161" t="s">
        <v>1328</v>
      </c>
      <c r="C644" s="161" t="s">
        <v>1329</v>
      </c>
      <c r="D644" s="162" t="s">
        <v>1254</v>
      </c>
      <c r="E644" s="162" t="s">
        <v>1255</v>
      </c>
      <c r="F644" s="162" t="s">
        <v>1330</v>
      </c>
      <c r="G644" s="163" t="s">
        <v>64</v>
      </c>
      <c r="H644" s="164">
        <v>1.65</v>
      </c>
      <c r="I644" s="165"/>
      <c r="J644" s="166">
        <f t="shared" si="65"/>
        <v>0</v>
      </c>
      <c r="K644" s="166">
        <f t="shared" si="66"/>
        <v>0</v>
      </c>
      <c r="L644" s="166">
        <f t="shared" si="67"/>
        <v>0</v>
      </c>
      <c r="M644" s="171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s="172" customFormat="1" ht="15" hidden="1" customHeight="1" x14ac:dyDescent="0.25">
      <c r="A645" s="175">
        <v>0</v>
      </c>
      <c r="B645" s="161" t="s">
        <v>1331</v>
      </c>
      <c r="C645" s="161" t="s">
        <v>1332</v>
      </c>
      <c r="D645" s="162" t="s">
        <v>1254</v>
      </c>
      <c r="E645" s="162" t="s">
        <v>1255</v>
      </c>
      <c r="F645" s="162" t="s">
        <v>1330</v>
      </c>
      <c r="G645" s="163" t="s">
        <v>175</v>
      </c>
      <c r="H645" s="164">
        <v>1.87</v>
      </c>
      <c r="I645" s="165"/>
      <c r="J645" s="166">
        <f t="shared" si="65"/>
        <v>0</v>
      </c>
      <c r="K645" s="166">
        <f t="shared" si="66"/>
        <v>0</v>
      </c>
      <c r="L645" s="166">
        <f t="shared" si="67"/>
        <v>0</v>
      </c>
      <c r="M645" s="171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s="172" customFormat="1" ht="15" hidden="1" customHeight="1" x14ac:dyDescent="0.25">
      <c r="A646" s="175">
        <v>0</v>
      </c>
      <c r="B646" s="161" t="s">
        <v>1338</v>
      </c>
      <c r="C646" s="161" t="s">
        <v>1339</v>
      </c>
      <c r="D646" s="162" t="s">
        <v>1254</v>
      </c>
      <c r="E646" s="162" t="s">
        <v>1255</v>
      </c>
      <c r="F646" s="162" t="s">
        <v>6006</v>
      </c>
      <c r="G646" s="163" t="s">
        <v>64</v>
      </c>
      <c r="H646" s="164">
        <v>1.65</v>
      </c>
      <c r="I646" s="165"/>
      <c r="J646" s="166">
        <f t="shared" si="65"/>
        <v>0</v>
      </c>
      <c r="K646" s="166">
        <f t="shared" si="66"/>
        <v>0</v>
      </c>
      <c r="L646" s="166">
        <f t="shared" si="67"/>
        <v>0</v>
      </c>
      <c r="M646" s="171" t="str">
        <f>IF(I646="","",IF(I646&lt;75,"Ошибка! Не соблюден минимальный заказ на сорт!",IF(MOD(I646,25)&gt;0,"Ошибка! Не соблюдена кратность заказа на позицию!","")))</f>
        <v/>
      </c>
    </row>
    <row r="647" spans="1:13" s="172" customFormat="1" ht="15" hidden="1" customHeight="1" x14ac:dyDescent="0.25">
      <c r="A647" s="175">
        <v>0</v>
      </c>
      <c r="B647" s="161" t="s">
        <v>1342</v>
      </c>
      <c r="C647" s="161" t="s">
        <v>1343</v>
      </c>
      <c r="D647" s="162" t="s">
        <v>1254</v>
      </c>
      <c r="E647" s="162" t="s">
        <v>1255</v>
      </c>
      <c r="F647" s="162" t="s">
        <v>1344</v>
      </c>
      <c r="G647" s="163" t="s">
        <v>64</v>
      </c>
      <c r="H647" s="164">
        <v>1.65</v>
      </c>
      <c r="I647" s="165"/>
      <c r="J647" s="166">
        <f t="shared" si="65"/>
        <v>0</v>
      </c>
      <c r="K647" s="166">
        <f t="shared" si="66"/>
        <v>0</v>
      </c>
      <c r="L647" s="166">
        <f t="shared" si="67"/>
        <v>0</v>
      </c>
      <c r="M647" s="171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s="172" customFormat="1" ht="15" hidden="1" customHeight="1" x14ac:dyDescent="0.25">
      <c r="A648" s="181">
        <v>0</v>
      </c>
      <c r="B648" s="161" t="s">
        <v>1345</v>
      </c>
      <c r="C648" s="161" t="s">
        <v>1346</v>
      </c>
      <c r="D648" s="162" t="s">
        <v>1254</v>
      </c>
      <c r="E648" s="162" t="s">
        <v>1255</v>
      </c>
      <c r="F648" s="162" t="s">
        <v>1347</v>
      </c>
      <c r="G648" s="174" t="s">
        <v>64</v>
      </c>
      <c r="H648" s="164">
        <v>1.93</v>
      </c>
      <c r="I648" s="165"/>
      <c r="J648" s="166">
        <f t="shared" si="65"/>
        <v>0</v>
      </c>
      <c r="K648" s="166">
        <f t="shared" si="66"/>
        <v>0</v>
      </c>
      <c r="L648" s="166">
        <f t="shared" si="67"/>
        <v>0</v>
      </c>
      <c r="M648" s="171" t="str">
        <f>IF(I648="","",IF(I648&lt;50,"Ошибка! Не соблюден минимальный заказ на сорт!",""))</f>
        <v/>
      </c>
    </row>
    <row r="649" spans="1:13" ht="15" customHeight="1" x14ac:dyDescent="0.25">
      <c r="A649" s="1">
        <v>69</v>
      </c>
      <c r="B649" s="63" t="s">
        <v>1351</v>
      </c>
      <c r="C649" s="208" t="s">
        <v>1352</v>
      </c>
      <c r="D649" s="64" t="s">
        <v>1254</v>
      </c>
      <c r="E649" s="64" t="s">
        <v>1255</v>
      </c>
      <c r="F649" s="64" t="s">
        <v>1350</v>
      </c>
      <c r="G649" s="65" t="s">
        <v>175</v>
      </c>
      <c r="H649" s="66">
        <v>1.87</v>
      </c>
      <c r="I649" s="67"/>
      <c r="J649" s="68">
        <f t="shared" si="65"/>
        <v>0</v>
      </c>
      <c r="K649" s="68">
        <f t="shared" si="66"/>
        <v>0</v>
      </c>
      <c r="L649" s="68">
        <f t="shared" si="67"/>
        <v>0</v>
      </c>
      <c r="M649" s="30" t="str">
        <f>IF(I649="","",IF(I649&lt;80,"Ошибка! Не соблюден минимальный заказ на сорт!",IF(MOD(I649,40)&gt;0,"Ошибка! Не соблюдена кратность заказа на позицию!","")))</f>
        <v/>
      </c>
    </row>
    <row r="650" spans="1:13" s="172" customFormat="1" ht="15" hidden="1" customHeight="1" x14ac:dyDescent="0.25">
      <c r="A650" s="175">
        <v>0</v>
      </c>
      <c r="B650" s="161" t="s">
        <v>1353</v>
      </c>
      <c r="C650" s="161" t="s">
        <v>1354</v>
      </c>
      <c r="D650" s="162" t="s">
        <v>1254</v>
      </c>
      <c r="E650" s="162" t="s">
        <v>1255</v>
      </c>
      <c r="F650" s="162" t="s">
        <v>1350</v>
      </c>
      <c r="G650" s="163" t="s">
        <v>528</v>
      </c>
      <c r="H650" s="164">
        <v>2.64</v>
      </c>
      <c r="I650" s="165"/>
      <c r="J650" s="166">
        <f t="shared" si="65"/>
        <v>0</v>
      </c>
      <c r="K650" s="166">
        <f t="shared" si="66"/>
        <v>0</v>
      </c>
      <c r="L650" s="166">
        <f t="shared" si="67"/>
        <v>0</v>
      </c>
      <c r="M650" s="171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s="172" customFormat="1" ht="15" hidden="1" customHeight="1" x14ac:dyDescent="0.25">
      <c r="A651" s="181">
        <v>0</v>
      </c>
      <c r="B651" s="161" t="s">
        <v>1355</v>
      </c>
      <c r="C651" s="161" t="s">
        <v>1356</v>
      </c>
      <c r="D651" s="162" t="s">
        <v>1254</v>
      </c>
      <c r="E651" s="162" t="s">
        <v>1255</v>
      </c>
      <c r="F651" s="162" t="s">
        <v>6007</v>
      </c>
      <c r="G651" s="174" t="s">
        <v>64</v>
      </c>
      <c r="H651" s="164">
        <v>1.65</v>
      </c>
      <c r="I651" s="165"/>
      <c r="J651" s="166">
        <f t="shared" si="65"/>
        <v>0</v>
      </c>
      <c r="K651" s="166">
        <f t="shared" si="66"/>
        <v>0</v>
      </c>
      <c r="L651" s="166">
        <f t="shared" si="67"/>
        <v>0</v>
      </c>
      <c r="M651" s="171" t="str">
        <f>IF(I651="","",IF(I651&lt;75,"Ошибка! Не соблюден минимальный заказ на сорт!",IF(MOD(I651,25)&gt;0,"Ошибка! Не соблюдена кратность заказа на позицию!","")))</f>
        <v/>
      </c>
    </row>
    <row r="652" spans="1:13" ht="15" customHeight="1" x14ac:dyDescent="0.25">
      <c r="A652" s="1">
        <v>94</v>
      </c>
      <c r="B652" s="63" t="s">
        <v>1357</v>
      </c>
      <c r="C652" s="208" t="s">
        <v>1358</v>
      </c>
      <c r="D652" s="64" t="s">
        <v>1254</v>
      </c>
      <c r="E652" s="64" t="s">
        <v>1255</v>
      </c>
      <c r="F652" s="64" t="s">
        <v>6007</v>
      </c>
      <c r="G652" s="65" t="s">
        <v>175</v>
      </c>
      <c r="H652" s="66">
        <v>1.87</v>
      </c>
      <c r="I652" s="67"/>
      <c r="J652" s="68">
        <f t="shared" si="65"/>
        <v>0</v>
      </c>
      <c r="K652" s="68">
        <f t="shared" si="66"/>
        <v>0</v>
      </c>
      <c r="L652" s="68">
        <f t="shared" si="67"/>
        <v>0</v>
      </c>
      <c r="M652" s="30" t="str">
        <f>IF(I652="","",IF(I652&lt;80,"Ошибка! Не соблюден минимальный заказ на сорт!",IF(MOD(I652,40)&gt;0,"Ошибка! Не соблюдена кратность заказа на позицию!","")))</f>
        <v/>
      </c>
    </row>
    <row r="653" spans="1:13" ht="15" customHeight="1" x14ac:dyDescent="0.25">
      <c r="A653" s="1">
        <v>119</v>
      </c>
      <c r="B653" s="63" t="s">
        <v>4685</v>
      </c>
      <c r="C653" s="208" t="s">
        <v>4689</v>
      </c>
      <c r="D653" s="64" t="s">
        <v>1254</v>
      </c>
      <c r="E653" s="64" t="s">
        <v>1255</v>
      </c>
      <c r="F653" s="64" t="s">
        <v>1361</v>
      </c>
      <c r="G653" s="65" t="s">
        <v>175</v>
      </c>
      <c r="H653" s="66">
        <v>1.87</v>
      </c>
      <c r="I653" s="67"/>
      <c r="J653" s="68">
        <f t="shared" si="65"/>
        <v>0</v>
      </c>
      <c r="K653" s="68">
        <f t="shared" si="66"/>
        <v>0</v>
      </c>
      <c r="L653" s="68">
        <f t="shared" si="67"/>
        <v>0</v>
      </c>
      <c r="M653" s="30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s="172" customFormat="1" ht="15" hidden="1" customHeight="1" x14ac:dyDescent="0.25">
      <c r="A654" s="181">
        <v>0</v>
      </c>
      <c r="B654" s="161" t="s">
        <v>4873</v>
      </c>
      <c r="C654" s="161" t="s">
        <v>1362</v>
      </c>
      <c r="D654" s="162" t="s">
        <v>1254</v>
      </c>
      <c r="E654" s="162" t="s">
        <v>1255</v>
      </c>
      <c r="F654" s="162" t="s">
        <v>1363</v>
      </c>
      <c r="G654" s="174" t="s">
        <v>64</v>
      </c>
      <c r="H654" s="164">
        <v>1.65</v>
      </c>
      <c r="I654" s="165"/>
      <c r="J654" s="166">
        <f t="shared" si="65"/>
        <v>0</v>
      </c>
      <c r="K654" s="166">
        <f t="shared" si="66"/>
        <v>0</v>
      </c>
      <c r="L654" s="166">
        <f t="shared" si="67"/>
        <v>0</v>
      </c>
      <c r="M654" s="171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ht="15" customHeight="1" x14ac:dyDescent="0.25">
      <c r="A655" s="1">
        <v>161</v>
      </c>
      <c r="B655" s="63" t="s">
        <v>1367</v>
      </c>
      <c r="C655" s="63" t="s">
        <v>1368</v>
      </c>
      <c r="D655" s="64" t="s">
        <v>1254</v>
      </c>
      <c r="E655" s="64" t="s">
        <v>1255</v>
      </c>
      <c r="F655" s="64" t="s">
        <v>1366</v>
      </c>
      <c r="G655" s="65" t="s">
        <v>175</v>
      </c>
      <c r="H655" s="66">
        <v>1.87</v>
      </c>
      <c r="I655" s="67"/>
      <c r="J655" s="68">
        <f t="shared" si="65"/>
        <v>0</v>
      </c>
      <c r="K655" s="68">
        <f t="shared" si="66"/>
        <v>0</v>
      </c>
      <c r="L655" s="68">
        <f t="shared" si="67"/>
        <v>0</v>
      </c>
      <c r="M655" s="3" t="str">
        <f>IF(I655="","",IF(I655&lt;75,"Ошибка! Не соблюден минимальный заказ на сорт!",IF(MOD(I655,25)&gt;0,"Ошибка! Не соблюдена кратность заказа на позицию!","")))</f>
        <v/>
      </c>
    </row>
    <row r="656" spans="1:13" s="172" customFormat="1" ht="15" hidden="1" customHeight="1" x14ac:dyDescent="0.25">
      <c r="A656" s="175">
        <v>0</v>
      </c>
      <c r="B656" s="161" t="s">
        <v>1393</v>
      </c>
      <c r="C656" s="161" t="s">
        <v>1394</v>
      </c>
      <c r="D656" s="162" t="s">
        <v>1254</v>
      </c>
      <c r="E656" s="162" t="s">
        <v>1255</v>
      </c>
      <c r="F656" s="162" t="s">
        <v>6012</v>
      </c>
      <c r="G656" s="163" t="s">
        <v>64</v>
      </c>
      <c r="H656" s="164">
        <v>1.02</v>
      </c>
      <c r="I656" s="165"/>
      <c r="J656" s="166">
        <f t="shared" si="65"/>
        <v>0</v>
      </c>
      <c r="K656" s="166">
        <f t="shared" si="66"/>
        <v>0</v>
      </c>
      <c r="L656" s="166">
        <f t="shared" si="67"/>
        <v>0</v>
      </c>
      <c r="M656" s="171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s="172" customFormat="1" ht="15" hidden="1" customHeight="1" x14ac:dyDescent="0.25">
      <c r="A657" s="181">
        <v>0</v>
      </c>
      <c r="B657" s="161" t="s">
        <v>1369</v>
      </c>
      <c r="C657" s="161" t="s">
        <v>1370</v>
      </c>
      <c r="D657" s="162" t="s">
        <v>1254</v>
      </c>
      <c r="E657" s="162" t="s">
        <v>1255</v>
      </c>
      <c r="F657" s="162" t="s">
        <v>1371</v>
      </c>
      <c r="G657" s="174" t="s">
        <v>64</v>
      </c>
      <c r="H657" s="164">
        <v>1.02</v>
      </c>
      <c r="I657" s="165"/>
      <c r="J657" s="166">
        <f t="shared" si="65"/>
        <v>0</v>
      </c>
      <c r="K657" s="166">
        <f t="shared" si="66"/>
        <v>0</v>
      </c>
      <c r="L657" s="166">
        <f t="shared" si="67"/>
        <v>0</v>
      </c>
      <c r="M657" s="171" t="str">
        <f>IF(I657="","",IF(I657&lt;75,"Ошибка! Не соблюден минимальный заказ на сорт!",IF(MOD(I657,25)&gt;0,"Ошибка! Не соблюдена кратность заказа на позицию!","")))</f>
        <v/>
      </c>
    </row>
    <row r="658" spans="1:13" s="172" customFormat="1" ht="15" hidden="1" customHeight="1" x14ac:dyDescent="0.25">
      <c r="A658" s="175">
        <v>0</v>
      </c>
      <c r="B658" s="161" t="s">
        <v>1257</v>
      </c>
      <c r="C658" s="161" t="s">
        <v>1258</v>
      </c>
      <c r="D658" s="162" t="s">
        <v>1254</v>
      </c>
      <c r="E658" s="162" t="s">
        <v>1255</v>
      </c>
      <c r="F658" s="162" t="s">
        <v>1256</v>
      </c>
      <c r="G658" s="163" t="s">
        <v>175</v>
      </c>
      <c r="H658" s="164">
        <v>1.87</v>
      </c>
      <c r="I658" s="165"/>
      <c r="J658" s="166">
        <f t="shared" si="65"/>
        <v>0</v>
      </c>
      <c r="K658" s="166">
        <f t="shared" si="66"/>
        <v>0</v>
      </c>
      <c r="L658" s="166">
        <f t="shared" si="67"/>
        <v>0</v>
      </c>
      <c r="M658" s="171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s="172" customFormat="1" ht="15" hidden="1" customHeight="1" x14ac:dyDescent="0.25">
      <c r="A659" s="175">
        <v>0</v>
      </c>
      <c r="B659" s="161" t="s">
        <v>1259</v>
      </c>
      <c r="C659" s="161" t="s">
        <v>1260</v>
      </c>
      <c r="D659" s="162" t="s">
        <v>1254</v>
      </c>
      <c r="E659" s="162" t="s">
        <v>1255</v>
      </c>
      <c r="F659" s="162" t="s">
        <v>1261</v>
      </c>
      <c r="G659" s="163" t="s">
        <v>64</v>
      </c>
      <c r="H659" s="164">
        <v>1.65</v>
      </c>
      <c r="I659" s="165"/>
      <c r="J659" s="166">
        <f t="shared" si="65"/>
        <v>0</v>
      </c>
      <c r="K659" s="166">
        <f t="shared" si="66"/>
        <v>0</v>
      </c>
      <c r="L659" s="166">
        <f t="shared" si="67"/>
        <v>0</v>
      </c>
      <c r="M659" s="171" t="str">
        <f>IF(I659="","",IF(I659&lt;75,"Ошибка! Не соблюден минимальный заказ на сорт!",IF(MOD(I659,25)&gt;0,"Ошибка! Не соблюдена кратность заказа на позицию!","")))</f>
        <v/>
      </c>
    </row>
    <row r="660" spans="1:13" ht="15" customHeight="1" x14ac:dyDescent="0.25">
      <c r="A660" s="1">
        <v>39</v>
      </c>
      <c r="B660" s="63" t="s">
        <v>1262</v>
      </c>
      <c r="C660" s="208" t="s">
        <v>1263</v>
      </c>
      <c r="D660" s="64" t="s">
        <v>1254</v>
      </c>
      <c r="E660" s="64" t="s">
        <v>1255</v>
      </c>
      <c r="F660" s="64" t="s">
        <v>1261</v>
      </c>
      <c r="G660" s="65" t="s">
        <v>175</v>
      </c>
      <c r="H660" s="66">
        <v>1.87</v>
      </c>
      <c r="I660" s="67"/>
      <c r="J660" s="68">
        <f t="shared" si="65"/>
        <v>0</v>
      </c>
      <c r="K660" s="68">
        <f t="shared" si="66"/>
        <v>0</v>
      </c>
      <c r="L660" s="68">
        <f t="shared" si="67"/>
        <v>0</v>
      </c>
      <c r="M660" s="30" t="str">
        <f>IF(I660="","",IF(I660&lt;75,"Ошибка! Не соблюден минимальный заказ на сорт!",IF(MOD(I660,25)&gt;0,"Ошибка! Не соблюдена кратность заказа на позицию!","")))</f>
        <v/>
      </c>
    </row>
    <row r="661" spans="1:13" s="172" customFormat="1" ht="15" hidden="1" customHeight="1" x14ac:dyDescent="0.25">
      <c r="A661" s="181">
        <v>0</v>
      </c>
      <c r="B661" s="161" t="s">
        <v>1372</v>
      </c>
      <c r="C661" s="161" t="s">
        <v>1373</v>
      </c>
      <c r="D661" s="162" t="s">
        <v>1254</v>
      </c>
      <c r="E661" s="162" t="s">
        <v>1255</v>
      </c>
      <c r="F661" s="162" t="s">
        <v>4667</v>
      </c>
      <c r="G661" s="174" t="s">
        <v>64</v>
      </c>
      <c r="H661" s="164">
        <v>1.76</v>
      </c>
      <c r="I661" s="165"/>
      <c r="J661" s="166">
        <f t="shared" si="65"/>
        <v>0</v>
      </c>
      <c r="K661" s="166">
        <f t="shared" si="66"/>
        <v>0</v>
      </c>
      <c r="L661" s="166">
        <f t="shared" si="67"/>
        <v>0</v>
      </c>
      <c r="M661" s="171" t="str">
        <f>IF(I661="","",IF(I661&lt;50,"Ошибка! Не соблюден минимальный заказ на сорт!",""))</f>
        <v/>
      </c>
    </row>
    <row r="662" spans="1:13" s="172" customFormat="1" ht="15" hidden="1" customHeight="1" x14ac:dyDescent="0.25">
      <c r="A662" s="175">
        <v>0</v>
      </c>
      <c r="B662" s="161" t="s">
        <v>1375</v>
      </c>
      <c r="C662" s="161" t="s">
        <v>1376</v>
      </c>
      <c r="D662" s="162" t="s">
        <v>1254</v>
      </c>
      <c r="E662" s="162" t="s">
        <v>1255</v>
      </c>
      <c r="F662" s="162" t="s">
        <v>6008</v>
      </c>
      <c r="G662" s="163" t="s">
        <v>64</v>
      </c>
      <c r="H662" s="164">
        <v>1.02</v>
      </c>
      <c r="I662" s="165"/>
      <c r="J662" s="166">
        <f t="shared" si="65"/>
        <v>0</v>
      </c>
      <c r="K662" s="166">
        <f t="shared" si="66"/>
        <v>0</v>
      </c>
      <c r="L662" s="166">
        <f t="shared" si="67"/>
        <v>0</v>
      </c>
      <c r="M662" s="171" t="str">
        <f>IF(I662="","",IF(I662&lt;80,"Ошибка! Не соблюден минимальный заказ на сорт!",IF(MOD(I662,40)&gt;0,"Ошибка! Не соблюдена кратность заказа на позицию!","")))</f>
        <v/>
      </c>
    </row>
    <row r="663" spans="1:13" s="172" customFormat="1" ht="15" hidden="1" customHeight="1" x14ac:dyDescent="0.25">
      <c r="A663" s="175">
        <v>0</v>
      </c>
      <c r="B663" s="161" t="s">
        <v>4874</v>
      </c>
      <c r="C663" s="179" t="s">
        <v>5439</v>
      </c>
      <c r="D663" s="173" t="s">
        <v>1254</v>
      </c>
      <c r="E663" s="173" t="s">
        <v>1255</v>
      </c>
      <c r="F663" s="173" t="s">
        <v>4175</v>
      </c>
      <c r="G663" s="174" t="s">
        <v>64</v>
      </c>
      <c r="H663" s="164">
        <v>1.02</v>
      </c>
      <c r="I663" s="165"/>
      <c r="J663" s="166">
        <f t="shared" si="65"/>
        <v>0</v>
      </c>
      <c r="K663" s="166">
        <f t="shared" si="66"/>
        <v>0</v>
      </c>
      <c r="L663" s="166">
        <f t="shared" si="67"/>
        <v>0</v>
      </c>
      <c r="M663" s="171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s="172" customFormat="1" ht="15" hidden="1" customHeight="1" x14ac:dyDescent="0.25">
      <c r="A664" s="181">
        <v>0</v>
      </c>
      <c r="B664" s="161" t="s">
        <v>4865</v>
      </c>
      <c r="C664" s="161" t="s">
        <v>5431</v>
      </c>
      <c r="D664" s="162" t="s">
        <v>1254</v>
      </c>
      <c r="E664" s="162" t="s">
        <v>1255</v>
      </c>
      <c r="F664" s="162" t="s">
        <v>5999</v>
      </c>
      <c r="G664" s="174" t="s">
        <v>64</v>
      </c>
      <c r="H664" s="164">
        <v>2.48</v>
      </c>
      <c r="I664" s="165"/>
      <c r="J664" s="166">
        <f t="shared" si="65"/>
        <v>0</v>
      </c>
      <c r="K664" s="166">
        <f t="shared" si="66"/>
        <v>0</v>
      </c>
      <c r="L664" s="166">
        <f t="shared" si="67"/>
        <v>0</v>
      </c>
      <c r="M664" s="171" t="str">
        <f>IF(I664="","",IF(I664&lt;50,"Ошибка! Не соблюден минимальный заказ на сорт!",""))</f>
        <v/>
      </c>
    </row>
    <row r="665" spans="1:13" s="172" customFormat="1" ht="15" hidden="1" customHeight="1" x14ac:dyDescent="0.25">
      <c r="A665" s="181">
        <v>0</v>
      </c>
      <c r="B665" s="161" t="s">
        <v>4852</v>
      </c>
      <c r="C665" s="161" t="s">
        <v>5419</v>
      </c>
      <c r="D665" s="162" t="s">
        <v>1254</v>
      </c>
      <c r="E665" s="162" t="s">
        <v>1255</v>
      </c>
      <c r="F665" s="162" t="s">
        <v>5989</v>
      </c>
      <c r="G665" s="174" t="s">
        <v>64</v>
      </c>
      <c r="H665" s="164">
        <v>2.48</v>
      </c>
      <c r="I665" s="165"/>
      <c r="J665" s="166">
        <f t="shared" si="65"/>
        <v>0</v>
      </c>
      <c r="K665" s="166">
        <f t="shared" si="66"/>
        <v>0</v>
      </c>
      <c r="L665" s="166">
        <f t="shared" si="67"/>
        <v>0</v>
      </c>
      <c r="M665" s="171" t="str">
        <f>IF(I665="","",IF(I665&lt;75,"Ошибка! Не соблюден минимальный заказ на сорт!",IF(MOD(I665,25)&gt;0,"Ошибка! Не соблюдена кратность заказа на позицию!","")))</f>
        <v/>
      </c>
    </row>
    <row r="666" spans="1:13" s="172" customFormat="1" ht="15" hidden="1" customHeight="1" x14ac:dyDescent="0.25">
      <c r="A666" s="181">
        <v>0</v>
      </c>
      <c r="B666" s="161" t="s">
        <v>1377</v>
      </c>
      <c r="C666" s="161" t="s">
        <v>1378</v>
      </c>
      <c r="D666" s="162" t="s">
        <v>1254</v>
      </c>
      <c r="E666" s="162" t="s">
        <v>1255</v>
      </c>
      <c r="F666" s="162" t="s">
        <v>1379</v>
      </c>
      <c r="G666" s="174" t="s">
        <v>64</v>
      </c>
      <c r="H666" s="164">
        <v>1.76</v>
      </c>
      <c r="I666" s="165"/>
      <c r="J666" s="166">
        <f t="shared" si="65"/>
        <v>0</v>
      </c>
      <c r="K666" s="166">
        <f t="shared" si="66"/>
        <v>0</v>
      </c>
      <c r="L666" s="166">
        <f t="shared" si="67"/>
        <v>0</v>
      </c>
      <c r="M666" s="171" t="str">
        <f>IF(I666="","",IF(I666&lt;75,"Ошибка! Не соблюден минимальный заказ на сорт!",IF(MOD(I666,25)&gt;0,"Ошибка! Не соблюдена кратность заказа на позицию!","")))</f>
        <v/>
      </c>
    </row>
    <row r="667" spans="1:13" s="172" customFormat="1" ht="15" hidden="1" customHeight="1" x14ac:dyDescent="0.25">
      <c r="A667" s="181">
        <v>0</v>
      </c>
      <c r="B667" s="161" t="s">
        <v>1382</v>
      </c>
      <c r="C667" s="161" t="s">
        <v>1383</v>
      </c>
      <c r="D667" s="162" t="s">
        <v>1254</v>
      </c>
      <c r="E667" s="162" t="s">
        <v>1255</v>
      </c>
      <c r="F667" s="162" t="s">
        <v>1384</v>
      </c>
      <c r="G667" s="174" t="s">
        <v>64</v>
      </c>
      <c r="H667" s="164">
        <v>1.76</v>
      </c>
      <c r="I667" s="165"/>
      <c r="J667" s="166">
        <f t="shared" si="65"/>
        <v>0</v>
      </c>
      <c r="K667" s="166">
        <f t="shared" si="66"/>
        <v>0</v>
      </c>
      <c r="L667" s="166">
        <f t="shared" si="67"/>
        <v>0</v>
      </c>
      <c r="M667" s="171" t="str">
        <f>IF(I667="","",IF(I667&lt;80,"Ошибка! Не соблюден минимальный заказ на сорт!",IF(MOD(I667,40)&gt;0,"Ошибка! Не соблюдена кратность заказа на позицию!","")))</f>
        <v/>
      </c>
    </row>
    <row r="668" spans="1:13" s="172" customFormat="1" ht="15" hidden="1" customHeight="1" x14ac:dyDescent="0.25">
      <c r="A668" s="175">
        <v>0</v>
      </c>
      <c r="B668" s="161" t="s">
        <v>4854</v>
      </c>
      <c r="C668" s="207" t="s">
        <v>5421</v>
      </c>
      <c r="D668" s="162" t="s">
        <v>1254</v>
      </c>
      <c r="E668" s="162" t="s">
        <v>1255</v>
      </c>
      <c r="F668" s="162" t="s">
        <v>5991</v>
      </c>
      <c r="G668" s="163" t="s">
        <v>175</v>
      </c>
      <c r="H668" s="164">
        <v>3.03</v>
      </c>
      <c r="I668" s="165"/>
      <c r="J668" s="166">
        <f t="shared" si="65"/>
        <v>0</v>
      </c>
      <c r="K668" s="166">
        <f t="shared" si="66"/>
        <v>0</v>
      </c>
      <c r="L668" s="166">
        <f t="shared" si="67"/>
        <v>0</v>
      </c>
      <c r="M668" s="171" t="str">
        <f>IF(I668="","",IF(I668&lt;75,"Ошибка! Не соблюден минимальный заказ на сорт!",IF(MOD(I668,25)&gt;0,"Ошибка! Не соблюдена кратность заказа на позицию!","")))</f>
        <v/>
      </c>
    </row>
    <row r="669" spans="1:13" ht="15" customHeight="1" x14ac:dyDescent="0.25">
      <c r="A669" s="1">
        <v>77</v>
      </c>
      <c r="B669" s="63" t="s">
        <v>1391</v>
      </c>
      <c r="C669" s="208" t="s">
        <v>1392</v>
      </c>
      <c r="D669" s="64" t="s">
        <v>1254</v>
      </c>
      <c r="E669" s="64" t="s">
        <v>1255</v>
      </c>
      <c r="F669" s="64" t="s">
        <v>6009</v>
      </c>
      <c r="G669" s="65" t="s">
        <v>175</v>
      </c>
      <c r="H669" s="66">
        <v>1.87</v>
      </c>
      <c r="I669" s="67"/>
      <c r="J669" s="68">
        <f t="shared" si="65"/>
        <v>0</v>
      </c>
      <c r="K669" s="68">
        <f t="shared" si="66"/>
        <v>0</v>
      </c>
      <c r="L669" s="68">
        <f t="shared" si="67"/>
        <v>0</v>
      </c>
      <c r="M669" s="30" t="str">
        <f>IF(I669="","",IF(I669&lt;50,"Ошибка! Не соблюден минимальный заказ на сорт!",""))</f>
        <v/>
      </c>
    </row>
    <row r="670" spans="1:13" s="172" customFormat="1" ht="15" hidden="1" customHeight="1" x14ac:dyDescent="0.25">
      <c r="A670" s="175">
        <v>0</v>
      </c>
      <c r="B670" s="161" t="s">
        <v>4877</v>
      </c>
      <c r="C670" s="161" t="s">
        <v>5442</v>
      </c>
      <c r="D670" s="162" t="s">
        <v>1254</v>
      </c>
      <c r="E670" s="162" t="s">
        <v>1255</v>
      </c>
      <c r="F670" s="162" t="s">
        <v>6013</v>
      </c>
      <c r="G670" s="163" t="s">
        <v>64</v>
      </c>
      <c r="H670" s="164">
        <v>1.98</v>
      </c>
      <c r="I670" s="165"/>
      <c r="J670" s="166">
        <f t="shared" si="65"/>
        <v>0</v>
      </c>
      <c r="K670" s="166">
        <f t="shared" si="66"/>
        <v>0</v>
      </c>
      <c r="L670" s="166">
        <f t="shared" si="67"/>
        <v>0</v>
      </c>
      <c r="M670" s="171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ht="15" customHeight="1" x14ac:dyDescent="0.25">
      <c r="A671" s="1">
        <v>90</v>
      </c>
      <c r="B671" s="63" t="s">
        <v>1278</v>
      </c>
      <c r="C671" s="208" t="s">
        <v>1279</v>
      </c>
      <c r="D671" s="64" t="s">
        <v>1254</v>
      </c>
      <c r="E671" s="64" t="s">
        <v>1255</v>
      </c>
      <c r="F671" s="64" t="s">
        <v>5983</v>
      </c>
      <c r="G671" s="65" t="s">
        <v>175</v>
      </c>
      <c r="H671" s="66">
        <v>2.0399999999999996</v>
      </c>
      <c r="I671" s="67"/>
      <c r="J671" s="68">
        <f t="shared" si="65"/>
        <v>0</v>
      </c>
      <c r="K671" s="68">
        <f t="shared" si="66"/>
        <v>0</v>
      </c>
      <c r="L671" s="68">
        <f t="shared" si="67"/>
        <v>0</v>
      </c>
      <c r="M671" s="30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s="172" customFormat="1" ht="15" hidden="1" customHeight="1" x14ac:dyDescent="0.25">
      <c r="A672" s="175">
        <v>0</v>
      </c>
      <c r="B672" s="161" t="s">
        <v>1280</v>
      </c>
      <c r="C672" s="161" t="s">
        <v>1281</v>
      </c>
      <c r="D672" s="162" t="s">
        <v>1254</v>
      </c>
      <c r="E672" s="162" t="s">
        <v>1255</v>
      </c>
      <c r="F672" s="162" t="s">
        <v>5984</v>
      </c>
      <c r="G672" s="163" t="s">
        <v>64</v>
      </c>
      <c r="H672" s="164">
        <v>1.76</v>
      </c>
      <c r="I672" s="165"/>
      <c r="J672" s="166">
        <f t="shared" si="65"/>
        <v>0</v>
      </c>
      <c r="K672" s="166">
        <f t="shared" si="66"/>
        <v>0</v>
      </c>
      <c r="L672" s="166">
        <f t="shared" si="67"/>
        <v>0</v>
      </c>
      <c r="M672" s="171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s="172" customFormat="1" ht="15" hidden="1" customHeight="1" x14ac:dyDescent="0.25">
      <c r="A673" s="175">
        <v>0</v>
      </c>
      <c r="B673" s="161" t="s">
        <v>1282</v>
      </c>
      <c r="C673" s="161" t="s">
        <v>1283</v>
      </c>
      <c r="D673" s="162" t="s">
        <v>1254</v>
      </c>
      <c r="E673" s="162" t="s">
        <v>1255</v>
      </c>
      <c r="F673" s="162" t="s">
        <v>5985</v>
      </c>
      <c r="G673" s="163" t="s">
        <v>64</v>
      </c>
      <c r="H673" s="164">
        <v>1.76</v>
      </c>
      <c r="I673" s="165"/>
      <c r="J673" s="166">
        <f t="shared" si="65"/>
        <v>0</v>
      </c>
      <c r="K673" s="166">
        <f t="shared" si="66"/>
        <v>0</v>
      </c>
      <c r="L673" s="166">
        <f t="shared" si="67"/>
        <v>0</v>
      </c>
      <c r="M673" s="171" t="str">
        <f>IF(I673="","",IF(I673&lt;50,"Ошибка! Не соблюден минимальный заказ на сорт!",""))</f>
        <v/>
      </c>
    </row>
    <row r="674" spans="1:13" s="172" customFormat="1" ht="15" hidden="1" customHeight="1" x14ac:dyDescent="0.25">
      <c r="A674" s="181">
        <v>0</v>
      </c>
      <c r="B674" s="161" t="s">
        <v>4876</v>
      </c>
      <c r="C674" s="161" t="s">
        <v>5441</v>
      </c>
      <c r="D674" s="162" t="s">
        <v>1254</v>
      </c>
      <c r="E674" s="162" t="s">
        <v>1255</v>
      </c>
      <c r="F674" s="162" t="s">
        <v>6011</v>
      </c>
      <c r="G674" s="163" t="s">
        <v>175</v>
      </c>
      <c r="H674" s="164">
        <v>1.98</v>
      </c>
      <c r="I674" s="165"/>
      <c r="J674" s="166">
        <f t="shared" si="65"/>
        <v>0</v>
      </c>
      <c r="K674" s="166">
        <f t="shared" si="66"/>
        <v>0</v>
      </c>
      <c r="L674" s="166">
        <f t="shared" si="67"/>
        <v>0</v>
      </c>
      <c r="M674" s="171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s="172" customFormat="1" ht="15" hidden="1" customHeight="1" x14ac:dyDescent="0.25">
      <c r="A675" s="175">
        <v>0</v>
      </c>
      <c r="B675" s="161" t="s">
        <v>1395</v>
      </c>
      <c r="C675" s="161" t="s">
        <v>1396</v>
      </c>
      <c r="D675" s="162" t="s">
        <v>1254</v>
      </c>
      <c r="E675" s="162" t="s">
        <v>1255</v>
      </c>
      <c r="F675" s="162" t="s">
        <v>1397</v>
      </c>
      <c r="G675" s="163" t="s">
        <v>64</v>
      </c>
      <c r="H675" s="164">
        <v>1.02</v>
      </c>
      <c r="I675" s="165"/>
      <c r="J675" s="166">
        <f t="shared" si="65"/>
        <v>0</v>
      </c>
      <c r="K675" s="166">
        <f t="shared" si="66"/>
        <v>0</v>
      </c>
      <c r="L675" s="166">
        <f t="shared" si="67"/>
        <v>0</v>
      </c>
      <c r="M675" s="171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ht="15" customHeight="1" x14ac:dyDescent="0.25">
      <c r="A676" s="1">
        <v>248</v>
      </c>
      <c r="B676" s="63" t="s">
        <v>1398</v>
      </c>
      <c r="C676" s="63" t="s">
        <v>1399</v>
      </c>
      <c r="D676" s="64" t="s">
        <v>1254</v>
      </c>
      <c r="E676" s="64" t="s">
        <v>1255</v>
      </c>
      <c r="F676" s="64" t="s">
        <v>1397</v>
      </c>
      <c r="G676" s="65" t="s">
        <v>175</v>
      </c>
      <c r="H676" s="66">
        <v>1.1000000000000001</v>
      </c>
      <c r="I676" s="67"/>
      <c r="J676" s="68">
        <f t="shared" si="65"/>
        <v>0</v>
      </c>
      <c r="K676" s="68">
        <f t="shared" si="66"/>
        <v>0</v>
      </c>
      <c r="L676" s="68">
        <f t="shared" si="67"/>
        <v>0</v>
      </c>
      <c r="M676" s="30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s="172" customFormat="1" ht="15" hidden="1" customHeight="1" x14ac:dyDescent="0.25">
      <c r="A677" s="175">
        <v>0</v>
      </c>
      <c r="B677" s="161" t="s">
        <v>1400</v>
      </c>
      <c r="C677" s="161" t="s">
        <v>1401</v>
      </c>
      <c r="D677" s="162" t="s">
        <v>1254</v>
      </c>
      <c r="E677" s="162" t="s">
        <v>1255</v>
      </c>
      <c r="F677" s="162" t="s">
        <v>1397</v>
      </c>
      <c r="G677" s="163" t="s">
        <v>528</v>
      </c>
      <c r="H677" s="164">
        <v>2.09</v>
      </c>
      <c r="I677" s="165"/>
      <c r="J677" s="166">
        <f t="shared" si="65"/>
        <v>0</v>
      </c>
      <c r="K677" s="166">
        <f t="shared" si="66"/>
        <v>0</v>
      </c>
      <c r="L677" s="166">
        <f t="shared" si="67"/>
        <v>0</v>
      </c>
      <c r="M677" s="171" t="str">
        <f>IF(I677="","",IF(I677&lt;80,"Ошибка! Не соблюден минимальный заказ на сорт!",IF(MOD(I677,40)&gt;0,"Ошибка! Не соблюдена кратность заказа на позицию!","")))</f>
        <v/>
      </c>
    </row>
    <row r="678" spans="1:13" ht="15" customHeight="1" x14ac:dyDescent="0.25">
      <c r="A678" s="1">
        <v>40</v>
      </c>
      <c r="B678" s="63" t="s">
        <v>1402</v>
      </c>
      <c r="C678" s="63" t="s">
        <v>1403</v>
      </c>
      <c r="D678" s="64" t="s">
        <v>1254</v>
      </c>
      <c r="E678" s="64" t="s">
        <v>1255</v>
      </c>
      <c r="F678" s="64" t="s">
        <v>1404</v>
      </c>
      <c r="G678" s="65" t="s">
        <v>64</v>
      </c>
      <c r="H678" s="66">
        <v>1.65</v>
      </c>
      <c r="I678" s="67"/>
      <c r="J678" s="68">
        <f t="shared" si="65"/>
        <v>0</v>
      </c>
      <c r="K678" s="68">
        <f t="shared" si="66"/>
        <v>0</v>
      </c>
      <c r="L678" s="68">
        <f t="shared" si="67"/>
        <v>0</v>
      </c>
      <c r="M678" s="30" t="str">
        <f>IF(I678="","",IF(I678&lt;75,"Ошибка! Не соблюден минимальный заказ на сорт!",IF(MOD(I678,25)&gt;0,"Ошибка! Не соблюдена кратность заказа на позицию!","")))</f>
        <v/>
      </c>
    </row>
    <row r="679" spans="1:13" ht="15" customHeight="1" x14ac:dyDescent="0.25">
      <c r="A679" s="1">
        <v>144</v>
      </c>
      <c r="B679" s="63" t="s">
        <v>1405</v>
      </c>
      <c r="C679" s="208" t="s">
        <v>1406</v>
      </c>
      <c r="D679" s="64" t="s">
        <v>1254</v>
      </c>
      <c r="E679" s="64" t="s">
        <v>1255</v>
      </c>
      <c r="F679" s="64" t="s">
        <v>1404</v>
      </c>
      <c r="G679" s="65" t="s">
        <v>175</v>
      </c>
      <c r="H679" s="66">
        <v>1.87</v>
      </c>
      <c r="I679" s="67"/>
      <c r="J679" s="68">
        <f t="shared" si="65"/>
        <v>0</v>
      </c>
      <c r="K679" s="68">
        <f t="shared" si="66"/>
        <v>0</v>
      </c>
      <c r="L679" s="68">
        <f t="shared" si="67"/>
        <v>0</v>
      </c>
      <c r="M679" s="30" t="str">
        <f>IF(I679="","",IF(I679&lt;75,"Ошибка! Не соблюден минимальный заказ на сорт!",IF(MOD(I679,25)&gt;0,"Ошибка! Не соблюдена кратность заказа на позицию!","")))</f>
        <v/>
      </c>
    </row>
    <row r="680" spans="1:13" s="172" customFormat="1" ht="15" hidden="1" customHeight="1" x14ac:dyDescent="0.25">
      <c r="A680" s="175">
        <v>0</v>
      </c>
      <c r="B680" s="161" t="s">
        <v>6490</v>
      </c>
      <c r="C680" s="161" t="s">
        <v>6510</v>
      </c>
      <c r="D680" s="162" t="s">
        <v>1254</v>
      </c>
      <c r="E680" s="162" t="s">
        <v>1255</v>
      </c>
      <c r="F680" s="162" t="s">
        <v>1293</v>
      </c>
      <c r="G680" s="163" t="s">
        <v>528</v>
      </c>
      <c r="H680" s="164">
        <v>3.5799999999999996</v>
      </c>
      <c r="I680" s="165"/>
      <c r="J680" s="166">
        <f t="shared" si="65"/>
        <v>0</v>
      </c>
      <c r="K680" s="166">
        <f t="shared" si="66"/>
        <v>0</v>
      </c>
      <c r="L680" s="166">
        <f t="shared" si="67"/>
        <v>0</v>
      </c>
      <c r="M680" s="171" t="str">
        <f>IF(I680="","",IF(I680&lt;50,"Ошибка! Не соблюден минимальный заказ на сорт!",""))</f>
        <v/>
      </c>
    </row>
    <row r="681" spans="1:13" s="172" customFormat="1" ht="15" hidden="1" customHeight="1" x14ac:dyDescent="0.25">
      <c r="A681" s="175">
        <v>0</v>
      </c>
      <c r="B681" s="161" t="s">
        <v>4851</v>
      </c>
      <c r="C681" s="179" t="s">
        <v>5418</v>
      </c>
      <c r="D681" s="173" t="s">
        <v>1254</v>
      </c>
      <c r="E681" s="173" t="s">
        <v>1255</v>
      </c>
      <c r="F681" s="173" t="s">
        <v>1293</v>
      </c>
      <c r="G681" s="174" t="s">
        <v>14</v>
      </c>
      <c r="H681" s="164">
        <v>4.95</v>
      </c>
      <c r="I681" s="165"/>
      <c r="J681" s="166">
        <f t="shared" si="65"/>
        <v>0</v>
      </c>
      <c r="K681" s="166">
        <f t="shared" si="66"/>
        <v>0</v>
      </c>
      <c r="L681" s="166">
        <f t="shared" si="67"/>
        <v>0</v>
      </c>
      <c r="M681" s="171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s="172" customFormat="1" ht="15" hidden="1" customHeight="1" x14ac:dyDescent="0.25">
      <c r="A682" s="175">
        <v>0</v>
      </c>
      <c r="B682" s="161" t="s">
        <v>1294</v>
      </c>
      <c r="C682" s="161" t="s">
        <v>1295</v>
      </c>
      <c r="D682" s="162" t="s">
        <v>1254</v>
      </c>
      <c r="E682" s="162" t="s">
        <v>1255</v>
      </c>
      <c r="F682" s="162" t="s">
        <v>1293</v>
      </c>
      <c r="G682" s="163" t="s">
        <v>22</v>
      </c>
      <c r="H682" s="164">
        <v>6.6</v>
      </c>
      <c r="I682" s="165"/>
      <c r="J682" s="166">
        <f t="shared" si="65"/>
        <v>0</v>
      </c>
      <c r="K682" s="166">
        <f t="shared" si="66"/>
        <v>0</v>
      </c>
      <c r="L682" s="166">
        <f t="shared" si="67"/>
        <v>0</v>
      </c>
      <c r="M682" s="171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s="172" customFormat="1" ht="15" hidden="1" customHeight="1" x14ac:dyDescent="0.25">
      <c r="A683" s="175">
        <v>0</v>
      </c>
      <c r="B683" s="161" t="s">
        <v>1407</v>
      </c>
      <c r="C683" s="161" t="s">
        <v>1408</v>
      </c>
      <c r="D683" s="162" t="s">
        <v>1254</v>
      </c>
      <c r="E683" s="162" t="s">
        <v>1255</v>
      </c>
      <c r="F683" s="162" t="s">
        <v>1404</v>
      </c>
      <c r="G683" s="163" t="s">
        <v>528</v>
      </c>
      <c r="H683" s="164">
        <v>2.64</v>
      </c>
      <c r="I683" s="165"/>
      <c r="J683" s="166">
        <f t="shared" si="65"/>
        <v>0</v>
      </c>
      <c r="K683" s="166">
        <f t="shared" si="66"/>
        <v>0</v>
      </c>
      <c r="L683" s="166">
        <f t="shared" si="67"/>
        <v>0</v>
      </c>
      <c r="M683" s="171" t="str">
        <f>IF(I683="","",IF(I683&lt;80,"Ошибка! Не соблюден минимальный заказ на сорт!",IF(MOD(I683,40)&gt;0,"Ошибка! Не соблюдена кратность заказа на позицию!","")))</f>
        <v/>
      </c>
    </row>
    <row r="684" spans="1:13" ht="15" customHeight="1" x14ac:dyDescent="0.25">
      <c r="A684" s="1">
        <v>453</v>
      </c>
      <c r="B684" s="63" t="s">
        <v>1299</v>
      </c>
      <c r="C684" s="208" t="s">
        <v>1300</v>
      </c>
      <c r="D684" s="64" t="s">
        <v>1254</v>
      </c>
      <c r="E684" s="64" t="s">
        <v>1255</v>
      </c>
      <c r="F684" s="64" t="s">
        <v>1298</v>
      </c>
      <c r="G684" s="65" t="s">
        <v>175</v>
      </c>
      <c r="H684" s="66">
        <v>1.87</v>
      </c>
      <c r="I684" s="67"/>
      <c r="J684" s="68">
        <f t="shared" si="65"/>
        <v>0</v>
      </c>
      <c r="K684" s="68">
        <f t="shared" si="66"/>
        <v>0</v>
      </c>
      <c r="L684" s="68">
        <f t="shared" si="67"/>
        <v>0</v>
      </c>
      <c r="M684" s="30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s="172" customFormat="1" ht="15" hidden="1" customHeight="1" x14ac:dyDescent="0.25">
      <c r="A685" s="181">
        <v>0</v>
      </c>
      <c r="B685" s="161" t="s">
        <v>4868</v>
      </c>
      <c r="C685" s="161" t="s">
        <v>5434</v>
      </c>
      <c r="D685" s="162" t="s">
        <v>1254</v>
      </c>
      <c r="E685" s="162" t="s">
        <v>1255</v>
      </c>
      <c r="F685" s="162" t="s">
        <v>6001</v>
      </c>
      <c r="G685" s="174" t="s">
        <v>64</v>
      </c>
      <c r="H685" s="164">
        <v>2.48</v>
      </c>
      <c r="I685" s="165"/>
      <c r="J685" s="166">
        <f t="shared" ref="J685:J748" si="68">H685*I685</f>
        <v>0</v>
      </c>
      <c r="K685" s="166">
        <f t="shared" ref="K685:K748" si="69">IF($I$11&gt;=7000,0,H685*0.07*I685)</f>
        <v>0</v>
      </c>
      <c r="L685" s="166">
        <f t="shared" ref="L685:L748" si="70">J685+K685</f>
        <v>0</v>
      </c>
      <c r="M685" s="171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ht="15" customHeight="1" x14ac:dyDescent="0.25">
      <c r="A686" s="1">
        <v>20</v>
      </c>
      <c r="B686" s="63" t="s">
        <v>1409</v>
      </c>
      <c r="C686" s="63" t="s">
        <v>1410</v>
      </c>
      <c r="D686" s="64" t="s">
        <v>1254</v>
      </c>
      <c r="E686" s="64" t="s">
        <v>1255</v>
      </c>
      <c r="F686" s="64" t="s">
        <v>6015</v>
      </c>
      <c r="G686" s="65" t="s">
        <v>64</v>
      </c>
      <c r="H686" s="66">
        <v>1.76</v>
      </c>
      <c r="I686" s="67"/>
      <c r="J686" s="68">
        <f t="shared" si="68"/>
        <v>0</v>
      </c>
      <c r="K686" s="68">
        <f t="shared" si="69"/>
        <v>0</v>
      </c>
      <c r="L686" s="68">
        <f t="shared" si="70"/>
        <v>0</v>
      </c>
      <c r="M686" s="30" t="str">
        <f>IF(I686="","",IF(I686&lt;75,"Ошибка! Не соблюден минимальный заказ на сорт!",IF(MOD(I686,25)&gt;0,"Ошибка! Не соблюдена кратность заказа на позицию!","")))</f>
        <v/>
      </c>
    </row>
    <row r="687" spans="1:13" s="172" customFormat="1" ht="15" customHeight="1" x14ac:dyDescent="0.25">
      <c r="A687" s="1">
        <v>1250</v>
      </c>
      <c r="B687" s="63" t="s">
        <v>4879</v>
      </c>
      <c r="C687" s="178" t="s">
        <v>5444</v>
      </c>
      <c r="D687" s="167" t="s">
        <v>1254</v>
      </c>
      <c r="E687" s="167" t="s">
        <v>1255</v>
      </c>
      <c r="F687" s="167" t="s">
        <v>1411</v>
      </c>
      <c r="G687" s="168" t="s">
        <v>528</v>
      </c>
      <c r="H687" s="169">
        <v>3.5799999999999996</v>
      </c>
      <c r="I687" s="67"/>
      <c r="J687" s="68">
        <f t="shared" si="68"/>
        <v>0</v>
      </c>
      <c r="K687" s="68">
        <f t="shared" si="69"/>
        <v>0</v>
      </c>
      <c r="L687" s="68">
        <f t="shared" si="70"/>
        <v>0</v>
      </c>
      <c r="M687" s="171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s="172" customFormat="1" ht="15" customHeight="1" x14ac:dyDescent="0.25">
      <c r="A688" s="1">
        <v>1108</v>
      </c>
      <c r="B688" s="63" t="s">
        <v>1412</v>
      </c>
      <c r="C688" s="63" t="s">
        <v>1413</v>
      </c>
      <c r="D688" s="64" t="s">
        <v>1254</v>
      </c>
      <c r="E688" s="64" t="s">
        <v>1255</v>
      </c>
      <c r="F688" s="64" t="s">
        <v>717</v>
      </c>
      <c r="G688" s="65" t="s">
        <v>64</v>
      </c>
      <c r="H688" s="66">
        <v>1.02</v>
      </c>
      <c r="I688" s="67"/>
      <c r="J688" s="68">
        <f t="shared" si="68"/>
        <v>0</v>
      </c>
      <c r="K688" s="68">
        <f t="shared" si="69"/>
        <v>0</v>
      </c>
      <c r="L688" s="68">
        <f t="shared" si="70"/>
        <v>0</v>
      </c>
      <c r="M688" s="171" t="str">
        <f>IF(I688="","",IF(I688&lt;80,"Ошибка! Не соблюден минимальный заказ на сорт!",IF(MOD(I688,40)&gt;0,"Ошибка! Не соблюдена кратность заказа на позицию!","")))</f>
        <v/>
      </c>
    </row>
    <row r="689" spans="1:13" s="172" customFormat="1" ht="15" hidden="1" customHeight="1" x14ac:dyDescent="0.25">
      <c r="A689" s="181">
        <v>0</v>
      </c>
      <c r="B689" s="161" t="s">
        <v>1414</v>
      </c>
      <c r="C689" s="161" t="s">
        <v>1415</v>
      </c>
      <c r="D689" s="162" t="s">
        <v>1254</v>
      </c>
      <c r="E689" s="162" t="s">
        <v>1255</v>
      </c>
      <c r="F689" s="162" t="s">
        <v>6016</v>
      </c>
      <c r="G689" s="174" t="s">
        <v>64</v>
      </c>
      <c r="H689" s="164">
        <v>1.87</v>
      </c>
      <c r="I689" s="165"/>
      <c r="J689" s="166">
        <f t="shared" si="68"/>
        <v>0</v>
      </c>
      <c r="K689" s="166">
        <f t="shared" si="69"/>
        <v>0</v>
      </c>
      <c r="L689" s="166">
        <f t="shared" si="70"/>
        <v>0</v>
      </c>
      <c r="M689" s="171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s="172" customFormat="1" ht="15" hidden="1" customHeight="1" x14ac:dyDescent="0.25">
      <c r="A690" s="175">
        <v>0</v>
      </c>
      <c r="B690" s="161" t="s">
        <v>4856</v>
      </c>
      <c r="C690" s="161" t="s">
        <v>5423</v>
      </c>
      <c r="D690" s="162" t="s">
        <v>1254</v>
      </c>
      <c r="E690" s="162" t="s">
        <v>1255</v>
      </c>
      <c r="F690" s="162" t="s">
        <v>5993</v>
      </c>
      <c r="G690" s="163" t="s">
        <v>64</v>
      </c>
      <c r="H690" s="164">
        <v>2.48</v>
      </c>
      <c r="I690" s="165"/>
      <c r="J690" s="166">
        <f t="shared" si="68"/>
        <v>0</v>
      </c>
      <c r="K690" s="166">
        <f t="shared" si="69"/>
        <v>0</v>
      </c>
      <c r="L690" s="166">
        <f t="shared" si="70"/>
        <v>0</v>
      </c>
      <c r="M690" s="171" t="str">
        <f>IF(I690="","",IF(I690&lt;75,"Ошибка! Не соблюден минимальный заказ на сорт!",IF(MOD(I690,25)&gt;0,"Ошибка! Не соблюдена кратность заказа на позицию!","")))</f>
        <v/>
      </c>
    </row>
    <row r="691" spans="1:13" s="172" customFormat="1" ht="15" hidden="1" customHeight="1" x14ac:dyDescent="0.25">
      <c r="A691" s="175">
        <v>0</v>
      </c>
      <c r="B691" s="161" t="s">
        <v>1416</v>
      </c>
      <c r="C691" s="161" t="s">
        <v>1417</v>
      </c>
      <c r="D691" s="162" t="s">
        <v>1254</v>
      </c>
      <c r="E691" s="162" t="s">
        <v>1255</v>
      </c>
      <c r="F691" s="162" t="s">
        <v>6016</v>
      </c>
      <c r="G691" s="163" t="s">
        <v>528</v>
      </c>
      <c r="H691" s="164">
        <v>2.86</v>
      </c>
      <c r="I691" s="165"/>
      <c r="J691" s="166">
        <f t="shared" si="68"/>
        <v>0</v>
      </c>
      <c r="K691" s="166">
        <f t="shared" si="69"/>
        <v>0</v>
      </c>
      <c r="L691" s="166">
        <f t="shared" si="70"/>
        <v>0</v>
      </c>
      <c r="M691" s="171" t="str">
        <f>IF(I691="","",IF(I691&lt;50,"Ошибка! Не соблюден минимальный заказ на сорт!",""))</f>
        <v/>
      </c>
    </row>
    <row r="692" spans="1:13" s="172" customFormat="1" ht="15" customHeight="1" x14ac:dyDescent="0.25">
      <c r="A692" s="1">
        <v>1186</v>
      </c>
      <c r="B692" s="63" t="s">
        <v>1418</v>
      </c>
      <c r="C692" s="63" t="s">
        <v>1419</v>
      </c>
      <c r="D692" s="64" t="s">
        <v>1254</v>
      </c>
      <c r="E692" s="64" t="s">
        <v>1255</v>
      </c>
      <c r="F692" s="64" t="s">
        <v>1420</v>
      </c>
      <c r="G692" s="65" t="s">
        <v>64</v>
      </c>
      <c r="H692" s="66">
        <v>1.02</v>
      </c>
      <c r="I692" s="67"/>
      <c r="J692" s="68">
        <f t="shared" si="68"/>
        <v>0</v>
      </c>
      <c r="K692" s="68">
        <f t="shared" si="69"/>
        <v>0</v>
      </c>
      <c r="L692" s="68">
        <f t="shared" si="70"/>
        <v>0</v>
      </c>
      <c r="M692" s="171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s="172" customFormat="1" ht="15" hidden="1" customHeight="1" x14ac:dyDescent="0.25">
      <c r="A693" s="175">
        <v>0</v>
      </c>
      <c r="B693" s="161" t="s">
        <v>1310</v>
      </c>
      <c r="C693" s="207" t="s">
        <v>1311</v>
      </c>
      <c r="D693" s="162" t="s">
        <v>1254</v>
      </c>
      <c r="E693" s="162" t="s">
        <v>1255</v>
      </c>
      <c r="F693" s="162" t="s">
        <v>5988</v>
      </c>
      <c r="G693" s="163" t="s">
        <v>175</v>
      </c>
      <c r="H693" s="164">
        <v>1.87</v>
      </c>
      <c r="I693" s="165"/>
      <c r="J693" s="166">
        <f t="shared" si="68"/>
        <v>0</v>
      </c>
      <c r="K693" s="166">
        <f t="shared" si="69"/>
        <v>0</v>
      </c>
      <c r="L693" s="166">
        <f t="shared" si="70"/>
        <v>0</v>
      </c>
      <c r="M693" s="171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s="172" customFormat="1" ht="15" hidden="1" customHeight="1" x14ac:dyDescent="0.25">
      <c r="A694" s="181">
        <v>0</v>
      </c>
      <c r="B694" s="161" t="s">
        <v>1422</v>
      </c>
      <c r="C694" s="161" t="s">
        <v>1423</v>
      </c>
      <c r="D694" s="162" t="s">
        <v>1254</v>
      </c>
      <c r="E694" s="162" t="s">
        <v>1255</v>
      </c>
      <c r="F694" s="162" t="s">
        <v>1424</v>
      </c>
      <c r="G694" s="163" t="s">
        <v>64</v>
      </c>
      <c r="H694" s="164">
        <v>1.65</v>
      </c>
      <c r="I694" s="165"/>
      <c r="J694" s="166">
        <f t="shared" si="68"/>
        <v>0</v>
      </c>
      <c r="K694" s="166">
        <f t="shared" si="69"/>
        <v>0</v>
      </c>
      <c r="L694" s="166">
        <f t="shared" si="70"/>
        <v>0</v>
      </c>
      <c r="M694" s="171" t="str">
        <f>IF(I694="","",IF(I694&lt;75,"Ошибка! Не соблюден минимальный заказ на сорт!",IF(MOD(I694,25)&gt;0,"Ошибка! Не соблюдена кратность заказа на позицию!","")))</f>
        <v/>
      </c>
    </row>
    <row r="695" spans="1:13" s="172" customFormat="1" ht="15" hidden="1" customHeight="1" x14ac:dyDescent="0.25">
      <c r="A695" s="181">
        <v>0</v>
      </c>
      <c r="B695" s="161" t="s">
        <v>4858</v>
      </c>
      <c r="C695" s="207" t="s">
        <v>5425</v>
      </c>
      <c r="D695" s="162" t="s">
        <v>1254</v>
      </c>
      <c r="E695" s="162" t="s">
        <v>1255</v>
      </c>
      <c r="F695" s="162" t="s">
        <v>5995</v>
      </c>
      <c r="G695" s="174" t="s">
        <v>175</v>
      </c>
      <c r="H695" s="164">
        <v>3.03</v>
      </c>
      <c r="I695" s="165"/>
      <c r="J695" s="166">
        <f t="shared" si="68"/>
        <v>0</v>
      </c>
      <c r="K695" s="166">
        <f t="shared" si="69"/>
        <v>0</v>
      </c>
      <c r="L695" s="166">
        <f t="shared" si="70"/>
        <v>0</v>
      </c>
      <c r="M695" s="171" t="str">
        <f>IF(I695="","",IF(I695&lt;75,"Ошибка! Не соблюден минимальный заказ на сорт!",IF(MOD(I695,25)&gt;0,"Ошибка! Не соблюдена кратность заказа на позицию!","")))</f>
        <v/>
      </c>
    </row>
    <row r="696" spans="1:13" s="172" customFormat="1" ht="15" hidden="1" customHeight="1" x14ac:dyDescent="0.25">
      <c r="A696" s="181">
        <v>0</v>
      </c>
      <c r="B696" s="161" t="s">
        <v>4859</v>
      </c>
      <c r="C696" s="207" t="s">
        <v>5426</v>
      </c>
      <c r="D696" s="162" t="s">
        <v>1254</v>
      </c>
      <c r="E696" s="162" t="s">
        <v>1255</v>
      </c>
      <c r="F696" s="162" t="s">
        <v>5996</v>
      </c>
      <c r="G696" s="174" t="s">
        <v>175</v>
      </c>
      <c r="H696" s="164">
        <v>3.03</v>
      </c>
      <c r="I696" s="165"/>
      <c r="J696" s="166">
        <f t="shared" si="68"/>
        <v>0</v>
      </c>
      <c r="K696" s="166">
        <f t="shared" si="69"/>
        <v>0</v>
      </c>
      <c r="L696" s="166">
        <f t="shared" si="70"/>
        <v>0</v>
      </c>
      <c r="M696" s="171" t="str">
        <f>IF(I696="","",IF(I696&lt;75,"Ошибка! Не соблюден минимальный заказ на сорт!",IF(MOD(I696,25)&gt;0,"Ошибка! Не соблюдена кратность заказа на позицию!","")))</f>
        <v/>
      </c>
    </row>
    <row r="697" spans="1:13" s="172" customFormat="1" ht="15" hidden="1" customHeight="1" x14ac:dyDescent="0.25">
      <c r="A697" s="181">
        <v>0</v>
      </c>
      <c r="B697" s="161" t="s">
        <v>4860</v>
      </c>
      <c r="C697" s="161" t="s">
        <v>5427</v>
      </c>
      <c r="D697" s="162" t="s">
        <v>1254</v>
      </c>
      <c r="E697" s="162" t="s">
        <v>1255</v>
      </c>
      <c r="F697" s="162" t="s">
        <v>5997</v>
      </c>
      <c r="G697" s="174" t="s">
        <v>64</v>
      </c>
      <c r="H697" s="164">
        <v>2.48</v>
      </c>
      <c r="I697" s="165"/>
      <c r="J697" s="166">
        <f t="shared" si="68"/>
        <v>0</v>
      </c>
      <c r="K697" s="166">
        <f t="shared" si="69"/>
        <v>0</v>
      </c>
      <c r="L697" s="166">
        <f t="shared" si="70"/>
        <v>0</v>
      </c>
      <c r="M697" s="171" t="str">
        <f>IF(I697="","",IF(I697&lt;75,"Ошибка! Не соблюден минимальный заказ на сорт!",IF(MOD(I697,25)&gt;0,"Ошибка! Не соблюдена кратность заказа на позицию!","")))</f>
        <v/>
      </c>
    </row>
    <row r="698" spans="1:13" s="172" customFormat="1" ht="15" hidden="1" customHeight="1" x14ac:dyDescent="0.25">
      <c r="A698" s="175">
        <v>0</v>
      </c>
      <c r="B698" s="161" t="s">
        <v>4861</v>
      </c>
      <c r="C698" s="179" t="s">
        <v>5428</v>
      </c>
      <c r="D698" s="173" t="s">
        <v>1254</v>
      </c>
      <c r="E698" s="173" t="s">
        <v>1255</v>
      </c>
      <c r="F698" s="173" t="s">
        <v>5997</v>
      </c>
      <c r="G698" s="174" t="s">
        <v>175</v>
      </c>
      <c r="H698" s="164">
        <v>3.03</v>
      </c>
      <c r="I698" s="165"/>
      <c r="J698" s="166">
        <f t="shared" si="68"/>
        <v>0</v>
      </c>
      <c r="K698" s="166">
        <f t="shared" si="69"/>
        <v>0</v>
      </c>
      <c r="L698" s="166">
        <f t="shared" si="70"/>
        <v>0</v>
      </c>
      <c r="M698" s="171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s="172" customFormat="1" ht="15" hidden="1" customHeight="1" x14ac:dyDescent="0.25">
      <c r="A699" s="175">
        <v>0</v>
      </c>
      <c r="B699" s="161" t="s">
        <v>1425</v>
      </c>
      <c r="C699" s="161" t="s">
        <v>1426</v>
      </c>
      <c r="D699" s="162" t="s">
        <v>1254</v>
      </c>
      <c r="E699" s="162" t="s">
        <v>1255</v>
      </c>
      <c r="F699" s="162" t="s">
        <v>1424</v>
      </c>
      <c r="G699" s="163" t="s">
        <v>175</v>
      </c>
      <c r="H699" s="164">
        <v>1.87</v>
      </c>
      <c r="I699" s="165"/>
      <c r="J699" s="166">
        <f t="shared" si="68"/>
        <v>0</v>
      </c>
      <c r="K699" s="166">
        <f t="shared" si="69"/>
        <v>0</v>
      </c>
      <c r="L699" s="166">
        <f t="shared" si="70"/>
        <v>0</v>
      </c>
      <c r="M699" s="171" t="str">
        <f>IF(I699="","",IF(I699&lt;75,"Ошибка! Не соблюден минимальный заказ на сорт!",IF(MOD(I699,25)&gt;0,"Ошибка! Не соблюдена кратность заказа на позицию!","")))</f>
        <v/>
      </c>
    </row>
    <row r="700" spans="1:13" s="172" customFormat="1" ht="15" hidden="1" customHeight="1" x14ac:dyDescent="0.25">
      <c r="A700" s="181">
        <v>0</v>
      </c>
      <c r="B700" s="161" t="s">
        <v>1333</v>
      </c>
      <c r="C700" s="161" t="s">
        <v>1334</v>
      </c>
      <c r="D700" s="162" t="s">
        <v>1254</v>
      </c>
      <c r="E700" s="162" t="s">
        <v>1255</v>
      </c>
      <c r="F700" s="162" t="s">
        <v>1335</v>
      </c>
      <c r="G700" s="163" t="s">
        <v>64</v>
      </c>
      <c r="H700" s="164">
        <v>1.65</v>
      </c>
      <c r="I700" s="165"/>
      <c r="J700" s="166">
        <f t="shared" si="68"/>
        <v>0</v>
      </c>
      <c r="K700" s="166">
        <f t="shared" si="69"/>
        <v>0</v>
      </c>
      <c r="L700" s="166">
        <f t="shared" si="70"/>
        <v>0</v>
      </c>
      <c r="M700" s="171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ht="15" customHeight="1" x14ac:dyDescent="0.25">
      <c r="A701" s="1">
        <v>60</v>
      </c>
      <c r="B701" s="63" t="s">
        <v>4872</v>
      </c>
      <c r="C701" s="209" t="s">
        <v>5438</v>
      </c>
      <c r="D701" s="183" t="s">
        <v>1254</v>
      </c>
      <c r="E701" s="183" t="s">
        <v>1255</v>
      </c>
      <c r="F701" s="183" t="s">
        <v>1335</v>
      </c>
      <c r="G701" s="177" t="s">
        <v>175</v>
      </c>
      <c r="H701" s="66">
        <v>1.87</v>
      </c>
      <c r="I701" s="67"/>
      <c r="J701" s="68">
        <f t="shared" si="68"/>
        <v>0</v>
      </c>
      <c r="K701" s="68">
        <f t="shared" si="69"/>
        <v>0</v>
      </c>
      <c r="L701" s="68">
        <f t="shared" si="70"/>
        <v>0</v>
      </c>
      <c r="M701" s="30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s="172" customFormat="1" ht="15" hidden="1" customHeight="1" x14ac:dyDescent="0.25">
      <c r="A702" s="175">
        <v>0</v>
      </c>
      <c r="B702" s="161" t="s">
        <v>1336</v>
      </c>
      <c r="C702" s="161" t="s">
        <v>1337</v>
      </c>
      <c r="D702" s="162" t="s">
        <v>1254</v>
      </c>
      <c r="E702" s="162" t="s">
        <v>1255</v>
      </c>
      <c r="F702" s="162" t="s">
        <v>6005</v>
      </c>
      <c r="G702" s="163" t="s">
        <v>175</v>
      </c>
      <c r="H702" s="164">
        <v>1.87</v>
      </c>
      <c r="I702" s="165"/>
      <c r="J702" s="166">
        <f t="shared" si="68"/>
        <v>0</v>
      </c>
      <c r="K702" s="166">
        <f t="shared" si="69"/>
        <v>0</v>
      </c>
      <c r="L702" s="166">
        <f t="shared" si="70"/>
        <v>0</v>
      </c>
      <c r="M702" s="171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s="172" customFormat="1" ht="15" hidden="1" customHeight="1" x14ac:dyDescent="0.25">
      <c r="A703" s="175">
        <v>0</v>
      </c>
      <c r="B703" s="161" t="s">
        <v>1340</v>
      </c>
      <c r="C703" s="161" t="s">
        <v>1341</v>
      </c>
      <c r="D703" s="162" t="s">
        <v>1254</v>
      </c>
      <c r="E703" s="162" t="s">
        <v>1255</v>
      </c>
      <c r="F703" s="162" t="s">
        <v>6006</v>
      </c>
      <c r="G703" s="163" t="s">
        <v>175</v>
      </c>
      <c r="H703" s="164">
        <v>1.87</v>
      </c>
      <c r="I703" s="165"/>
      <c r="J703" s="166">
        <f t="shared" si="68"/>
        <v>0</v>
      </c>
      <c r="K703" s="166">
        <f t="shared" si="69"/>
        <v>0</v>
      </c>
      <c r="L703" s="166">
        <f t="shared" si="70"/>
        <v>0</v>
      </c>
      <c r="M703" s="171" t="str">
        <f>IF(I703="","",IF(I703&lt;80,"Ошибка! Не соблюден минимальный заказ на сорт!",IF(MOD(I703,40)&gt;0,"Ошибка! Не соблюдена кратность заказа на позицию!","")))</f>
        <v/>
      </c>
    </row>
    <row r="704" spans="1:13" s="172" customFormat="1" ht="15" hidden="1" customHeight="1" x14ac:dyDescent="0.25">
      <c r="A704" s="175">
        <v>0</v>
      </c>
      <c r="B704" s="161" t="s">
        <v>4862</v>
      </c>
      <c r="C704" s="207" t="s">
        <v>5429</v>
      </c>
      <c r="D704" s="162" t="s">
        <v>1254</v>
      </c>
      <c r="E704" s="162" t="s">
        <v>1255</v>
      </c>
      <c r="F704" s="162" t="s">
        <v>5998</v>
      </c>
      <c r="G704" s="163" t="s">
        <v>175</v>
      </c>
      <c r="H704" s="164">
        <v>3.03</v>
      </c>
      <c r="I704" s="165"/>
      <c r="J704" s="166">
        <f t="shared" si="68"/>
        <v>0</v>
      </c>
      <c r="K704" s="166">
        <f t="shared" si="69"/>
        <v>0</v>
      </c>
      <c r="L704" s="166">
        <f t="shared" si="70"/>
        <v>0</v>
      </c>
      <c r="M704" s="171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ht="15" customHeight="1" x14ac:dyDescent="0.25">
      <c r="A705" s="180">
        <v>465</v>
      </c>
      <c r="B705" s="63" t="s">
        <v>1348</v>
      </c>
      <c r="C705" s="63" t="s">
        <v>1349</v>
      </c>
      <c r="D705" s="64" t="s">
        <v>1254</v>
      </c>
      <c r="E705" s="64" t="s">
        <v>1255</v>
      </c>
      <c r="F705" s="64" t="s">
        <v>1350</v>
      </c>
      <c r="G705" s="177" t="s">
        <v>64</v>
      </c>
      <c r="H705" s="66">
        <v>1.65</v>
      </c>
      <c r="I705" s="67"/>
      <c r="J705" s="68">
        <f t="shared" si="68"/>
        <v>0</v>
      </c>
      <c r="K705" s="68">
        <f t="shared" si="69"/>
        <v>0</v>
      </c>
      <c r="L705" s="68">
        <f t="shared" si="70"/>
        <v>0</v>
      </c>
      <c r="M705" s="30" t="str">
        <f t="shared" ref="M705:M711" si="71">IF(I705="","",IF(I705&lt;80,"Ошибка! Не соблюден минимальный заказ на сорт!",IF(MOD(I705,40)&gt;0,"Ошибка! Не соблюдена кратность заказа на позицию!","")))</f>
        <v/>
      </c>
    </row>
    <row r="706" spans="1:13" s="172" customFormat="1" ht="15" hidden="1" customHeight="1" x14ac:dyDescent="0.25">
      <c r="A706" s="181">
        <v>0</v>
      </c>
      <c r="B706" s="161" t="s">
        <v>1359</v>
      </c>
      <c r="C706" s="161" t="s">
        <v>1360</v>
      </c>
      <c r="D706" s="162" t="s">
        <v>1254</v>
      </c>
      <c r="E706" s="162" t="s">
        <v>1255</v>
      </c>
      <c r="F706" s="162" t="s">
        <v>1361</v>
      </c>
      <c r="G706" s="163" t="s">
        <v>64</v>
      </c>
      <c r="H706" s="164">
        <v>1.65</v>
      </c>
      <c r="I706" s="165"/>
      <c r="J706" s="166">
        <f t="shared" si="68"/>
        <v>0</v>
      </c>
      <c r="K706" s="166">
        <f t="shared" si="69"/>
        <v>0</v>
      </c>
      <c r="L706" s="166">
        <f t="shared" si="70"/>
        <v>0</v>
      </c>
      <c r="M706" s="171" t="str">
        <f t="shared" si="71"/>
        <v/>
      </c>
    </row>
    <row r="707" spans="1:13" s="172" customFormat="1" ht="15" hidden="1" customHeight="1" x14ac:dyDescent="0.25">
      <c r="A707" s="175">
        <v>0</v>
      </c>
      <c r="B707" s="161" t="s">
        <v>1364</v>
      </c>
      <c r="C707" s="161" t="s">
        <v>1365</v>
      </c>
      <c r="D707" s="162" t="s">
        <v>1254</v>
      </c>
      <c r="E707" s="162" t="s">
        <v>1255</v>
      </c>
      <c r="F707" s="162" t="s">
        <v>1366</v>
      </c>
      <c r="G707" s="163" t="s">
        <v>64</v>
      </c>
      <c r="H707" s="164">
        <v>1.65</v>
      </c>
      <c r="I707" s="165"/>
      <c r="J707" s="166">
        <f t="shared" si="68"/>
        <v>0</v>
      </c>
      <c r="K707" s="166">
        <f t="shared" si="69"/>
        <v>0</v>
      </c>
      <c r="L707" s="166">
        <f t="shared" si="70"/>
        <v>0</v>
      </c>
      <c r="M707" s="171" t="str">
        <f t="shared" si="71"/>
        <v/>
      </c>
    </row>
    <row r="708" spans="1:13" s="172" customFormat="1" ht="15" hidden="1" customHeight="1" x14ac:dyDescent="0.25">
      <c r="A708" s="175">
        <v>0</v>
      </c>
      <c r="B708" s="161" t="s">
        <v>4864</v>
      </c>
      <c r="C708" s="161" t="s">
        <v>1374</v>
      </c>
      <c r="D708" s="162" t="s">
        <v>1254</v>
      </c>
      <c r="E708" s="162" t="s">
        <v>1255</v>
      </c>
      <c r="F708" s="162" t="s">
        <v>4667</v>
      </c>
      <c r="G708" s="163" t="s">
        <v>175</v>
      </c>
      <c r="H708" s="164">
        <v>3.03</v>
      </c>
      <c r="I708" s="165"/>
      <c r="J708" s="166">
        <f t="shared" si="68"/>
        <v>0</v>
      </c>
      <c r="K708" s="166">
        <f t="shared" si="69"/>
        <v>0</v>
      </c>
      <c r="L708" s="166">
        <f t="shared" si="70"/>
        <v>0</v>
      </c>
      <c r="M708" s="171" t="str">
        <f t="shared" si="71"/>
        <v/>
      </c>
    </row>
    <row r="709" spans="1:13" s="172" customFormat="1" ht="15" hidden="1" customHeight="1" x14ac:dyDescent="0.25">
      <c r="A709" s="175">
        <v>0</v>
      </c>
      <c r="B709" s="161" t="s">
        <v>4863</v>
      </c>
      <c r="C709" s="179" t="s">
        <v>5430</v>
      </c>
      <c r="D709" s="173" t="s">
        <v>1254</v>
      </c>
      <c r="E709" s="173" t="s">
        <v>1255</v>
      </c>
      <c r="F709" s="173" t="s">
        <v>4667</v>
      </c>
      <c r="G709" s="174" t="s">
        <v>14</v>
      </c>
      <c r="H709" s="164">
        <v>3.1399999999999997</v>
      </c>
      <c r="I709" s="165"/>
      <c r="J709" s="166">
        <f t="shared" si="68"/>
        <v>0</v>
      </c>
      <c r="K709" s="166">
        <f t="shared" si="69"/>
        <v>0</v>
      </c>
      <c r="L709" s="166">
        <f t="shared" si="70"/>
        <v>0</v>
      </c>
      <c r="M709" s="171" t="str">
        <f t="shared" si="71"/>
        <v/>
      </c>
    </row>
    <row r="710" spans="1:13" ht="15" customHeight="1" x14ac:dyDescent="0.25">
      <c r="A710" s="1">
        <v>50</v>
      </c>
      <c r="B710" s="63" t="s">
        <v>4866</v>
      </c>
      <c r="C710" s="209" t="s">
        <v>5432</v>
      </c>
      <c r="D710" s="183" t="s">
        <v>1254</v>
      </c>
      <c r="E710" s="183" t="s">
        <v>1255</v>
      </c>
      <c r="F710" s="183" t="s">
        <v>5999</v>
      </c>
      <c r="G710" s="177" t="s">
        <v>175</v>
      </c>
      <c r="H710" s="66">
        <v>3.03</v>
      </c>
      <c r="I710" s="67"/>
      <c r="J710" s="68">
        <f t="shared" si="68"/>
        <v>0</v>
      </c>
      <c r="K710" s="68">
        <f t="shared" si="69"/>
        <v>0</v>
      </c>
      <c r="L710" s="68">
        <f t="shared" si="70"/>
        <v>0</v>
      </c>
      <c r="M710" s="30" t="str">
        <f t="shared" si="71"/>
        <v/>
      </c>
    </row>
    <row r="711" spans="1:13" s="172" customFormat="1" ht="15" hidden="1" customHeight="1" x14ac:dyDescent="0.25">
      <c r="A711" s="175">
        <v>0</v>
      </c>
      <c r="B711" s="161" t="s">
        <v>1380</v>
      </c>
      <c r="C711" s="161" t="s">
        <v>1381</v>
      </c>
      <c r="D711" s="162" t="s">
        <v>1254</v>
      </c>
      <c r="E711" s="162" t="s">
        <v>1255</v>
      </c>
      <c r="F711" s="162" t="s">
        <v>1379</v>
      </c>
      <c r="G711" s="163" t="s">
        <v>175</v>
      </c>
      <c r="H711" s="164">
        <v>1.98</v>
      </c>
      <c r="I711" s="165"/>
      <c r="J711" s="166">
        <f t="shared" si="68"/>
        <v>0</v>
      </c>
      <c r="K711" s="166">
        <f t="shared" si="69"/>
        <v>0</v>
      </c>
      <c r="L711" s="166">
        <f t="shared" si="70"/>
        <v>0</v>
      </c>
      <c r="M711" s="171" t="str">
        <f t="shared" si="71"/>
        <v/>
      </c>
    </row>
    <row r="712" spans="1:13" s="172" customFormat="1" ht="15" hidden="1" customHeight="1" x14ac:dyDescent="0.25">
      <c r="A712" s="175">
        <v>0</v>
      </c>
      <c r="B712" s="161" t="s">
        <v>1385</v>
      </c>
      <c r="C712" s="207" t="s">
        <v>1386</v>
      </c>
      <c r="D712" s="162" t="s">
        <v>1254</v>
      </c>
      <c r="E712" s="162" t="s">
        <v>1255</v>
      </c>
      <c r="F712" s="162" t="s">
        <v>1384</v>
      </c>
      <c r="G712" s="163" t="s">
        <v>175</v>
      </c>
      <c r="H712" s="164">
        <v>1.87</v>
      </c>
      <c r="I712" s="165"/>
      <c r="J712" s="166">
        <f t="shared" si="68"/>
        <v>0</v>
      </c>
      <c r="K712" s="166">
        <f t="shared" si="69"/>
        <v>0</v>
      </c>
      <c r="L712" s="166">
        <f t="shared" si="70"/>
        <v>0</v>
      </c>
      <c r="M712" s="171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s="172" customFormat="1" ht="15" hidden="1" customHeight="1" x14ac:dyDescent="0.25">
      <c r="A713" s="175">
        <v>0</v>
      </c>
      <c r="B713" s="161" t="s">
        <v>1387</v>
      </c>
      <c r="C713" s="161" t="s">
        <v>1388</v>
      </c>
      <c r="D713" s="162" t="s">
        <v>1254</v>
      </c>
      <c r="E713" s="162" t="s">
        <v>1255</v>
      </c>
      <c r="F713" s="162" t="s">
        <v>1384</v>
      </c>
      <c r="G713" s="163" t="s">
        <v>528</v>
      </c>
      <c r="H713" s="164">
        <v>2.64</v>
      </c>
      <c r="I713" s="165"/>
      <c r="J713" s="166">
        <f t="shared" si="68"/>
        <v>0</v>
      </c>
      <c r="K713" s="166">
        <f t="shared" si="69"/>
        <v>0</v>
      </c>
      <c r="L713" s="166">
        <f t="shared" si="70"/>
        <v>0</v>
      </c>
      <c r="M713" s="171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s="172" customFormat="1" ht="15" hidden="1" customHeight="1" x14ac:dyDescent="0.25">
      <c r="A714" s="175">
        <v>0</v>
      </c>
      <c r="B714" s="161" t="s">
        <v>1389</v>
      </c>
      <c r="C714" s="161" t="s">
        <v>1390</v>
      </c>
      <c r="D714" s="162" t="s">
        <v>1254</v>
      </c>
      <c r="E714" s="162" t="s">
        <v>1255</v>
      </c>
      <c r="F714" s="162" t="s">
        <v>6009</v>
      </c>
      <c r="G714" s="163" t="s">
        <v>64</v>
      </c>
      <c r="H714" s="164">
        <v>1.65</v>
      </c>
      <c r="I714" s="165"/>
      <c r="J714" s="166">
        <f t="shared" si="68"/>
        <v>0</v>
      </c>
      <c r="K714" s="166">
        <f t="shared" si="69"/>
        <v>0</v>
      </c>
      <c r="L714" s="166">
        <f t="shared" si="70"/>
        <v>0</v>
      </c>
      <c r="M714" s="171" t="str">
        <f>IF(I714="","",IF(I714&lt;80,"Ошибка! Не соблюден минимальный заказ на сорт!",IF(MOD(I714,40)&gt;0,"Ошибка! Не соблюдена кратность заказа на позицию!","")))</f>
        <v/>
      </c>
    </row>
    <row r="715" spans="1:13" s="172" customFormat="1" ht="15" hidden="1" customHeight="1" x14ac:dyDescent="0.25">
      <c r="A715" s="175">
        <v>0</v>
      </c>
      <c r="B715" s="161" t="s">
        <v>4875</v>
      </c>
      <c r="C715" s="179" t="s">
        <v>5440</v>
      </c>
      <c r="D715" s="173" t="s">
        <v>1254</v>
      </c>
      <c r="E715" s="173" t="s">
        <v>1255</v>
      </c>
      <c r="F715" s="173" t="s">
        <v>6010</v>
      </c>
      <c r="G715" s="174" t="s">
        <v>64</v>
      </c>
      <c r="H715" s="164">
        <v>2.2000000000000002</v>
      </c>
      <c r="I715" s="165"/>
      <c r="J715" s="166">
        <f t="shared" si="68"/>
        <v>0</v>
      </c>
      <c r="K715" s="166">
        <f t="shared" si="69"/>
        <v>0</v>
      </c>
      <c r="L715" s="166">
        <f t="shared" si="70"/>
        <v>0</v>
      </c>
      <c r="M715" s="171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s="172" customFormat="1" ht="15" hidden="1" customHeight="1" x14ac:dyDescent="0.25">
      <c r="A716" s="175">
        <v>0</v>
      </c>
      <c r="B716" s="161" t="s">
        <v>4867</v>
      </c>
      <c r="C716" s="207" t="s">
        <v>5433</v>
      </c>
      <c r="D716" s="162" t="s">
        <v>1254</v>
      </c>
      <c r="E716" s="162" t="s">
        <v>1255</v>
      </c>
      <c r="F716" s="162" t="s">
        <v>6000</v>
      </c>
      <c r="G716" s="163" t="s">
        <v>175</v>
      </c>
      <c r="H716" s="164">
        <v>3.03</v>
      </c>
      <c r="I716" s="165"/>
      <c r="J716" s="166">
        <f t="shared" si="68"/>
        <v>0</v>
      </c>
      <c r="K716" s="166">
        <f t="shared" si="69"/>
        <v>0</v>
      </c>
      <c r="L716" s="166">
        <f t="shared" si="70"/>
        <v>0</v>
      </c>
      <c r="M716" s="171" t="str">
        <f>IF(I716="","",IF(I716&lt;80,"Ошибка! Не соблюден минимальный заказ на сорт!",IF(MOD(I716,40)&gt;0,"Ошибка! Не соблюдена кратность заказа на позицию!","")))</f>
        <v/>
      </c>
    </row>
    <row r="717" spans="1:13" s="172" customFormat="1" ht="15" hidden="1" customHeight="1" x14ac:dyDescent="0.25">
      <c r="A717" s="175">
        <v>0</v>
      </c>
      <c r="B717" s="161" t="s">
        <v>4878</v>
      </c>
      <c r="C717" s="161" t="s">
        <v>5443</v>
      </c>
      <c r="D717" s="162" t="s">
        <v>1254</v>
      </c>
      <c r="E717" s="162" t="s">
        <v>1255</v>
      </c>
      <c r="F717" s="162" t="s">
        <v>6014</v>
      </c>
      <c r="G717" s="163" t="s">
        <v>528</v>
      </c>
      <c r="H717" s="164">
        <v>3.5799999999999996</v>
      </c>
      <c r="I717" s="165"/>
      <c r="J717" s="166">
        <f t="shared" si="68"/>
        <v>0</v>
      </c>
      <c r="K717" s="166">
        <f t="shared" si="69"/>
        <v>0</v>
      </c>
      <c r="L717" s="166">
        <f t="shared" si="70"/>
        <v>0</v>
      </c>
      <c r="M717" s="171" t="str">
        <f>IF(I717="","",IF(I717&lt;80,"Ошибка! Не соблюден минимальный заказ на сорт!",IF(MOD(I717,40)&gt;0,"Ошибка! Не соблюдена кратность заказа на позицию!","")))</f>
        <v/>
      </c>
    </row>
    <row r="718" spans="1:13" s="172" customFormat="1" ht="15" hidden="1" customHeight="1" x14ac:dyDescent="0.25">
      <c r="A718" s="175">
        <v>0</v>
      </c>
      <c r="B718" s="161" t="s">
        <v>4869</v>
      </c>
      <c r="C718" s="207" t="s">
        <v>5435</v>
      </c>
      <c r="D718" s="162" t="s">
        <v>1254</v>
      </c>
      <c r="E718" s="162" t="s">
        <v>1255</v>
      </c>
      <c r="F718" s="162" t="s">
        <v>6001</v>
      </c>
      <c r="G718" s="163" t="s">
        <v>175</v>
      </c>
      <c r="H718" s="164">
        <v>3.03</v>
      </c>
      <c r="I718" s="165"/>
      <c r="J718" s="166">
        <f t="shared" si="68"/>
        <v>0</v>
      </c>
      <c r="K718" s="166">
        <f t="shared" si="69"/>
        <v>0</v>
      </c>
      <c r="L718" s="166">
        <f t="shared" si="70"/>
        <v>0</v>
      </c>
      <c r="M718" s="171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s="172" customFormat="1" ht="15" hidden="1" customHeight="1" x14ac:dyDescent="0.25">
      <c r="A719" s="181">
        <v>0</v>
      </c>
      <c r="B719" s="161" t="s">
        <v>4870</v>
      </c>
      <c r="C719" s="161" t="s">
        <v>5436</v>
      </c>
      <c r="D719" s="162" t="s">
        <v>1254</v>
      </c>
      <c r="E719" s="162" t="s">
        <v>1255</v>
      </c>
      <c r="F719" s="162" t="s">
        <v>6002</v>
      </c>
      <c r="G719" s="163" t="s">
        <v>175</v>
      </c>
      <c r="H719" s="164">
        <v>3.03</v>
      </c>
      <c r="I719" s="165"/>
      <c r="J719" s="166">
        <f t="shared" si="68"/>
        <v>0</v>
      </c>
      <c r="K719" s="166">
        <f t="shared" si="69"/>
        <v>0</v>
      </c>
      <c r="L719" s="166">
        <f t="shared" si="70"/>
        <v>0</v>
      </c>
      <c r="M719" s="171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s="172" customFormat="1" ht="15" hidden="1" customHeight="1" x14ac:dyDescent="0.25">
      <c r="A720" s="175">
        <v>0</v>
      </c>
      <c r="B720" s="161" t="s">
        <v>4880</v>
      </c>
      <c r="C720" s="161" t="s">
        <v>5445</v>
      </c>
      <c r="D720" s="162" t="s">
        <v>1254</v>
      </c>
      <c r="E720" s="162" t="s">
        <v>1255</v>
      </c>
      <c r="F720" s="162" t="s">
        <v>6016</v>
      </c>
      <c r="G720" s="163" t="s">
        <v>175</v>
      </c>
      <c r="H720" s="164">
        <v>2.09</v>
      </c>
      <c r="I720" s="165"/>
      <c r="J720" s="166">
        <f t="shared" si="68"/>
        <v>0</v>
      </c>
      <c r="K720" s="166">
        <f t="shared" si="69"/>
        <v>0</v>
      </c>
      <c r="L720" s="166">
        <f t="shared" si="70"/>
        <v>0</v>
      </c>
      <c r="M720" s="171" t="str">
        <f>IF(I720="","",IF(I720&lt;75,"Ошибка! Не соблюден минимальный заказ на сорт!",IF(MOD(I720,25)&gt;0,"Ошибка! Не соблюдена кратность заказа на позицию!","")))</f>
        <v/>
      </c>
    </row>
    <row r="721" spans="1:13" s="172" customFormat="1" ht="15" hidden="1" customHeight="1" x14ac:dyDescent="0.25">
      <c r="A721" s="175">
        <v>0</v>
      </c>
      <c r="B721" s="161" t="s">
        <v>7016</v>
      </c>
      <c r="C721" s="161" t="s">
        <v>6966</v>
      </c>
      <c r="D721" s="162" t="s">
        <v>1427</v>
      </c>
      <c r="E721" s="162" t="s">
        <v>1428</v>
      </c>
      <c r="F721" s="162" t="s">
        <v>7065</v>
      </c>
      <c r="G721" s="163" t="s">
        <v>64</v>
      </c>
      <c r="H721" s="164">
        <v>1.49</v>
      </c>
      <c r="I721" s="165"/>
      <c r="J721" s="166">
        <f t="shared" si="68"/>
        <v>0</v>
      </c>
      <c r="K721" s="166">
        <f t="shared" si="69"/>
        <v>0</v>
      </c>
      <c r="L721" s="166">
        <f t="shared" si="70"/>
        <v>0</v>
      </c>
      <c r="M721" s="171" t="str">
        <f>IF(I721="","",IF(I721&lt;50,"Ошибка! Не соблюден минимальный заказ на сорт!",""))</f>
        <v/>
      </c>
    </row>
    <row r="722" spans="1:13" s="172" customFormat="1" ht="15" hidden="1" customHeight="1" x14ac:dyDescent="0.25">
      <c r="A722" s="175">
        <v>0</v>
      </c>
      <c r="B722" s="161" t="s">
        <v>7018</v>
      </c>
      <c r="C722" s="161" t="s">
        <v>6968</v>
      </c>
      <c r="D722" s="162" t="s">
        <v>1427</v>
      </c>
      <c r="E722" s="162" t="s">
        <v>1428</v>
      </c>
      <c r="F722" s="162" t="s">
        <v>1433</v>
      </c>
      <c r="G722" s="163" t="s">
        <v>64</v>
      </c>
      <c r="H722" s="164">
        <v>1.71</v>
      </c>
      <c r="I722" s="165"/>
      <c r="J722" s="166">
        <f t="shared" si="68"/>
        <v>0</v>
      </c>
      <c r="K722" s="166">
        <f t="shared" si="69"/>
        <v>0</v>
      </c>
      <c r="L722" s="166">
        <f t="shared" si="70"/>
        <v>0</v>
      </c>
      <c r="M722" s="171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s="172" customFormat="1" ht="15" hidden="1" customHeight="1" x14ac:dyDescent="0.25">
      <c r="A723" s="175">
        <v>0</v>
      </c>
      <c r="B723" s="161" t="s">
        <v>7019</v>
      </c>
      <c r="C723" s="161" t="s">
        <v>6969</v>
      </c>
      <c r="D723" s="162" t="s">
        <v>1427</v>
      </c>
      <c r="E723" s="162" t="s">
        <v>1428</v>
      </c>
      <c r="F723" s="162" t="s">
        <v>7067</v>
      </c>
      <c r="G723" s="163" t="s">
        <v>64</v>
      </c>
      <c r="H723" s="164">
        <v>1.49</v>
      </c>
      <c r="I723" s="165"/>
      <c r="J723" s="166">
        <f t="shared" si="68"/>
        <v>0</v>
      </c>
      <c r="K723" s="166">
        <f t="shared" si="69"/>
        <v>0</v>
      </c>
      <c r="L723" s="166">
        <f t="shared" si="70"/>
        <v>0</v>
      </c>
      <c r="M723" s="171" t="str">
        <f>IF(I723="","",IF(I723&lt;75,"Ошибка! Не соблюден минимальный заказ на сорт!",IF(MOD(I723,25)&gt;0,"Ошибка! Не соблюдена кратность заказа на позицию!","")))</f>
        <v/>
      </c>
    </row>
    <row r="724" spans="1:13" s="172" customFormat="1" ht="15" hidden="1" customHeight="1" x14ac:dyDescent="0.25">
      <c r="A724" s="175">
        <v>0</v>
      </c>
      <c r="B724" s="161" t="s">
        <v>7020</v>
      </c>
      <c r="C724" s="161" t="s">
        <v>6970</v>
      </c>
      <c r="D724" s="162" t="s">
        <v>1427</v>
      </c>
      <c r="E724" s="162" t="s">
        <v>1428</v>
      </c>
      <c r="F724" s="162" t="s">
        <v>7068</v>
      </c>
      <c r="G724" s="163" t="s">
        <v>64</v>
      </c>
      <c r="H724" s="164">
        <v>1.49</v>
      </c>
      <c r="I724" s="165"/>
      <c r="J724" s="166">
        <f t="shared" si="68"/>
        <v>0</v>
      </c>
      <c r="K724" s="166">
        <f t="shared" si="69"/>
        <v>0</v>
      </c>
      <c r="L724" s="166">
        <f t="shared" si="70"/>
        <v>0</v>
      </c>
      <c r="M724" s="171" t="str">
        <f>IF(I724="","",IF(I724&lt;50,"Ошибка! Не соблюден минимальный заказ на сорт!",""))</f>
        <v/>
      </c>
    </row>
    <row r="725" spans="1:13" s="172" customFormat="1" ht="15" hidden="1" customHeight="1" x14ac:dyDescent="0.25">
      <c r="A725" s="175">
        <v>0</v>
      </c>
      <c r="B725" s="161" t="s">
        <v>6839</v>
      </c>
      <c r="C725" s="161" t="s">
        <v>6885</v>
      </c>
      <c r="D725" s="162" t="s">
        <v>1427</v>
      </c>
      <c r="E725" s="162" t="s">
        <v>1428</v>
      </c>
      <c r="F725" s="162" t="s">
        <v>6930</v>
      </c>
      <c r="G725" s="163" t="s">
        <v>64</v>
      </c>
      <c r="H725" s="164">
        <v>1.49</v>
      </c>
      <c r="I725" s="165"/>
      <c r="J725" s="166">
        <f t="shared" si="68"/>
        <v>0</v>
      </c>
      <c r="K725" s="166">
        <f t="shared" si="69"/>
        <v>0</v>
      </c>
      <c r="L725" s="166">
        <f t="shared" si="70"/>
        <v>0</v>
      </c>
      <c r="M725" s="171" t="str">
        <f>IF(I725="","",IF(I725&lt;50,"Ошибка! Не соблюден минимальный заказ на сорт!",""))</f>
        <v/>
      </c>
    </row>
    <row r="726" spans="1:13" ht="15" customHeight="1" x14ac:dyDescent="0.25">
      <c r="A726" s="1">
        <v>50</v>
      </c>
      <c r="B726" s="63" t="s">
        <v>4887</v>
      </c>
      <c r="C726" s="63" t="s">
        <v>1432</v>
      </c>
      <c r="D726" s="64" t="s">
        <v>1427</v>
      </c>
      <c r="E726" s="64" t="s">
        <v>1428</v>
      </c>
      <c r="F726" s="64" t="s">
        <v>1433</v>
      </c>
      <c r="G726" s="65" t="s">
        <v>175</v>
      </c>
      <c r="H726" s="66">
        <v>1.6</v>
      </c>
      <c r="I726" s="67"/>
      <c r="J726" s="68">
        <f t="shared" si="68"/>
        <v>0</v>
      </c>
      <c r="K726" s="68">
        <f t="shared" si="69"/>
        <v>0</v>
      </c>
      <c r="L726" s="68">
        <f t="shared" si="70"/>
        <v>0</v>
      </c>
      <c r="M726" s="30" t="str">
        <f>IF(I726="","",IF(I726&lt;25,"Ошибка! Не соблюден минимальный заказ на сорт!",""))</f>
        <v/>
      </c>
    </row>
    <row r="727" spans="1:13" s="172" customFormat="1" ht="15" hidden="1" customHeight="1" x14ac:dyDescent="0.25">
      <c r="A727" s="175">
        <v>0</v>
      </c>
      <c r="B727" s="161" t="s">
        <v>1429</v>
      </c>
      <c r="C727" s="161" t="s">
        <v>1430</v>
      </c>
      <c r="D727" s="162" t="s">
        <v>1427</v>
      </c>
      <c r="E727" s="162" t="s">
        <v>1428</v>
      </c>
      <c r="F727" s="162" t="s">
        <v>1431</v>
      </c>
      <c r="G727" s="163" t="s">
        <v>175</v>
      </c>
      <c r="H727" s="164">
        <v>1.27</v>
      </c>
      <c r="I727" s="165"/>
      <c r="J727" s="166">
        <f t="shared" si="68"/>
        <v>0</v>
      </c>
      <c r="K727" s="166">
        <f t="shared" si="69"/>
        <v>0</v>
      </c>
      <c r="L727" s="166">
        <f t="shared" si="70"/>
        <v>0</v>
      </c>
      <c r="M727" s="171" t="str">
        <f>IF(I727="","",IF(I727&lt;50,"Ошибка! Не соблюден минимальный заказ на сорт!",""))</f>
        <v/>
      </c>
    </row>
    <row r="728" spans="1:13" s="172" customFormat="1" ht="15" hidden="1" customHeight="1" x14ac:dyDescent="0.25">
      <c r="A728" s="181">
        <v>0</v>
      </c>
      <c r="B728" s="161" t="s">
        <v>4885</v>
      </c>
      <c r="C728" s="161" t="s">
        <v>5449</v>
      </c>
      <c r="D728" s="162" t="s">
        <v>1427</v>
      </c>
      <c r="E728" s="162" t="s">
        <v>1428</v>
      </c>
      <c r="F728" s="162" t="s">
        <v>6022</v>
      </c>
      <c r="G728" s="174" t="s">
        <v>175</v>
      </c>
      <c r="H728" s="164">
        <v>2.2000000000000002</v>
      </c>
      <c r="I728" s="165"/>
      <c r="J728" s="166">
        <f t="shared" si="68"/>
        <v>0</v>
      </c>
      <c r="K728" s="166">
        <f t="shared" si="69"/>
        <v>0</v>
      </c>
      <c r="L728" s="166">
        <f t="shared" si="70"/>
        <v>0</v>
      </c>
      <c r="M728" s="171" t="str">
        <f>IF(I728="","",IF(I728&lt;75,"Ошибка! Не соблюден минимальный заказ на сорт!",IF(MOD(I728,25)&gt;0,"Ошибка! Не соблюдена кратность заказа на позицию!","")))</f>
        <v/>
      </c>
    </row>
    <row r="729" spans="1:13" s="172" customFormat="1" ht="15" hidden="1" customHeight="1" x14ac:dyDescent="0.25">
      <c r="A729" s="175">
        <v>0</v>
      </c>
      <c r="B729" s="161" t="s">
        <v>4886</v>
      </c>
      <c r="C729" s="161" t="s">
        <v>5450</v>
      </c>
      <c r="D729" s="162" t="s">
        <v>1427</v>
      </c>
      <c r="E729" s="162" t="s">
        <v>1428</v>
      </c>
      <c r="F729" s="162" t="s">
        <v>6023</v>
      </c>
      <c r="G729" s="163" t="s">
        <v>175</v>
      </c>
      <c r="H729" s="164">
        <v>2.0399999999999996</v>
      </c>
      <c r="I729" s="165"/>
      <c r="J729" s="166">
        <f t="shared" si="68"/>
        <v>0</v>
      </c>
      <c r="K729" s="166">
        <f t="shared" si="69"/>
        <v>0</v>
      </c>
      <c r="L729" s="166">
        <f t="shared" si="70"/>
        <v>0</v>
      </c>
      <c r="M729" s="171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s="172" customFormat="1" ht="15" hidden="1" customHeight="1" x14ac:dyDescent="0.25">
      <c r="A730" s="175">
        <v>0</v>
      </c>
      <c r="B730" s="161" t="s">
        <v>1434</v>
      </c>
      <c r="C730" s="161" t="s">
        <v>1435</v>
      </c>
      <c r="D730" s="162" t="s">
        <v>5707</v>
      </c>
      <c r="E730" s="162" t="s">
        <v>1436</v>
      </c>
      <c r="F730" s="162"/>
      <c r="G730" s="163" t="s">
        <v>64</v>
      </c>
      <c r="H730" s="164">
        <v>1.43</v>
      </c>
      <c r="I730" s="165"/>
      <c r="J730" s="166">
        <f t="shared" si="68"/>
        <v>0</v>
      </c>
      <c r="K730" s="166">
        <f t="shared" si="69"/>
        <v>0</v>
      </c>
      <c r="L730" s="166">
        <f t="shared" si="70"/>
        <v>0</v>
      </c>
      <c r="M730" s="171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s="172" customFormat="1" ht="15" hidden="1" customHeight="1" x14ac:dyDescent="0.25">
      <c r="A731" s="175">
        <v>0</v>
      </c>
      <c r="B731" s="161" t="s">
        <v>7013</v>
      </c>
      <c r="C731" s="161" t="s">
        <v>6963</v>
      </c>
      <c r="D731" s="162" t="s">
        <v>1439</v>
      </c>
      <c r="E731" s="162" t="s">
        <v>1440</v>
      </c>
      <c r="F731" s="162" t="s">
        <v>7063</v>
      </c>
      <c r="G731" s="163" t="s">
        <v>64</v>
      </c>
      <c r="H731" s="164">
        <v>2.09</v>
      </c>
      <c r="I731" s="165"/>
      <c r="J731" s="166">
        <f t="shared" si="68"/>
        <v>0</v>
      </c>
      <c r="K731" s="166">
        <f t="shared" si="69"/>
        <v>0</v>
      </c>
      <c r="L731" s="166">
        <f t="shared" si="70"/>
        <v>0</v>
      </c>
      <c r="M731" s="171" t="str">
        <f>IF(I731="","",IF(I731&lt;50,"Ошибка! Не соблюден минимальный заказ на сорт!",""))</f>
        <v/>
      </c>
    </row>
    <row r="732" spans="1:13" s="172" customFormat="1" ht="15" hidden="1" customHeight="1" x14ac:dyDescent="0.25">
      <c r="A732" s="175">
        <v>0</v>
      </c>
      <c r="B732" s="161" t="s">
        <v>6834</v>
      </c>
      <c r="C732" s="161" t="s">
        <v>6880</v>
      </c>
      <c r="D732" s="162" t="s">
        <v>1439</v>
      </c>
      <c r="E732" s="162" t="s">
        <v>1440</v>
      </c>
      <c r="F732" s="162" t="s">
        <v>1441</v>
      </c>
      <c r="G732" s="163" t="s">
        <v>64</v>
      </c>
      <c r="H732" s="164">
        <v>2.0399999999999996</v>
      </c>
      <c r="I732" s="165"/>
      <c r="J732" s="166">
        <f t="shared" si="68"/>
        <v>0</v>
      </c>
      <c r="K732" s="166">
        <f t="shared" si="69"/>
        <v>0</v>
      </c>
      <c r="L732" s="166">
        <f t="shared" si="70"/>
        <v>0</v>
      </c>
      <c r="M732" s="171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s="172" customFormat="1" ht="15" hidden="1" customHeight="1" x14ac:dyDescent="0.25">
      <c r="A733" s="181">
        <v>0</v>
      </c>
      <c r="B733" s="161" t="s">
        <v>1437</v>
      </c>
      <c r="C733" s="161" t="s">
        <v>1438</v>
      </c>
      <c r="D733" s="162" t="s">
        <v>1439</v>
      </c>
      <c r="E733" s="162" t="s">
        <v>1440</v>
      </c>
      <c r="F733" s="162" t="s">
        <v>1441</v>
      </c>
      <c r="G733" s="174" t="s">
        <v>175</v>
      </c>
      <c r="H733" s="164">
        <v>1.87</v>
      </c>
      <c r="I733" s="165"/>
      <c r="J733" s="166">
        <f t="shared" si="68"/>
        <v>0</v>
      </c>
      <c r="K733" s="166">
        <f t="shared" si="69"/>
        <v>0</v>
      </c>
      <c r="L733" s="166">
        <f t="shared" si="70"/>
        <v>0</v>
      </c>
      <c r="M733" s="171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s="172" customFormat="1" ht="15" customHeight="1" x14ac:dyDescent="0.25">
      <c r="A734" s="1">
        <v>200</v>
      </c>
      <c r="B734" s="63" t="s">
        <v>1442</v>
      </c>
      <c r="C734" s="63" t="s">
        <v>1443</v>
      </c>
      <c r="D734" s="64" t="s">
        <v>1444</v>
      </c>
      <c r="E734" s="64" t="s">
        <v>1445</v>
      </c>
      <c r="F734" s="64"/>
      <c r="G734" s="65" t="s">
        <v>64</v>
      </c>
      <c r="H734" s="66">
        <v>0.83</v>
      </c>
      <c r="I734" s="67"/>
      <c r="J734" s="68">
        <f t="shared" si="68"/>
        <v>0</v>
      </c>
      <c r="K734" s="68">
        <f t="shared" si="69"/>
        <v>0</v>
      </c>
      <c r="L734" s="68">
        <f t="shared" si="70"/>
        <v>0</v>
      </c>
      <c r="M734" s="171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s="172" customFormat="1" ht="15" customHeight="1" x14ac:dyDescent="0.25">
      <c r="A735" s="1">
        <v>792</v>
      </c>
      <c r="B735" s="63" t="s">
        <v>1478</v>
      </c>
      <c r="C735" s="63" t="s">
        <v>1479</v>
      </c>
      <c r="D735" s="64" t="s">
        <v>1454</v>
      </c>
      <c r="E735" s="64" t="s">
        <v>1455</v>
      </c>
      <c r="F735" s="64" t="s">
        <v>4271</v>
      </c>
      <c r="G735" s="65" t="s">
        <v>64</v>
      </c>
      <c r="H735" s="66">
        <v>0.81</v>
      </c>
      <c r="I735" s="67"/>
      <c r="J735" s="68">
        <f t="shared" si="68"/>
        <v>0</v>
      </c>
      <c r="K735" s="68">
        <f t="shared" si="69"/>
        <v>0</v>
      </c>
      <c r="L735" s="68">
        <f t="shared" si="70"/>
        <v>0</v>
      </c>
      <c r="M735" s="171" t="str">
        <f>IF(I735="","",IF(I735&lt;50,"Ошибка! Не соблюден минимальный заказ на сорт!",""))</f>
        <v/>
      </c>
    </row>
    <row r="736" spans="1:13" s="172" customFormat="1" ht="15" hidden="1" customHeight="1" x14ac:dyDescent="0.25">
      <c r="A736" s="175">
        <v>0</v>
      </c>
      <c r="B736" s="161" t="s">
        <v>1446</v>
      </c>
      <c r="C736" s="161" t="s">
        <v>1447</v>
      </c>
      <c r="D736" s="162" t="s">
        <v>1454</v>
      </c>
      <c r="E736" s="162" t="s">
        <v>1455</v>
      </c>
      <c r="F736" s="162" t="s">
        <v>1448</v>
      </c>
      <c r="G736" s="163" t="s">
        <v>64</v>
      </c>
      <c r="H736" s="164">
        <v>1.29</v>
      </c>
      <c r="I736" s="165"/>
      <c r="J736" s="166">
        <f t="shared" si="68"/>
        <v>0</v>
      </c>
      <c r="K736" s="166">
        <f t="shared" si="69"/>
        <v>0</v>
      </c>
      <c r="L736" s="166">
        <f t="shared" si="70"/>
        <v>0</v>
      </c>
      <c r="M736" s="171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s="172" customFormat="1" ht="15" hidden="1" customHeight="1" x14ac:dyDescent="0.25">
      <c r="A737" s="175">
        <v>0</v>
      </c>
      <c r="B737" s="161" t="s">
        <v>1460</v>
      </c>
      <c r="C737" s="161" t="s">
        <v>1461</v>
      </c>
      <c r="D737" s="162" t="s">
        <v>1454</v>
      </c>
      <c r="E737" s="162" t="s">
        <v>1455</v>
      </c>
      <c r="F737" s="162" t="s">
        <v>1462</v>
      </c>
      <c r="G737" s="163" t="s">
        <v>64</v>
      </c>
      <c r="H737" s="164">
        <v>0.81</v>
      </c>
      <c r="I737" s="165"/>
      <c r="J737" s="166">
        <f t="shared" si="68"/>
        <v>0</v>
      </c>
      <c r="K737" s="166">
        <f t="shared" si="69"/>
        <v>0</v>
      </c>
      <c r="L737" s="166">
        <f t="shared" si="70"/>
        <v>0</v>
      </c>
      <c r="M737" s="171" t="str">
        <f>IF(I737="","",IF(I737&lt;75,"Ошибка! Не соблюден минимальный заказ на сорт!",IF(MOD(I737,25)&gt;0,"Ошибка! Не соблюдена кратность заказа на позицию!","")))</f>
        <v/>
      </c>
    </row>
    <row r="738" spans="1:13" s="172" customFormat="1" ht="15" hidden="1" customHeight="1" x14ac:dyDescent="0.25">
      <c r="A738" s="175">
        <v>0</v>
      </c>
      <c r="B738" s="161" t="s">
        <v>1452</v>
      </c>
      <c r="C738" s="161" t="s">
        <v>1453</v>
      </c>
      <c r="D738" s="162" t="s">
        <v>1454</v>
      </c>
      <c r="E738" s="162" t="s">
        <v>1455</v>
      </c>
      <c r="F738" s="162" t="s">
        <v>1456</v>
      </c>
      <c r="G738" s="163" t="s">
        <v>64</v>
      </c>
      <c r="H738" s="164">
        <v>0.81</v>
      </c>
      <c r="I738" s="165"/>
      <c r="J738" s="166">
        <f t="shared" si="68"/>
        <v>0</v>
      </c>
      <c r="K738" s="166">
        <f t="shared" si="69"/>
        <v>0</v>
      </c>
      <c r="L738" s="166">
        <f t="shared" si="70"/>
        <v>0</v>
      </c>
      <c r="M738" s="171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s="172" customFormat="1" ht="15" hidden="1" customHeight="1" x14ac:dyDescent="0.25">
      <c r="A739" s="175">
        <v>0</v>
      </c>
      <c r="B739" s="161" t="s">
        <v>1457</v>
      </c>
      <c r="C739" s="161" t="s">
        <v>1458</v>
      </c>
      <c r="D739" s="162" t="s">
        <v>1454</v>
      </c>
      <c r="E739" s="162" t="s">
        <v>1455</v>
      </c>
      <c r="F739" s="162" t="s">
        <v>1459</v>
      </c>
      <c r="G739" s="163" t="s">
        <v>64</v>
      </c>
      <c r="H739" s="164">
        <v>0.81</v>
      </c>
      <c r="I739" s="165"/>
      <c r="J739" s="166">
        <f t="shared" si="68"/>
        <v>0</v>
      </c>
      <c r="K739" s="166">
        <f t="shared" si="69"/>
        <v>0</v>
      </c>
      <c r="L739" s="166">
        <f t="shared" si="70"/>
        <v>0</v>
      </c>
      <c r="M739" s="171" t="str">
        <f>IF(I739="","",IF(I739&lt;75,"Ошибка! Не соблюден минимальный заказ на сорт!",IF(MOD(I739,25)&gt;0,"Ошибка! Не соблюдена кратность заказа на позицию!","")))</f>
        <v/>
      </c>
    </row>
    <row r="740" spans="1:13" s="172" customFormat="1" ht="15" customHeight="1" x14ac:dyDescent="0.25">
      <c r="A740" s="1">
        <v>597</v>
      </c>
      <c r="B740" s="63" t="s">
        <v>1463</v>
      </c>
      <c r="C740" s="63" t="s">
        <v>1464</v>
      </c>
      <c r="D740" s="64" t="s">
        <v>1465</v>
      </c>
      <c r="E740" s="64" t="s">
        <v>1466</v>
      </c>
      <c r="F740" s="64" t="s">
        <v>1467</v>
      </c>
      <c r="G740" s="65" t="s">
        <v>64</v>
      </c>
      <c r="H740" s="66">
        <v>0.81</v>
      </c>
      <c r="I740" s="67"/>
      <c r="J740" s="68">
        <f t="shared" si="68"/>
        <v>0</v>
      </c>
      <c r="K740" s="68">
        <f t="shared" si="69"/>
        <v>0</v>
      </c>
      <c r="L740" s="68">
        <f t="shared" si="70"/>
        <v>0</v>
      </c>
      <c r="M740" s="171" t="str">
        <f>IF(I740="","",IF(I740&lt;75,"Ошибка! Не соблюден минимальный заказ на сорт!",IF(MOD(I740,25)&gt;0,"Ошибка! Не соблюдена кратность заказа на позицию!","")))</f>
        <v/>
      </c>
    </row>
    <row r="741" spans="1:13" s="172" customFormat="1" ht="15" customHeight="1" x14ac:dyDescent="0.25">
      <c r="A741" s="1">
        <v>255</v>
      </c>
      <c r="B741" s="63" t="s">
        <v>1471</v>
      </c>
      <c r="C741" s="63" t="s">
        <v>1472</v>
      </c>
      <c r="D741" s="64" t="s">
        <v>1473</v>
      </c>
      <c r="E741" s="64" t="s">
        <v>1474</v>
      </c>
      <c r="F741" s="64" t="s">
        <v>1475</v>
      </c>
      <c r="G741" s="65" t="s">
        <v>64</v>
      </c>
      <c r="H741" s="66">
        <v>0.81</v>
      </c>
      <c r="I741" s="67"/>
      <c r="J741" s="68">
        <f t="shared" si="68"/>
        <v>0</v>
      </c>
      <c r="K741" s="68">
        <f t="shared" si="69"/>
        <v>0</v>
      </c>
      <c r="L741" s="68">
        <f t="shared" si="70"/>
        <v>0</v>
      </c>
      <c r="M741" s="171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s="172" customFormat="1" ht="15" hidden="1" customHeight="1" x14ac:dyDescent="0.25">
      <c r="A742" s="175">
        <v>0</v>
      </c>
      <c r="B742" s="161" t="s">
        <v>1476</v>
      </c>
      <c r="C742" s="161" t="s">
        <v>1477</v>
      </c>
      <c r="D742" s="162" t="s">
        <v>1473</v>
      </c>
      <c r="E742" s="162" t="s">
        <v>1474</v>
      </c>
      <c r="F742" s="162"/>
      <c r="G742" s="163" t="s">
        <v>64</v>
      </c>
      <c r="H742" s="164">
        <v>0.81</v>
      </c>
      <c r="I742" s="165"/>
      <c r="J742" s="166">
        <f t="shared" si="68"/>
        <v>0</v>
      </c>
      <c r="K742" s="166">
        <f t="shared" si="69"/>
        <v>0</v>
      </c>
      <c r="L742" s="166">
        <f t="shared" si="70"/>
        <v>0</v>
      </c>
      <c r="M742" s="171" t="str">
        <f>IF(I742="","",IF(I742&lt;75,"Ошибка! Не соблюден минимальный заказ на сорт!",IF(MOD(I742,25)&gt;0,"Ошибка! Не соблюдена кратность заказа на позицию!","")))</f>
        <v/>
      </c>
    </row>
    <row r="743" spans="1:13" s="172" customFormat="1" ht="15" customHeight="1" x14ac:dyDescent="0.25">
      <c r="A743" s="180">
        <v>85</v>
      </c>
      <c r="B743" s="63" t="s">
        <v>1480</v>
      </c>
      <c r="C743" s="63" t="s">
        <v>1481</v>
      </c>
      <c r="D743" s="64" t="s">
        <v>1482</v>
      </c>
      <c r="E743" s="64" t="s">
        <v>1483</v>
      </c>
      <c r="F743" s="64" t="s">
        <v>1484</v>
      </c>
      <c r="G743" s="177" t="s">
        <v>64</v>
      </c>
      <c r="H743" s="66">
        <v>0.81</v>
      </c>
      <c r="I743" s="67"/>
      <c r="J743" s="68">
        <f t="shared" si="68"/>
        <v>0</v>
      </c>
      <c r="K743" s="68">
        <f t="shared" si="69"/>
        <v>0</v>
      </c>
      <c r="L743" s="68">
        <f t="shared" si="70"/>
        <v>0</v>
      </c>
      <c r="M743" s="171" t="str">
        <f>IF(I743="","",IF(I743&lt;75,"Ошибка! Не соблюден минимальный заказ на сорт!",IF(MOD(I743,25)&gt;0,"Ошибка! Не соблюдена кратность заказа на позицию!","")))</f>
        <v/>
      </c>
    </row>
    <row r="744" spans="1:13" s="172" customFormat="1" ht="15" customHeight="1" x14ac:dyDescent="0.25">
      <c r="A744" s="1">
        <v>441</v>
      </c>
      <c r="B744" s="63" t="s">
        <v>1485</v>
      </c>
      <c r="C744" s="63" t="s">
        <v>1486</v>
      </c>
      <c r="D744" s="64" t="s">
        <v>1487</v>
      </c>
      <c r="E744" s="64" t="s">
        <v>1488</v>
      </c>
      <c r="F744" s="64"/>
      <c r="G744" s="65" t="s">
        <v>64</v>
      </c>
      <c r="H744" s="66">
        <v>0.81</v>
      </c>
      <c r="I744" s="67"/>
      <c r="J744" s="68">
        <f t="shared" si="68"/>
        <v>0</v>
      </c>
      <c r="K744" s="68">
        <f t="shared" si="69"/>
        <v>0</v>
      </c>
      <c r="L744" s="68">
        <f t="shared" si="70"/>
        <v>0</v>
      </c>
      <c r="M744" s="171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s="172" customFormat="1" ht="15" hidden="1" customHeight="1" x14ac:dyDescent="0.25">
      <c r="A745" s="175">
        <v>0</v>
      </c>
      <c r="B745" s="161" t="s">
        <v>1468</v>
      </c>
      <c r="C745" s="161" t="s">
        <v>1469</v>
      </c>
      <c r="D745" s="162" t="s">
        <v>5695</v>
      </c>
      <c r="E745" s="162" t="s">
        <v>5696</v>
      </c>
      <c r="F745" s="162" t="s">
        <v>1470</v>
      </c>
      <c r="G745" s="163" t="s">
        <v>64</v>
      </c>
      <c r="H745" s="164">
        <v>0.81</v>
      </c>
      <c r="I745" s="165"/>
      <c r="J745" s="166">
        <f t="shared" si="68"/>
        <v>0</v>
      </c>
      <c r="K745" s="166">
        <f t="shared" si="69"/>
        <v>0</v>
      </c>
      <c r="L745" s="166">
        <f t="shared" si="70"/>
        <v>0</v>
      </c>
      <c r="M745" s="171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s="172" customFormat="1" ht="15" hidden="1" customHeight="1" x14ac:dyDescent="0.25">
      <c r="A746" s="175">
        <v>0</v>
      </c>
      <c r="B746" s="161" t="s">
        <v>1449</v>
      </c>
      <c r="C746" s="161" t="s">
        <v>1450</v>
      </c>
      <c r="D746" s="162" t="s">
        <v>5695</v>
      </c>
      <c r="E746" s="162" t="s">
        <v>5696</v>
      </c>
      <c r="F746" s="162" t="s">
        <v>1451</v>
      </c>
      <c r="G746" s="163" t="s">
        <v>64</v>
      </c>
      <c r="H746" s="164">
        <v>0.81</v>
      </c>
      <c r="I746" s="165"/>
      <c r="J746" s="166">
        <f t="shared" si="68"/>
        <v>0</v>
      </c>
      <c r="K746" s="166">
        <f t="shared" si="69"/>
        <v>0</v>
      </c>
      <c r="L746" s="166">
        <f t="shared" si="70"/>
        <v>0</v>
      </c>
      <c r="M746" s="171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s="172" customFormat="1" ht="15" customHeight="1" x14ac:dyDescent="0.25">
      <c r="A747" s="1">
        <v>79</v>
      </c>
      <c r="B747" s="63" t="s">
        <v>5160</v>
      </c>
      <c r="C747" s="178" t="s">
        <v>6377</v>
      </c>
      <c r="D747" s="167" t="s">
        <v>1491</v>
      </c>
      <c r="E747" s="167" t="s">
        <v>1492</v>
      </c>
      <c r="F747" s="167" t="s">
        <v>6243</v>
      </c>
      <c r="G747" s="168" t="s">
        <v>175</v>
      </c>
      <c r="H747" s="169">
        <v>3.1399999999999997</v>
      </c>
      <c r="I747" s="67"/>
      <c r="J747" s="68">
        <f t="shared" si="68"/>
        <v>0</v>
      </c>
      <c r="K747" s="68">
        <f t="shared" si="69"/>
        <v>0</v>
      </c>
      <c r="L747" s="68">
        <f t="shared" si="70"/>
        <v>0</v>
      </c>
      <c r="M747" s="171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s="172" customFormat="1" ht="15" hidden="1" customHeight="1" x14ac:dyDescent="0.25">
      <c r="A748" s="175">
        <v>0</v>
      </c>
      <c r="B748" s="161" t="s">
        <v>5161</v>
      </c>
      <c r="C748" s="179" t="s">
        <v>6378</v>
      </c>
      <c r="D748" s="173" t="s">
        <v>1491</v>
      </c>
      <c r="E748" s="173" t="s">
        <v>1492</v>
      </c>
      <c r="F748" s="173" t="s">
        <v>6244</v>
      </c>
      <c r="G748" s="174" t="s">
        <v>175</v>
      </c>
      <c r="H748" s="164">
        <v>3.1399999999999997</v>
      </c>
      <c r="I748" s="165"/>
      <c r="J748" s="166">
        <f t="shared" si="68"/>
        <v>0</v>
      </c>
      <c r="K748" s="166">
        <f t="shared" si="69"/>
        <v>0</v>
      </c>
      <c r="L748" s="166">
        <f t="shared" si="70"/>
        <v>0</v>
      </c>
      <c r="M748" s="171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s="172" customFormat="1" ht="15" hidden="1" customHeight="1" x14ac:dyDescent="0.25">
      <c r="A749" s="175">
        <v>0</v>
      </c>
      <c r="B749" s="161" t="s">
        <v>5162</v>
      </c>
      <c r="C749" s="179" t="s">
        <v>6379</v>
      </c>
      <c r="D749" s="173" t="s">
        <v>1491</v>
      </c>
      <c r="E749" s="173" t="s">
        <v>1492</v>
      </c>
      <c r="F749" s="173" t="s">
        <v>6245</v>
      </c>
      <c r="G749" s="174" t="s">
        <v>175</v>
      </c>
      <c r="H749" s="164">
        <v>3.25</v>
      </c>
      <c r="I749" s="165"/>
      <c r="J749" s="166">
        <f t="shared" ref="J749:J812" si="72">H749*I749</f>
        <v>0</v>
      </c>
      <c r="K749" s="166">
        <f t="shared" ref="K749:K812" si="73">IF($I$11&gt;=7000,0,H749*0.07*I749)</f>
        <v>0</v>
      </c>
      <c r="L749" s="166">
        <f t="shared" ref="L749:L812" si="74">J749+K749</f>
        <v>0</v>
      </c>
      <c r="M749" s="171" t="str">
        <f>IF(I749="","",IF(I749&lt;75,"Ошибка! Не соблюден минимальный заказ на сорт!",IF(MOD(I749,25)&gt;0,"Ошибка! Не соблюдена кратность заказа на позицию!","")))</f>
        <v/>
      </c>
    </row>
    <row r="750" spans="1:13" s="172" customFormat="1" ht="15" hidden="1" customHeight="1" x14ac:dyDescent="0.25">
      <c r="A750" s="175">
        <v>0</v>
      </c>
      <c r="B750" s="161" t="s">
        <v>5163</v>
      </c>
      <c r="C750" s="179" t="s">
        <v>6380</v>
      </c>
      <c r="D750" s="173" t="s">
        <v>1491</v>
      </c>
      <c r="E750" s="173" t="s">
        <v>1492</v>
      </c>
      <c r="F750" s="173" t="s">
        <v>6246</v>
      </c>
      <c r="G750" s="174" t="s">
        <v>175</v>
      </c>
      <c r="H750" s="164">
        <v>3.1399999999999997</v>
      </c>
      <c r="I750" s="165"/>
      <c r="J750" s="166">
        <f t="shared" si="72"/>
        <v>0</v>
      </c>
      <c r="K750" s="166">
        <f t="shared" si="73"/>
        <v>0</v>
      </c>
      <c r="L750" s="166">
        <f t="shared" si="74"/>
        <v>0</v>
      </c>
      <c r="M750" s="171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s="172" customFormat="1" ht="15" hidden="1" customHeight="1" x14ac:dyDescent="0.25">
      <c r="A751" s="175">
        <v>0</v>
      </c>
      <c r="B751" s="161" t="s">
        <v>5159</v>
      </c>
      <c r="C751" s="179" t="s">
        <v>6376</v>
      </c>
      <c r="D751" s="173" t="s">
        <v>1491</v>
      </c>
      <c r="E751" s="173" t="s">
        <v>1492</v>
      </c>
      <c r="F751" s="173" t="s">
        <v>6242</v>
      </c>
      <c r="G751" s="174" t="s">
        <v>175</v>
      </c>
      <c r="H751" s="164">
        <v>3.1399999999999997</v>
      </c>
      <c r="I751" s="165"/>
      <c r="J751" s="166">
        <f t="shared" si="72"/>
        <v>0</v>
      </c>
      <c r="K751" s="166">
        <f t="shared" si="73"/>
        <v>0</v>
      </c>
      <c r="L751" s="166">
        <f t="shared" si="74"/>
        <v>0</v>
      </c>
      <c r="M751" s="171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s="172" customFormat="1" ht="15" hidden="1" customHeight="1" x14ac:dyDescent="0.25">
      <c r="A752" s="175">
        <v>0</v>
      </c>
      <c r="B752" s="161" t="s">
        <v>5165</v>
      </c>
      <c r="C752" s="161" t="s">
        <v>6382</v>
      </c>
      <c r="D752" s="162" t="s">
        <v>6524</v>
      </c>
      <c r="E752" s="162" t="s">
        <v>6525</v>
      </c>
      <c r="F752" s="162" t="s">
        <v>6248</v>
      </c>
      <c r="G752" s="163" t="s">
        <v>175</v>
      </c>
      <c r="H752" s="164">
        <v>2.75</v>
      </c>
      <c r="I752" s="165"/>
      <c r="J752" s="166">
        <f t="shared" si="72"/>
        <v>0</v>
      </c>
      <c r="K752" s="166">
        <f t="shared" si="73"/>
        <v>0</v>
      </c>
      <c r="L752" s="166">
        <f t="shared" si="74"/>
        <v>0</v>
      </c>
      <c r="M752" s="171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s="172" customFormat="1" ht="15" customHeight="1" x14ac:dyDescent="0.25">
      <c r="A753" s="1">
        <v>104</v>
      </c>
      <c r="B753" s="63" t="s">
        <v>5166</v>
      </c>
      <c r="C753" s="178" t="s">
        <v>6383</v>
      </c>
      <c r="D753" s="167" t="s">
        <v>6524</v>
      </c>
      <c r="E753" s="167" t="s">
        <v>6525</v>
      </c>
      <c r="F753" s="167" t="s">
        <v>6249</v>
      </c>
      <c r="G753" s="168" t="s">
        <v>175</v>
      </c>
      <c r="H753" s="169">
        <v>2.75</v>
      </c>
      <c r="I753" s="67"/>
      <c r="J753" s="68">
        <f t="shared" si="72"/>
        <v>0</v>
      </c>
      <c r="K753" s="68">
        <f t="shared" si="73"/>
        <v>0</v>
      </c>
      <c r="L753" s="68">
        <f t="shared" si="74"/>
        <v>0</v>
      </c>
      <c r="M753" s="171" t="str">
        <f>IF(I753="","",IF(I753&lt;75,"Ошибка! Не соблюден минимальный заказ на сорт!",IF(MOD(I753,25)&gt;0,"Ошибка! Не соблюдена кратность заказа на позицию!","")))</f>
        <v/>
      </c>
    </row>
    <row r="754" spans="1:13" s="172" customFormat="1" ht="15" hidden="1" customHeight="1" x14ac:dyDescent="0.25">
      <c r="A754" s="175">
        <v>0</v>
      </c>
      <c r="B754" s="161" t="s">
        <v>5167</v>
      </c>
      <c r="C754" s="179" t="s">
        <v>6384</v>
      </c>
      <c r="D754" s="173" t="s">
        <v>6524</v>
      </c>
      <c r="E754" s="173" t="s">
        <v>6525</v>
      </c>
      <c r="F754" s="173" t="s">
        <v>6250</v>
      </c>
      <c r="G754" s="174" t="s">
        <v>175</v>
      </c>
      <c r="H754" s="164">
        <v>2.75</v>
      </c>
      <c r="I754" s="165"/>
      <c r="J754" s="166">
        <f t="shared" si="72"/>
        <v>0</v>
      </c>
      <c r="K754" s="166">
        <f t="shared" si="73"/>
        <v>0</v>
      </c>
      <c r="L754" s="166">
        <f t="shared" si="74"/>
        <v>0</v>
      </c>
      <c r="M754" s="171" t="str">
        <f>IF(I754="","",IF(I754&lt;75,"Ошибка! Не соблюден минимальный заказ на сорт!",IF(MOD(I754,25)&gt;0,"Ошибка! Не соблюдена кратность заказа на позицию!","")))</f>
        <v/>
      </c>
    </row>
    <row r="755" spans="1:13" s="172" customFormat="1" ht="15" hidden="1" customHeight="1" x14ac:dyDescent="0.25">
      <c r="A755" s="175">
        <v>0</v>
      </c>
      <c r="B755" s="161" t="s">
        <v>5168</v>
      </c>
      <c r="C755" s="179" t="s">
        <v>6385</v>
      </c>
      <c r="D755" s="173" t="s">
        <v>5856</v>
      </c>
      <c r="E755" s="173" t="s">
        <v>5857</v>
      </c>
      <c r="F755" s="173" t="s">
        <v>6252</v>
      </c>
      <c r="G755" s="174" t="s">
        <v>175</v>
      </c>
      <c r="H755" s="164">
        <v>3.1399999999999997</v>
      </c>
      <c r="I755" s="165"/>
      <c r="J755" s="166">
        <f t="shared" si="72"/>
        <v>0</v>
      </c>
      <c r="K755" s="166">
        <f t="shared" si="73"/>
        <v>0</v>
      </c>
      <c r="L755" s="166">
        <f t="shared" si="74"/>
        <v>0</v>
      </c>
      <c r="M755" s="171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s="172" customFormat="1" ht="15" hidden="1" customHeight="1" x14ac:dyDescent="0.25">
      <c r="A756" s="175">
        <v>0</v>
      </c>
      <c r="B756" s="161" t="s">
        <v>5169</v>
      </c>
      <c r="C756" s="161" t="s">
        <v>6386</v>
      </c>
      <c r="D756" s="162" t="s">
        <v>5856</v>
      </c>
      <c r="E756" s="162" t="s">
        <v>5857</v>
      </c>
      <c r="F756" s="162" t="s">
        <v>6251</v>
      </c>
      <c r="G756" s="163" t="s">
        <v>175</v>
      </c>
      <c r="H756" s="164">
        <v>3.1399999999999997</v>
      </c>
      <c r="I756" s="165"/>
      <c r="J756" s="166">
        <f t="shared" si="72"/>
        <v>0</v>
      </c>
      <c r="K756" s="166">
        <f t="shared" si="73"/>
        <v>0</v>
      </c>
      <c r="L756" s="166">
        <f t="shared" si="74"/>
        <v>0</v>
      </c>
      <c r="M756" s="171" t="str">
        <f>IF(I756="","",IF(I756&lt;75,"Ошибка! Не соблюден минимальный заказ на сорт!",IF(MOD(I756,25)&gt;0,"Ошибка! Не соблюдена кратность заказа на позицию!","")))</f>
        <v/>
      </c>
    </row>
    <row r="757" spans="1:13" s="172" customFormat="1" ht="15" hidden="1" customHeight="1" x14ac:dyDescent="0.25">
      <c r="A757" s="175">
        <v>0</v>
      </c>
      <c r="B757" s="161" t="s">
        <v>1489</v>
      </c>
      <c r="C757" s="161" t="s">
        <v>1490</v>
      </c>
      <c r="D757" s="162" t="s">
        <v>5856</v>
      </c>
      <c r="E757" s="162" t="s">
        <v>5857</v>
      </c>
      <c r="F757" s="162" t="s">
        <v>1493</v>
      </c>
      <c r="G757" s="163" t="s">
        <v>175</v>
      </c>
      <c r="H757" s="164">
        <v>3.1399999999999997</v>
      </c>
      <c r="I757" s="165"/>
      <c r="J757" s="166">
        <f t="shared" si="72"/>
        <v>0</v>
      </c>
      <c r="K757" s="166">
        <f t="shared" si="73"/>
        <v>0</v>
      </c>
      <c r="L757" s="166">
        <f t="shared" si="74"/>
        <v>0</v>
      </c>
      <c r="M757" s="171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s="172" customFormat="1" ht="15" customHeight="1" x14ac:dyDescent="0.25">
      <c r="A758" s="1">
        <v>337</v>
      </c>
      <c r="B758" s="63" t="s">
        <v>5170</v>
      </c>
      <c r="C758" s="63" t="s">
        <v>1494</v>
      </c>
      <c r="D758" s="64" t="s">
        <v>5856</v>
      </c>
      <c r="E758" s="64" t="s">
        <v>5857</v>
      </c>
      <c r="F758" s="64" t="s">
        <v>1495</v>
      </c>
      <c r="G758" s="65" t="s">
        <v>175</v>
      </c>
      <c r="H758" s="66">
        <v>3.03</v>
      </c>
      <c r="I758" s="67"/>
      <c r="J758" s="68">
        <f t="shared" si="72"/>
        <v>0</v>
      </c>
      <c r="K758" s="68">
        <f t="shared" si="73"/>
        <v>0</v>
      </c>
      <c r="L758" s="68">
        <f t="shared" si="74"/>
        <v>0</v>
      </c>
      <c r="M758" s="171" t="str">
        <f>IF(I758="","",IF(I758&lt;75,"Ошибка! Не соблюден минимальный заказ на сорт!",IF(MOD(I758,25)&gt;0,"Ошибка! Не соблюдена кратность заказа на позицию!","")))</f>
        <v/>
      </c>
    </row>
    <row r="759" spans="1:13" s="172" customFormat="1" ht="15" hidden="1" customHeight="1" x14ac:dyDescent="0.25">
      <c r="A759" s="175">
        <v>0</v>
      </c>
      <c r="B759" s="161" t="s">
        <v>1496</v>
      </c>
      <c r="C759" s="161" t="s">
        <v>1497</v>
      </c>
      <c r="D759" s="162" t="s">
        <v>5856</v>
      </c>
      <c r="E759" s="162" t="s">
        <v>5857</v>
      </c>
      <c r="F759" s="162" t="s">
        <v>1498</v>
      </c>
      <c r="G759" s="163" t="s">
        <v>175</v>
      </c>
      <c r="H759" s="164">
        <v>3.03</v>
      </c>
      <c r="I759" s="165"/>
      <c r="J759" s="166">
        <f t="shared" si="72"/>
        <v>0</v>
      </c>
      <c r="K759" s="166">
        <f t="shared" si="73"/>
        <v>0</v>
      </c>
      <c r="L759" s="166">
        <f t="shared" si="74"/>
        <v>0</v>
      </c>
      <c r="M759" s="171" t="str">
        <f t="shared" ref="M759:M769" si="75"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s="172" customFormat="1" ht="15" customHeight="1" x14ac:dyDescent="0.25">
      <c r="A760" s="1">
        <v>320</v>
      </c>
      <c r="B760" s="63" t="s">
        <v>1499</v>
      </c>
      <c r="C760" s="63" t="s">
        <v>1500</v>
      </c>
      <c r="D760" s="64" t="s">
        <v>5856</v>
      </c>
      <c r="E760" s="64" t="s">
        <v>5857</v>
      </c>
      <c r="F760" s="64" t="s">
        <v>1501</v>
      </c>
      <c r="G760" s="65" t="s">
        <v>175</v>
      </c>
      <c r="H760" s="66">
        <v>3.03</v>
      </c>
      <c r="I760" s="67"/>
      <c r="J760" s="68">
        <f t="shared" si="72"/>
        <v>0</v>
      </c>
      <c r="K760" s="68">
        <f t="shared" si="73"/>
        <v>0</v>
      </c>
      <c r="L760" s="68">
        <f t="shared" si="74"/>
        <v>0</v>
      </c>
      <c r="M760" s="171" t="str">
        <f t="shared" si="75"/>
        <v/>
      </c>
    </row>
    <row r="761" spans="1:13" s="172" customFormat="1" ht="15" customHeight="1" x14ac:dyDescent="0.25">
      <c r="A761" s="1">
        <v>258</v>
      </c>
      <c r="B761" s="63" t="s">
        <v>1502</v>
      </c>
      <c r="C761" s="63" t="s">
        <v>1503</v>
      </c>
      <c r="D761" s="64" t="s">
        <v>5856</v>
      </c>
      <c r="E761" s="64" t="s">
        <v>5857</v>
      </c>
      <c r="F761" s="64" t="s">
        <v>1504</v>
      </c>
      <c r="G761" s="65" t="s">
        <v>175</v>
      </c>
      <c r="H761" s="66">
        <v>3.03</v>
      </c>
      <c r="I761" s="67"/>
      <c r="J761" s="68">
        <f t="shared" si="72"/>
        <v>0</v>
      </c>
      <c r="K761" s="68">
        <f t="shared" si="73"/>
        <v>0</v>
      </c>
      <c r="L761" s="68">
        <f t="shared" si="74"/>
        <v>0</v>
      </c>
      <c r="M761" s="46" t="str">
        <f t="shared" si="75"/>
        <v/>
      </c>
    </row>
    <row r="762" spans="1:13" s="172" customFormat="1" ht="15" hidden="1" customHeight="1" x14ac:dyDescent="0.25">
      <c r="A762" s="175">
        <v>0</v>
      </c>
      <c r="B762" s="161" t="s">
        <v>5164</v>
      </c>
      <c r="C762" s="161" t="s">
        <v>6381</v>
      </c>
      <c r="D762" s="162" t="s">
        <v>5856</v>
      </c>
      <c r="E762" s="162" t="s">
        <v>5857</v>
      </c>
      <c r="F762" s="162" t="s">
        <v>6247</v>
      </c>
      <c r="G762" s="163" t="s">
        <v>175</v>
      </c>
      <c r="H762" s="164">
        <v>3.3</v>
      </c>
      <c r="I762" s="165"/>
      <c r="J762" s="166">
        <f t="shared" si="72"/>
        <v>0</v>
      </c>
      <c r="K762" s="166">
        <f t="shared" si="73"/>
        <v>0</v>
      </c>
      <c r="L762" s="166">
        <f t="shared" si="74"/>
        <v>0</v>
      </c>
      <c r="M762" s="171" t="str">
        <f t="shared" si="75"/>
        <v/>
      </c>
    </row>
    <row r="763" spans="1:13" s="172" customFormat="1" ht="15" hidden="1" customHeight="1" x14ac:dyDescent="0.25">
      <c r="A763" s="175">
        <v>0</v>
      </c>
      <c r="B763" s="161" t="s">
        <v>1507</v>
      </c>
      <c r="C763" s="161" t="s">
        <v>1508</v>
      </c>
      <c r="D763" s="162" t="s">
        <v>1509</v>
      </c>
      <c r="E763" s="162" t="s">
        <v>5721</v>
      </c>
      <c r="F763" s="162"/>
      <c r="G763" s="163" t="s">
        <v>64</v>
      </c>
      <c r="H763" s="164">
        <v>0.81</v>
      </c>
      <c r="I763" s="165"/>
      <c r="J763" s="166">
        <f t="shared" si="72"/>
        <v>0</v>
      </c>
      <c r="K763" s="166">
        <f t="shared" si="73"/>
        <v>0</v>
      </c>
      <c r="L763" s="166">
        <f t="shared" si="74"/>
        <v>0</v>
      </c>
      <c r="M763" s="171" t="str">
        <f t="shared" si="75"/>
        <v/>
      </c>
    </row>
    <row r="764" spans="1:13" s="172" customFormat="1" ht="15" hidden="1" customHeight="1" x14ac:dyDescent="0.25">
      <c r="A764" s="175">
        <v>0</v>
      </c>
      <c r="B764" s="161" t="s">
        <v>4905</v>
      </c>
      <c r="C764" s="161" t="s">
        <v>1505</v>
      </c>
      <c r="D764" s="162" t="s">
        <v>1509</v>
      </c>
      <c r="E764" s="162" t="s">
        <v>1510</v>
      </c>
      <c r="F764" s="162" t="s">
        <v>1506</v>
      </c>
      <c r="G764" s="163" t="s">
        <v>64</v>
      </c>
      <c r="H764" s="164">
        <v>1.18</v>
      </c>
      <c r="I764" s="165"/>
      <c r="J764" s="166">
        <f t="shared" si="72"/>
        <v>0</v>
      </c>
      <c r="K764" s="166">
        <f t="shared" si="73"/>
        <v>0</v>
      </c>
      <c r="L764" s="166">
        <f t="shared" si="74"/>
        <v>0</v>
      </c>
      <c r="M764" s="171" t="str">
        <f t="shared" si="75"/>
        <v/>
      </c>
    </row>
    <row r="765" spans="1:13" s="172" customFormat="1" ht="15" hidden="1" customHeight="1" x14ac:dyDescent="0.25">
      <c r="A765" s="175">
        <v>0</v>
      </c>
      <c r="B765" s="161" t="s">
        <v>1511</v>
      </c>
      <c r="C765" s="161" t="s">
        <v>1512</v>
      </c>
      <c r="D765" s="162" t="s">
        <v>1513</v>
      </c>
      <c r="E765" s="162" t="s">
        <v>1514</v>
      </c>
      <c r="F765" s="162" t="s">
        <v>273</v>
      </c>
      <c r="G765" s="163" t="s">
        <v>64</v>
      </c>
      <c r="H765" s="164">
        <v>0.94000000000000006</v>
      </c>
      <c r="I765" s="165"/>
      <c r="J765" s="166">
        <f t="shared" si="72"/>
        <v>0</v>
      </c>
      <c r="K765" s="166">
        <f t="shared" si="73"/>
        <v>0</v>
      </c>
      <c r="L765" s="166">
        <f t="shared" si="74"/>
        <v>0</v>
      </c>
      <c r="M765" s="171" t="str">
        <f t="shared" si="75"/>
        <v/>
      </c>
    </row>
    <row r="766" spans="1:13" s="172" customFormat="1" ht="15" hidden="1" customHeight="1" x14ac:dyDescent="0.25">
      <c r="A766" s="175">
        <v>0</v>
      </c>
      <c r="B766" s="161" t="s">
        <v>4783</v>
      </c>
      <c r="C766" s="161" t="s">
        <v>1515</v>
      </c>
      <c r="D766" s="162" t="s">
        <v>1513</v>
      </c>
      <c r="E766" s="162" t="s">
        <v>1514</v>
      </c>
      <c r="F766" s="162" t="s">
        <v>1516</v>
      </c>
      <c r="G766" s="163" t="s">
        <v>64</v>
      </c>
      <c r="H766" s="164">
        <v>1.76</v>
      </c>
      <c r="I766" s="165"/>
      <c r="J766" s="166">
        <f t="shared" si="72"/>
        <v>0</v>
      </c>
      <c r="K766" s="166">
        <f t="shared" si="73"/>
        <v>0</v>
      </c>
      <c r="L766" s="166">
        <f t="shared" si="74"/>
        <v>0</v>
      </c>
      <c r="M766" s="171" t="str">
        <f t="shared" si="75"/>
        <v/>
      </c>
    </row>
    <row r="767" spans="1:13" ht="15" customHeight="1" x14ac:dyDescent="0.25">
      <c r="A767" s="1">
        <v>500</v>
      </c>
      <c r="B767" s="63" t="s">
        <v>1517</v>
      </c>
      <c r="C767" s="182" t="s">
        <v>1518</v>
      </c>
      <c r="D767" s="64" t="s">
        <v>1513</v>
      </c>
      <c r="E767" s="64" t="s">
        <v>1514</v>
      </c>
      <c r="F767" s="64" t="s">
        <v>1519</v>
      </c>
      <c r="G767" s="65" t="s">
        <v>64</v>
      </c>
      <c r="H767" s="66">
        <v>0.94000000000000006</v>
      </c>
      <c r="I767" s="67"/>
      <c r="J767" s="68">
        <f t="shared" si="72"/>
        <v>0</v>
      </c>
      <c r="K767" s="68">
        <f t="shared" si="73"/>
        <v>0</v>
      </c>
      <c r="L767" s="68">
        <f t="shared" si="74"/>
        <v>0</v>
      </c>
      <c r="M767" s="30" t="str">
        <f t="shared" si="75"/>
        <v/>
      </c>
    </row>
    <row r="768" spans="1:13" s="172" customFormat="1" ht="15" hidden="1" customHeight="1" x14ac:dyDescent="0.25">
      <c r="A768" s="175">
        <v>0</v>
      </c>
      <c r="B768" s="161" t="s">
        <v>1520</v>
      </c>
      <c r="C768" s="161" t="s">
        <v>1521</v>
      </c>
      <c r="D768" s="162" t="s">
        <v>1513</v>
      </c>
      <c r="E768" s="162" t="s">
        <v>1514</v>
      </c>
      <c r="F768" s="162" t="s">
        <v>1522</v>
      </c>
      <c r="G768" s="163" t="s">
        <v>64</v>
      </c>
      <c r="H768" s="164">
        <v>0.94000000000000006</v>
      </c>
      <c r="I768" s="165"/>
      <c r="J768" s="166">
        <f t="shared" si="72"/>
        <v>0</v>
      </c>
      <c r="K768" s="166">
        <f t="shared" si="73"/>
        <v>0</v>
      </c>
      <c r="L768" s="166">
        <f t="shared" si="74"/>
        <v>0</v>
      </c>
      <c r="M768" s="171" t="str">
        <f t="shared" si="75"/>
        <v/>
      </c>
    </row>
    <row r="769" spans="1:13" s="172" customFormat="1" ht="15" hidden="1" customHeight="1" x14ac:dyDescent="0.25">
      <c r="A769" s="175">
        <v>0</v>
      </c>
      <c r="B769" s="161" t="s">
        <v>1525</v>
      </c>
      <c r="C769" s="161" t="s">
        <v>1526</v>
      </c>
      <c r="D769" s="162" t="s">
        <v>1513</v>
      </c>
      <c r="E769" s="162" t="s">
        <v>1514</v>
      </c>
      <c r="F769" s="162" t="s">
        <v>1527</v>
      </c>
      <c r="G769" s="163" t="s">
        <v>64</v>
      </c>
      <c r="H769" s="164">
        <v>0.94000000000000006</v>
      </c>
      <c r="I769" s="165"/>
      <c r="J769" s="166">
        <f t="shared" si="72"/>
        <v>0</v>
      </c>
      <c r="K769" s="166">
        <f t="shared" si="73"/>
        <v>0</v>
      </c>
      <c r="L769" s="166">
        <f t="shared" si="74"/>
        <v>0</v>
      </c>
      <c r="M769" s="171" t="str">
        <f t="shared" si="75"/>
        <v/>
      </c>
    </row>
    <row r="770" spans="1:13" ht="15" customHeight="1" x14ac:dyDescent="0.25">
      <c r="A770" s="180">
        <v>40</v>
      </c>
      <c r="B770" s="63" t="s">
        <v>1528</v>
      </c>
      <c r="C770" s="63" t="s">
        <v>1529</v>
      </c>
      <c r="D770" s="64" t="s">
        <v>1513</v>
      </c>
      <c r="E770" s="64" t="s">
        <v>1514</v>
      </c>
      <c r="F770" s="64" t="s">
        <v>1530</v>
      </c>
      <c r="G770" s="177" t="s">
        <v>64</v>
      </c>
      <c r="H770" s="66">
        <v>1.6</v>
      </c>
      <c r="I770" s="67"/>
      <c r="J770" s="68">
        <f t="shared" si="72"/>
        <v>0</v>
      </c>
      <c r="K770" s="68">
        <f t="shared" si="73"/>
        <v>0</v>
      </c>
      <c r="L770" s="68">
        <f t="shared" si="74"/>
        <v>0</v>
      </c>
      <c r="M770" s="30" t="str">
        <f>IF(I770="","",IF(I770&lt;75,"Ошибка! Не соблюден минимальный заказ на сорт!",IF(MOD(I770,25)&gt;0,"Ошибка! Не соблюдена кратность заказа на позицию!","")))</f>
        <v/>
      </c>
    </row>
    <row r="771" spans="1:13" s="172" customFormat="1" ht="15" hidden="1" customHeight="1" x14ac:dyDescent="0.25">
      <c r="A771" s="175">
        <v>0</v>
      </c>
      <c r="B771" s="161" t="s">
        <v>4784</v>
      </c>
      <c r="C771" s="161" t="s">
        <v>1531</v>
      </c>
      <c r="D771" s="162" t="s">
        <v>1513</v>
      </c>
      <c r="E771" s="162" t="s">
        <v>1514</v>
      </c>
      <c r="F771" s="162" t="s">
        <v>1532</v>
      </c>
      <c r="G771" s="163" t="s">
        <v>64</v>
      </c>
      <c r="H771" s="164">
        <v>2.3699999999999997</v>
      </c>
      <c r="I771" s="165"/>
      <c r="J771" s="166">
        <f t="shared" si="72"/>
        <v>0</v>
      </c>
      <c r="K771" s="166">
        <f t="shared" si="73"/>
        <v>0</v>
      </c>
      <c r="L771" s="166">
        <f t="shared" si="74"/>
        <v>0</v>
      </c>
      <c r="M771" s="171" t="str">
        <f>IF(I771="","",IF(I771&lt;75,"Ошибка! Не соблюден минимальный заказ на сорт!",IF(MOD(I771,25)&gt;0,"Ошибка! Не соблюдена кратность заказа на позицию!","")))</f>
        <v/>
      </c>
    </row>
    <row r="772" spans="1:13" s="172" customFormat="1" ht="15" hidden="1" customHeight="1" x14ac:dyDescent="0.25">
      <c r="A772" s="181">
        <v>0</v>
      </c>
      <c r="B772" s="161" t="s">
        <v>1533</v>
      </c>
      <c r="C772" s="161" t="s">
        <v>1534</v>
      </c>
      <c r="D772" s="162" t="s">
        <v>1513</v>
      </c>
      <c r="E772" s="162" t="s">
        <v>1514</v>
      </c>
      <c r="F772" s="162" t="s">
        <v>1535</v>
      </c>
      <c r="G772" s="174" t="s">
        <v>64</v>
      </c>
      <c r="H772" s="164">
        <v>1.6</v>
      </c>
      <c r="I772" s="165"/>
      <c r="J772" s="166">
        <f t="shared" si="72"/>
        <v>0</v>
      </c>
      <c r="K772" s="166">
        <f t="shared" si="73"/>
        <v>0</v>
      </c>
      <c r="L772" s="166">
        <f t="shared" si="74"/>
        <v>0</v>
      </c>
      <c r="M772" s="171" t="str">
        <f>IF(I772="","",IF(I772&lt;75,"Ошибка! Не соблюден минимальный заказ на сорт!",IF(MOD(I772,25)&gt;0,"Ошибка! Не соблюдена кратность заказа на позицию!","")))</f>
        <v/>
      </c>
    </row>
    <row r="773" spans="1:13" s="172" customFormat="1" ht="15" hidden="1" customHeight="1" x14ac:dyDescent="0.25">
      <c r="A773" s="175">
        <v>0</v>
      </c>
      <c r="B773" s="161" t="s">
        <v>1536</v>
      </c>
      <c r="C773" s="161" t="s">
        <v>1537</v>
      </c>
      <c r="D773" s="162" t="s">
        <v>1513</v>
      </c>
      <c r="E773" s="162" t="s">
        <v>1514</v>
      </c>
      <c r="F773" s="162" t="s">
        <v>5930</v>
      </c>
      <c r="G773" s="163" t="s">
        <v>64</v>
      </c>
      <c r="H773" s="164">
        <v>0.94000000000000006</v>
      </c>
      <c r="I773" s="165"/>
      <c r="J773" s="166">
        <f t="shared" si="72"/>
        <v>0</v>
      </c>
      <c r="K773" s="166">
        <f t="shared" si="73"/>
        <v>0</v>
      </c>
      <c r="L773" s="166">
        <f t="shared" si="74"/>
        <v>0</v>
      </c>
      <c r="M773" s="171" t="str">
        <f>IF(I773="","",IF(I773&lt;50,"Ошибка! Не соблюден минимальный заказ на сорт!",""))</f>
        <v/>
      </c>
    </row>
    <row r="774" spans="1:13" s="172" customFormat="1" ht="15" hidden="1" customHeight="1" x14ac:dyDescent="0.25">
      <c r="A774" s="175">
        <v>0</v>
      </c>
      <c r="B774" s="161" t="s">
        <v>1538</v>
      </c>
      <c r="C774" s="161" t="s">
        <v>1539</v>
      </c>
      <c r="D774" s="162" t="s">
        <v>1513</v>
      </c>
      <c r="E774" s="162" t="s">
        <v>1514</v>
      </c>
      <c r="F774" s="162" t="s">
        <v>1540</v>
      </c>
      <c r="G774" s="163" t="s">
        <v>64</v>
      </c>
      <c r="H774" s="164">
        <v>0.94000000000000006</v>
      </c>
      <c r="I774" s="165"/>
      <c r="J774" s="166">
        <f t="shared" si="72"/>
        <v>0</v>
      </c>
      <c r="K774" s="166">
        <f t="shared" si="73"/>
        <v>0</v>
      </c>
      <c r="L774" s="166">
        <f t="shared" si="74"/>
        <v>0</v>
      </c>
      <c r="M774" s="171" t="str">
        <f t="shared" ref="M774:M781" si="76">IF(I774="","",IF(I774&lt;75,"Ошибка! Не соблюден минимальный заказ на сорт!",IF(MOD(I774,25)&gt;0,"Ошибка! Не соблюдена кратность заказа на позицию!","")))</f>
        <v/>
      </c>
    </row>
    <row r="775" spans="1:13" s="172" customFormat="1" ht="15" hidden="1" customHeight="1" x14ac:dyDescent="0.25">
      <c r="A775" s="175">
        <v>0</v>
      </c>
      <c r="B775" s="161" t="s">
        <v>1544</v>
      </c>
      <c r="C775" s="161" t="s">
        <v>1545</v>
      </c>
      <c r="D775" s="162" t="s">
        <v>1513</v>
      </c>
      <c r="E775" s="162" t="s">
        <v>1514</v>
      </c>
      <c r="F775" s="162" t="s">
        <v>1546</v>
      </c>
      <c r="G775" s="163" t="s">
        <v>64</v>
      </c>
      <c r="H775" s="164">
        <v>0.99</v>
      </c>
      <c r="I775" s="165"/>
      <c r="J775" s="166">
        <f t="shared" si="72"/>
        <v>0</v>
      </c>
      <c r="K775" s="166">
        <f t="shared" si="73"/>
        <v>0</v>
      </c>
      <c r="L775" s="166">
        <f t="shared" si="74"/>
        <v>0</v>
      </c>
      <c r="M775" s="171" t="str">
        <f t="shared" si="76"/>
        <v/>
      </c>
    </row>
    <row r="776" spans="1:13" s="172" customFormat="1" ht="15" hidden="1" customHeight="1" x14ac:dyDescent="0.25">
      <c r="A776" s="175">
        <v>0</v>
      </c>
      <c r="B776" s="161" t="s">
        <v>1547</v>
      </c>
      <c r="C776" s="161" t="s">
        <v>1548</v>
      </c>
      <c r="D776" s="162" t="s">
        <v>1513</v>
      </c>
      <c r="E776" s="162" t="s">
        <v>1514</v>
      </c>
      <c r="F776" s="162" t="s">
        <v>1549</v>
      </c>
      <c r="G776" s="163" t="s">
        <v>64</v>
      </c>
      <c r="H776" s="164">
        <v>0.94000000000000006</v>
      </c>
      <c r="I776" s="165"/>
      <c r="J776" s="166">
        <f t="shared" si="72"/>
        <v>0</v>
      </c>
      <c r="K776" s="166">
        <f t="shared" si="73"/>
        <v>0</v>
      </c>
      <c r="L776" s="166">
        <f t="shared" si="74"/>
        <v>0</v>
      </c>
      <c r="M776" s="171" t="str">
        <f t="shared" si="76"/>
        <v/>
      </c>
    </row>
    <row r="777" spans="1:13" s="172" customFormat="1" ht="15" hidden="1" customHeight="1" x14ac:dyDescent="0.25">
      <c r="A777" s="175">
        <v>0</v>
      </c>
      <c r="B777" s="161" t="s">
        <v>1565</v>
      </c>
      <c r="C777" s="161" t="s">
        <v>1566</v>
      </c>
      <c r="D777" s="162" t="s">
        <v>1513</v>
      </c>
      <c r="E777" s="162" t="s">
        <v>1514</v>
      </c>
      <c r="F777" s="162"/>
      <c r="G777" s="163" t="s">
        <v>64</v>
      </c>
      <c r="H777" s="164">
        <v>1.54</v>
      </c>
      <c r="I777" s="165"/>
      <c r="J777" s="166">
        <f t="shared" si="72"/>
        <v>0</v>
      </c>
      <c r="K777" s="166">
        <f t="shared" si="73"/>
        <v>0</v>
      </c>
      <c r="L777" s="166">
        <f t="shared" si="74"/>
        <v>0</v>
      </c>
      <c r="M777" s="171" t="str">
        <f t="shared" si="76"/>
        <v/>
      </c>
    </row>
    <row r="778" spans="1:13" s="172" customFormat="1" ht="15" hidden="1" customHeight="1" x14ac:dyDescent="0.25">
      <c r="A778" s="181">
        <v>0</v>
      </c>
      <c r="B778" s="161" t="s">
        <v>1523</v>
      </c>
      <c r="C778" s="161" t="s">
        <v>1524</v>
      </c>
      <c r="D778" s="162" t="s">
        <v>1513</v>
      </c>
      <c r="E778" s="162" t="s">
        <v>1514</v>
      </c>
      <c r="F778" s="162" t="s">
        <v>5929</v>
      </c>
      <c r="G778" s="174" t="s">
        <v>64</v>
      </c>
      <c r="H778" s="164">
        <v>1.74</v>
      </c>
      <c r="I778" s="165"/>
      <c r="J778" s="166">
        <f t="shared" si="72"/>
        <v>0</v>
      </c>
      <c r="K778" s="166">
        <f t="shared" si="73"/>
        <v>0</v>
      </c>
      <c r="L778" s="166">
        <f t="shared" si="74"/>
        <v>0</v>
      </c>
      <c r="M778" s="171" t="str">
        <f t="shared" si="76"/>
        <v/>
      </c>
    </row>
    <row r="779" spans="1:13" s="172" customFormat="1" ht="15" hidden="1" customHeight="1" x14ac:dyDescent="0.25">
      <c r="A779" s="175">
        <v>0</v>
      </c>
      <c r="B779" s="161" t="s">
        <v>1541</v>
      </c>
      <c r="C779" s="161" t="s">
        <v>1542</v>
      </c>
      <c r="D779" s="162" t="s">
        <v>1513</v>
      </c>
      <c r="E779" s="162" t="s">
        <v>1514</v>
      </c>
      <c r="F779" s="162" t="s">
        <v>1543</v>
      </c>
      <c r="G779" s="163" t="s">
        <v>64</v>
      </c>
      <c r="H779" s="164">
        <v>0.94000000000000006</v>
      </c>
      <c r="I779" s="165"/>
      <c r="J779" s="166">
        <f t="shared" si="72"/>
        <v>0</v>
      </c>
      <c r="K779" s="166">
        <f t="shared" si="73"/>
        <v>0</v>
      </c>
      <c r="L779" s="166">
        <f t="shared" si="74"/>
        <v>0</v>
      </c>
      <c r="M779" s="176" t="str">
        <f t="shared" si="76"/>
        <v/>
      </c>
    </row>
    <row r="780" spans="1:13" s="172" customFormat="1" ht="15" customHeight="1" x14ac:dyDescent="0.25">
      <c r="A780" s="1">
        <v>699</v>
      </c>
      <c r="B780" s="63" t="s">
        <v>1556</v>
      </c>
      <c r="C780" s="63" t="s">
        <v>1557</v>
      </c>
      <c r="D780" s="64" t="s">
        <v>1558</v>
      </c>
      <c r="E780" s="64" t="s">
        <v>1559</v>
      </c>
      <c r="F780" s="64" t="s">
        <v>1560</v>
      </c>
      <c r="G780" s="65" t="s">
        <v>64</v>
      </c>
      <c r="H780" s="66">
        <v>0.94000000000000006</v>
      </c>
      <c r="I780" s="67"/>
      <c r="J780" s="68">
        <f t="shared" si="72"/>
        <v>0</v>
      </c>
      <c r="K780" s="68">
        <f t="shared" si="73"/>
        <v>0</v>
      </c>
      <c r="L780" s="68">
        <f t="shared" si="74"/>
        <v>0</v>
      </c>
      <c r="M780" s="171" t="str">
        <f t="shared" si="76"/>
        <v/>
      </c>
    </row>
    <row r="781" spans="1:13" s="172" customFormat="1" ht="15" hidden="1" customHeight="1" x14ac:dyDescent="0.25">
      <c r="A781" s="175">
        <v>0</v>
      </c>
      <c r="B781" s="161" t="s">
        <v>1561</v>
      </c>
      <c r="C781" s="161" t="s">
        <v>1562</v>
      </c>
      <c r="D781" s="162" t="s">
        <v>1563</v>
      </c>
      <c r="E781" s="162" t="s">
        <v>1564</v>
      </c>
      <c r="F781" s="162"/>
      <c r="G781" s="163" t="s">
        <v>64</v>
      </c>
      <c r="H781" s="164">
        <v>2.0399999999999996</v>
      </c>
      <c r="I781" s="165"/>
      <c r="J781" s="166">
        <f t="shared" si="72"/>
        <v>0</v>
      </c>
      <c r="K781" s="166">
        <f t="shared" si="73"/>
        <v>0</v>
      </c>
      <c r="L781" s="166">
        <f t="shared" si="74"/>
        <v>0</v>
      </c>
      <c r="M781" s="171" t="str">
        <f t="shared" si="76"/>
        <v/>
      </c>
    </row>
    <row r="782" spans="1:13" s="172" customFormat="1" ht="15" hidden="1" customHeight="1" x14ac:dyDescent="0.25">
      <c r="A782" s="175">
        <v>0</v>
      </c>
      <c r="B782" s="161" t="s">
        <v>7127</v>
      </c>
      <c r="C782" s="161" t="s">
        <v>7094</v>
      </c>
      <c r="D782" s="162" t="s">
        <v>7162</v>
      </c>
      <c r="E782" s="162" t="s">
        <v>7163</v>
      </c>
      <c r="F782" s="162" t="s">
        <v>7164</v>
      </c>
      <c r="G782" s="163" t="s">
        <v>64</v>
      </c>
      <c r="H782" s="164">
        <v>1.27</v>
      </c>
      <c r="I782" s="165"/>
      <c r="J782" s="166">
        <f t="shared" si="72"/>
        <v>0</v>
      </c>
      <c r="K782" s="166">
        <f t="shared" si="73"/>
        <v>0</v>
      </c>
      <c r="L782" s="166">
        <f t="shared" si="74"/>
        <v>0</v>
      </c>
      <c r="M782" s="171" t="str">
        <f>IF(I782="","",IF(I782&lt;50,"Ошибка! Не соблюден минимальный заказ на сорт!",""))</f>
        <v/>
      </c>
    </row>
    <row r="783" spans="1:13" s="172" customFormat="1" ht="15" hidden="1" customHeight="1" x14ac:dyDescent="0.25">
      <c r="A783" s="175">
        <v>0</v>
      </c>
      <c r="B783" s="161" t="s">
        <v>1567</v>
      </c>
      <c r="C783" s="161" t="s">
        <v>1568</v>
      </c>
      <c r="D783" s="162" t="s">
        <v>1569</v>
      </c>
      <c r="E783" s="162" t="s">
        <v>1570</v>
      </c>
      <c r="F783" s="162" t="s">
        <v>5931</v>
      </c>
      <c r="G783" s="163" t="s">
        <v>64</v>
      </c>
      <c r="H783" s="164">
        <v>1.02</v>
      </c>
      <c r="I783" s="165"/>
      <c r="J783" s="166">
        <f t="shared" si="72"/>
        <v>0</v>
      </c>
      <c r="K783" s="166">
        <f t="shared" si="73"/>
        <v>0</v>
      </c>
      <c r="L783" s="166">
        <f t="shared" si="74"/>
        <v>0</v>
      </c>
      <c r="M783" s="176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s="172" customFormat="1" ht="15" customHeight="1" x14ac:dyDescent="0.25">
      <c r="A784" s="1">
        <v>1131</v>
      </c>
      <c r="B784" s="63" t="s">
        <v>1574</v>
      </c>
      <c r="C784" s="63" t="s">
        <v>1575</v>
      </c>
      <c r="D784" s="64" t="s">
        <v>1569</v>
      </c>
      <c r="E784" s="64" t="s">
        <v>1570</v>
      </c>
      <c r="F784" s="64" t="s">
        <v>1576</v>
      </c>
      <c r="G784" s="65" t="s">
        <v>64</v>
      </c>
      <c r="H784" s="66">
        <v>1.02</v>
      </c>
      <c r="I784" s="67"/>
      <c r="J784" s="68">
        <f t="shared" si="72"/>
        <v>0</v>
      </c>
      <c r="K784" s="68">
        <f t="shared" si="73"/>
        <v>0</v>
      </c>
      <c r="L784" s="68">
        <f t="shared" si="74"/>
        <v>0</v>
      </c>
      <c r="M784" s="171" t="str">
        <f>IF(I784="","",IF(I784&lt;75,"Ошибка! Не соблюден минимальный заказ на сорт!",IF(MOD(I784,25)&gt;0,"Ошибка! Не соблюдена кратность заказа на позицию!","")))</f>
        <v/>
      </c>
    </row>
    <row r="785" spans="1:13" s="172" customFormat="1" ht="15" hidden="1" customHeight="1" x14ac:dyDescent="0.25">
      <c r="A785" s="175">
        <v>0</v>
      </c>
      <c r="B785" s="161" t="s">
        <v>1571</v>
      </c>
      <c r="C785" s="161" t="s">
        <v>1572</v>
      </c>
      <c r="D785" s="162" t="s">
        <v>1569</v>
      </c>
      <c r="E785" s="162" t="s">
        <v>1570</v>
      </c>
      <c r="F785" s="162" t="s">
        <v>1573</v>
      </c>
      <c r="G785" s="163" t="s">
        <v>64</v>
      </c>
      <c r="H785" s="164">
        <v>1.02</v>
      </c>
      <c r="I785" s="165"/>
      <c r="J785" s="166">
        <f t="shared" si="72"/>
        <v>0</v>
      </c>
      <c r="K785" s="166">
        <f t="shared" si="73"/>
        <v>0</v>
      </c>
      <c r="L785" s="166">
        <f t="shared" si="74"/>
        <v>0</v>
      </c>
      <c r="M785" s="171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s="172" customFormat="1" ht="15" customHeight="1" x14ac:dyDescent="0.25">
      <c r="A786" s="1">
        <v>237</v>
      </c>
      <c r="B786" s="63" t="s">
        <v>1550</v>
      </c>
      <c r="C786" s="63" t="s">
        <v>1551</v>
      </c>
      <c r="D786" s="64" t="s">
        <v>1579</v>
      </c>
      <c r="E786" s="64" t="s">
        <v>1580</v>
      </c>
      <c r="F786" s="64" t="s">
        <v>1552</v>
      </c>
      <c r="G786" s="65" t="s">
        <v>64</v>
      </c>
      <c r="H786" s="66">
        <v>0.94000000000000006</v>
      </c>
      <c r="I786" s="67"/>
      <c r="J786" s="68">
        <f t="shared" si="72"/>
        <v>0</v>
      </c>
      <c r="K786" s="68">
        <f t="shared" si="73"/>
        <v>0</v>
      </c>
      <c r="L786" s="68">
        <f t="shared" si="74"/>
        <v>0</v>
      </c>
      <c r="M786" s="171" t="str">
        <f t="shared" ref="M786:M791" si="77">IF(I786="","",IF(I786&lt;75,"Ошибка! Не соблюден минимальный заказ на сорт!",IF(MOD(I786,25)&gt;0,"Ошибка! Не соблюдена кратность заказа на позицию!","")))</f>
        <v/>
      </c>
    </row>
    <row r="787" spans="1:13" s="172" customFormat="1" ht="15" hidden="1" customHeight="1" x14ac:dyDescent="0.25">
      <c r="A787" s="175">
        <v>0</v>
      </c>
      <c r="B787" s="161" t="s">
        <v>1553</v>
      </c>
      <c r="C787" s="161" t="s">
        <v>1554</v>
      </c>
      <c r="D787" s="162" t="s">
        <v>1579</v>
      </c>
      <c r="E787" s="162" t="s">
        <v>1580</v>
      </c>
      <c r="F787" s="162" t="s">
        <v>1555</v>
      </c>
      <c r="G787" s="163" t="s">
        <v>64</v>
      </c>
      <c r="H787" s="164">
        <v>1.3800000000000001</v>
      </c>
      <c r="I787" s="165"/>
      <c r="J787" s="166">
        <f t="shared" si="72"/>
        <v>0</v>
      </c>
      <c r="K787" s="166">
        <f t="shared" si="73"/>
        <v>0</v>
      </c>
      <c r="L787" s="166">
        <f t="shared" si="74"/>
        <v>0</v>
      </c>
      <c r="M787" s="171" t="str">
        <f t="shared" si="77"/>
        <v/>
      </c>
    </row>
    <row r="788" spans="1:13" s="172" customFormat="1" ht="15" hidden="1" customHeight="1" x14ac:dyDescent="0.25">
      <c r="A788" s="175">
        <v>0</v>
      </c>
      <c r="B788" s="161" t="s">
        <v>1577</v>
      </c>
      <c r="C788" s="161" t="s">
        <v>1578</v>
      </c>
      <c r="D788" s="162" t="s">
        <v>1579</v>
      </c>
      <c r="E788" s="162" t="s">
        <v>1580</v>
      </c>
      <c r="F788" s="162" t="s">
        <v>1581</v>
      </c>
      <c r="G788" s="163" t="s">
        <v>64</v>
      </c>
      <c r="H788" s="164">
        <v>0.94000000000000006</v>
      </c>
      <c r="I788" s="165"/>
      <c r="J788" s="166">
        <f t="shared" si="72"/>
        <v>0</v>
      </c>
      <c r="K788" s="166">
        <f t="shared" si="73"/>
        <v>0</v>
      </c>
      <c r="L788" s="166">
        <f t="shared" si="74"/>
        <v>0</v>
      </c>
      <c r="M788" s="171" t="str">
        <f t="shared" si="77"/>
        <v/>
      </c>
    </row>
    <row r="789" spans="1:13" ht="15" customHeight="1" x14ac:dyDescent="0.25">
      <c r="A789" s="1">
        <v>332</v>
      </c>
      <c r="B789" s="63" t="s">
        <v>6829</v>
      </c>
      <c r="C789" s="63" t="s">
        <v>6875</v>
      </c>
      <c r="D789" s="64" t="s">
        <v>6923</v>
      </c>
      <c r="E789" s="64" t="s">
        <v>6924</v>
      </c>
      <c r="F789" s="64" t="s">
        <v>479</v>
      </c>
      <c r="G789" s="65" t="s">
        <v>14</v>
      </c>
      <c r="H789" s="66">
        <v>8.25</v>
      </c>
      <c r="I789" s="67"/>
      <c r="J789" s="68">
        <f t="shared" si="72"/>
        <v>0</v>
      </c>
      <c r="K789" s="68">
        <f t="shared" si="73"/>
        <v>0</v>
      </c>
      <c r="L789" s="68">
        <f t="shared" si="74"/>
        <v>0</v>
      </c>
      <c r="M789" s="30" t="str">
        <f t="shared" si="77"/>
        <v/>
      </c>
    </row>
    <row r="790" spans="1:13" s="172" customFormat="1" ht="15" customHeight="1" x14ac:dyDescent="0.25">
      <c r="A790" s="1">
        <v>761</v>
      </c>
      <c r="B790" s="63" t="s">
        <v>1582</v>
      </c>
      <c r="C790" s="63" t="s">
        <v>1583</v>
      </c>
      <c r="D790" s="64" t="s">
        <v>6558</v>
      </c>
      <c r="E790" s="64" t="s">
        <v>6559</v>
      </c>
      <c r="F790" s="64" t="s">
        <v>1584</v>
      </c>
      <c r="G790" s="65" t="s">
        <v>64</v>
      </c>
      <c r="H790" s="66">
        <v>1.6300000000000001</v>
      </c>
      <c r="I790" s="67"/>
      <c r="J790" s="68">
        <f t="shared" si="72"/>
        <v>0</v>
      </c>
      <c r="K790" s="68">
        <f t="shared" si="73"/>
        <v>0</v>
      </c>
      <c r="L790" s="68">
        <f t="shared" si="74"/>
        <v>0</v>
      </c>
      <c r="M790" s="171" t="str">
        <f t="shared" si="77"/>
        <v/>
      </c>
    </row>
    <row r="791" spans="1:13" s="172" customFormat="1" ht="15" customHeight="1" x14ac:dyDescent="0.25">
      <c r="A791" s="1">
        <v>817</v>
      </c>
      <c r="B791" s="63" t="s">
        <v>1605</v>
      </c>
      <c r="C791" s="63" t="s">
        <v>1606</v>
      </c>
      <c r="D791" s="64" t="s">
        <v>1587</v>
      </c>
      <c r="E791" s="64" t="s">
        <v>1588</v>
      </c>
      <c r="F791" s="64"/>
      <c r="G791" s="65" t="s">
        <v>64</v>
      </c>
      <c r="H791" s="66">
        <v>0.85</v>
      </c>
      <c r="I791" s="67"/>
      <c r="J791" s="68">
        <f t="shared" si="72"/>
        <v>0</v>
      </c>
      <c r="K791" s="68">
        <f t="shared" si="73"/>
        <v>0</v>
      </c>
      <c r="L791" s="68">
        <f t="shared" si="74"/>
        <v>0</v>
      </c>
      <c r="M791" s="171" t="str">
        <f t="shared" si="77"/>
        <v/>
      </c>
    </row>
    <row r="792" spans="1:13" s="172" customFormat="1" ht="15" customHeight="1" x14ac:dyDescent="0.25">
      <c r="A792" s="1">
        <v>236</v>
      </c>
      <c r="B792" s="63" t="s">
        <v>1585</v>
      </c>
      <c r="C792" s="63" t="s">
        <v>1586</v>
      </c>
      <c r="D792" s="64" t="s">
        <v>1587</v>
      </c>
      <c r="E792" s="64" t="s">
        <v>1588</v>
      </c>
      <c r="F792" s="64"/>
      <c r="G792" s="65" t="s">
        <v>64</v>
      </c>
      <c r="H792" s="66">
        <v>0.85</v>
      </c>
      <c r="I792" s="67"/>
      <c r="J792" s="68">
        <f t="shared" si="72"/>
        <v>0</v>
      </c>
      <c r="K792" s="68">
        <f t="shared" si="73"/>
        <v>0</v>
      </c>
      <c r="L792" s="68">
        <f t="shared" si="74"/>
        <v>0</v>
      </c>
      <c r="M792" s="171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s="172" customFormat="1" ht="15" customHeight="1" x14ac:dyDescent="0.25">
      <c r="A793" s="1">
        <v>383</v>
      </c>
      <c r="B793" s="63" t="s">
        <v>1589</v>
      </c>
      <c r="C793" s="63" t="s">
        <v>1590</v>
      </c>
      <c r="D793" s="64" t="s">
        <v>1591</v>
      </c>
      <c r="E793" s="64" t="s">
        <v>1592</v>
      </c>
      <c r="F793" s="64" t="s">
        <v>1593</v>
      </c>
      <c r="G793" s="65" t="s">
        <v>64</v>
      </c>
      <c r="H793" s="66">
        <v>0.85</v>
      </c>
      <c r="I793" s="67"/>
      <c r="J793" s="68">
        <f t="shared" si="72"/>
        <v>0</v>
      </c>
      <c r="K793" s="68">
        <f t="shared" si="73"/>
        <v>0</v>
      </c>
      <c r="L793" s="68">
        <f t="shared" si="74"/>
        <v>0</v>
      </c>
      <c r="M793" s="171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s="172" customFormat="1" ht="15" hidden="1" customHeight="1" x14ac:dyDescent="0.25">
      <c r="A794" s="175">
        <v>0</v>
      </c>
      <c r="B794" s="161" t="s">
        <v>1594</v>
      </c>
      <c r="C794" s="161" t="s">
        <v>1595</v>
      </c>
      <c r="D794" s="162" t="s">
        <v>1596</v>
      </c>
      <c r="E794" s="162" t="s">
        <v>1597</v>
      </c>
      <c r="F794" s="162" t="s">
        <v>1598</v>
      </c>
      <c r="G794" s="163" t="s">
        <v>64</v>
      </c>
      <c r="H794" s="164">
        <v>1.6300000000000001</v>
      </c>
      <c r="I794" s="165"/>
      <c r="J794" s="166">
        <f t="shared" si="72"/>
        <v>0</v>
      </c>
      <c r="K794" s="166">
        <f t="shared" si="73"/>
        <v>0</v>
      </c>
      <c r="L794" s="166">
        <f t="shared" si="74"/>
        <v>0</v>
      </c>
      <c r="M794" s="171" t="str">
        <f>IF(I794="","",IF(I794&lt;50,"Ошибка! Не соблюден минимальный заказ на сорт!",""))</f>
        <v/>
      </c>
    </row>
    <row r="795" spans="1:13" s="172" customFormat="1" ht="15" hidden="1" customHeight="1" x14ac:dyDescent="0.25">
      <c r="A795" s="175">
        <v>0</v>
      </c>
      <c r="B795" s="161" t="s">
        <v>4565</v>
      </c>
      <c r="C795" s="161" t="s">
        <v>4561</v>
      </c>
      <c r="D795" s="162" t="s">
        <v>1596</v>
      </c>
      <c r="E795" s="162" t="s">
        <v>1597</v>
      </c>
      <c r="F795" s="162" t="s">
        <v>4569</v>
      </c>
      <c r="G795" s="163" t="s">
        <v>64</v>
      </c>
      <c r="H795" s="164">
        <v>1.6300000000000001</v>
      </c>
      <c r="I795" s="165"/>
      <c r="J795" s="166">
        <f t="shared" si="72"/>
        <v>0</v>
      </c>
      <c r="K795" s="166">
        <f t="shared" si="73"/>
        <v>0</v>
      </c>
      <c r="L795" s="166">
        <f t="shared" si="74"/>
        <v>0</v>
      </c>
      <c r="M795" s="171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s="172" customFormat="1" ht="15" customHeight="1" x14ac:dyDescent="0.25">
      <c r="A796" s="1">
        <v>516</v>
      </c>
      <c r="B796" s="63" t="s">
        <v>1602</v>
      </c>
      <c r="C796" s="63" t="s">
        <v>1603</v>
      </c>
      <c r="D796" s="64" t="s">
        <v>1596</v>
      </c>
      <c r="E796" s="64" t="s">
        <v>1597</v>
      </c>
      <c r="F796" s="64" t="s">
        <v>1604</v>
      </c>
      <c r="G796" s="65" t="s">
        <v>64</v>
      </c>
      <c r="H796" s="66">
        <v>0.85</v>
      </c>
      <c r="I796" s="67"/>
      <c r="J796" s="68">
        <f t="shared" si="72"/>
        <v>0</v>
      </c>
      <c r="K796" s="68">
        <f t="shared" si="73"/>
        <v>0</v>
      </c>
      <c r="L796" s="68">
        <f t="shared" si="74"/>
        <v>0</v>
      </c>
      <c r="M796" s="171" t="str">
        <f>IF(I796="","",IF(I796&lt;75,"Ошибка! Не соблюден минимальный заказ на сорт!",IF(MOD(I796,25)&gt;0,"Ошибка! Не соблюдена кратность заказа на позицию!","")))</f>
        <v/>
      </c>
    </row>
    <row r="797" spans="1:13" s="172" customFormat="1" ht="15" hidden="1" customHeight="1" x14ac:dyDescent="0.25">
      <c r="A797" s="175">
        <v>0</v>
      </c>
      <c r="B797" s="161" t="s">
        <v>1599</v>
      </c>
      <c r="C797" s="161" t="s">
        <v>1600</v>
      </c>
      <c r="D797" s="162" t="s">
        <v>1596</v>
      </c>
      <c r="E797" s="162" t="s">
        <v>1597</v>
      </c>
      <c r="F797" s="162" t="s">
        <v>1601</v>
      </c>
      <c r="G797" s="163" t="s">
        <v>64</v>
      </c>
      <c r="H797" s="164">
        <v>1.6300000000000001</v>
      </c>
      <c r="I797" s="165"/>
      <c r="J797" s="166">
        <f t="shared" si="72"/>
        <v>0</v>
      </c>
      <c r="K797" s="166">
        <f t="shared" si="73"/>
        <v>0</v>
      </c>
      <c r="L797" s="166">
        <f t="shared" si="74"/>
        <v>0</v>
      </c>
      <c r="M797" s="171" t="str">
        <f>IF(I797="","",IF(I797&lt;75,"Ошибка! Не соблюден минимальный заказ на сорт!",IF(MOD(I797,25)&gt;0,"Ошибка! Не соблюдена кратность заказа на позицию!","")))</f>
        <v/>
      </c>
    </row>
    <row r="798" spans="1:13" s="172" customFormat="1" ht="15" customHeight="1" x14ac:dyDescent="0.25">
      <c r="A798" s="1">
        <v>1457</v>
      </c>
      <c r="B798" s="63" t="s">
        <v>1607</v>
      </c>
      <c r="C798" s="63" t="s">
        <v>1608</v>
      </c>
      <c r="D798" s="64" t="s">
        <v>1609</v>
      </c>
      <c r="E798" s="64" t="s">
        <v>1610</v>
      </c>
      <c r="F798" s="64" t="s">
        <v>1611</v>
      </c>
      <c r="G798" s="65" t="s">
        <v>64</v>
      </c>
      <c r="H798" s="66">
        <v>0.85</v>
      </c>
      <c r="I798" s="67"/>
      <c r="J798" s="68">
        <f t="shared" si="72"/>
        <v>0</v>
      </c>
      <c r="K798" s="68">
        <f t="shared" si="73"/>
        <v>0</v>
      </c>
      <c r="L798" s="68">
        <f t="shared" si="74"/>
        <v>0</v>
      </c>
      <c r="M798" s="171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s="172" customFormat="1" ht="15" customHeight="1" x14ac:dyDescent="0.25">
      <c r="A799" s="1">
        <v>476</v>
      </c>
      <c r="B799" s="63" t="s">
        <v>1614</v>
      </c>
      <c r="C799" s="63" t="s">
        <v>1615</v>
      </c>
      <c r="D799" s="64" t="s">
        <v>1609</v>
      </c>
      <c r="E799" s="64" t="s">
        <v>1610</v>
      </c>
      <c r="F799" s="64" t="s">
        <v>1616</v>
      </c>
      <c r="G799" s="65" t="s">
        <v>64</v>
      </c>
      <c r="H799" s="66">
        <v>0.85</v>
      </c>
      <c r="I799" s="67"/>
      <c r="J799" s="68">
        <f t="shared" si="72"/>
        <v>0</v>
      </c>
      <c r="K799" s="68">
        <f t="shared" si="73"/>
        <v>0</v>
      </c>
      <c r="L799" s="68">
        <f t="shared" si="74"/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s="172" customFormat="1" ht="15" hidden="1" customHeight="1" x14ac:dyDescent="0.25">
      <c r="A800" s="175">
        <v>0</v>
      </c>
      <c r="B800" s="161" t="s">
        <v>4793</v>
      </c>
      <c r="C800" s="161" t="s">
        <v>1612</v>
      </c>
      <c r="D800" s="162" t="s">
        <v>1609</v>
      </c>
      <c r="E800" s="162" t="s">
        <v>1610</v>
      </c>
      <c r="F800" s="162" t="s">
        <v>1613</v>
      </c>
      <c r="G800" s="163" t="s">
        <v>64</v>
      </c>
      <c r="H800" s="164">
        <v>2.48</v>
      </c>
      <c r="I800" s="165"/>
      <c r="J800" s="166">
        <f t="shared" si="72"/>
        <v>0</v>
      </c>
      <c r="K800" s="166">
        <f t="shared" si="73"/>
        <v>0</v>
      </c>
      <c r="L800" s="166">
        <f t="shared" si="74"/>
        <v>0</v>
      </c>
      <c r="M800" s="171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s="172" customFormat="1" ht="15" hidden="1" customHeight="1" x14ac:dyDescent="0.25">
      <c r="A801" s="175">
        <v>0</v>
      </c>
      <c r="B801" s="161" t="s">
        <v>5174</v>
      </c>
      <c r="C801" s="179" t="s">
        <v>6390</v>
      </c>
      <c r="D801" s="173" t="s">
        <v>6257</v>
      </c>
      <c r="E801" s="173" t="s">
        <v>6258</v>
      </c>
      <c r="F801" s="173"/>
      <c r="G801" s="174" t="s">
        <v>175</v>
      </c>
      <c r="H801" s="164">
        <v>1.98</v>
      </c>
      <c r="I801" s="165"/>
      <c r="J801" s="166">
        <f t="shared" si="72"/>
        <v>0</v>
      </c>
      <c r="K801" s="166">
        <f t="shared" si="73"/>
        <v>0</v>
      </c>
      <c r="L801" s="166">
        <f t="shared" si="74"/>
        <v>0</v>
      </c>
      <c r="M801" s="171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s="172" customFormat="1" ht="15" hidden="1" customHeight="1" x14ac:dyDescent="0.25">
      <c r="A802" s="175">
        <v>0</v>
      </c>
      <c r="B802" s="161" t="s">
        <v>5173</v>
      </c>
      <c r="C802" s="179" t="s">
        <v>6389</v>
      </c>
      <c r="D802" s="173" t="s">
        <v>6255</v>
      </c>
      <c r="E802" s="173" t="s">
        <v>6256</v>
      </c>
      <c r="F802" s="173" t="s">
        <v>6528</v>
      </c>
      <c r="G802" s="174" t="s">
        <v>175</v>
      </c>
      <c r="H802" s="164">
        <v>2.48</v>
      </c>
      <c r="I802" s="165"/>
      <c r="J802" s="166">
        <f t="shared" si="72"/>
        <v>0</v>
      </c>
      <c r="K802" s="166">
        <f t="shared" si="73"/>
        <v>0</v>
      </c>
      <c r="L802" s="166">
        <f t="shared" si="74"/>
        <v>0</v>
      </c>
      <c r="M802" s="171" t="str">
        <f>IF(I802="","",IF(I802&lt;75,"Ошибка! Не соблюден минимальный заказ на сорт!",IF(MOD(I802,25)&gt;0,"Ошибка! Не соблюдена кратность заказа на позицию!","")))</f>
        <v/>
      </c>
    </row>
    <row r="803" spans="1:13" s="172" customFormat="1" ht="15" customHeight="1" x14ac:dyDescent="0.25">
      <c r="A803" s="1">
        <v>44</v>
      </c>
      <c r="B803" s="63" t="s">
        <v>5145</v>
      </c>
      <c r="C803" s="178" t="s">
        <v>5648</v>
      </c>
      <c r="D803" s="167" t="s">
        <v>1617</v>
      </c>
      <c r="E803" s="167" t="s">
        <v>1618</v>
      </c>
      <c r="F803" s="167" t="s">
        <v>1560</v>
      </c>
      <c r="G803" s="168" t="s">
        <v>175</v>
      </c>
      <c r="H803" s="169">
        <v>1.05</v>
      </c>
      <c r="I803" s="67"/>
      <c r="J803" s="68">
        <f t="shared" si="72"/>
        <v>0</v>
      </c>
      <c r="K803" s="68">
        <f t="shared" si="73"/>
        <v>0</v>
      </c>
      <c r="L803" s="68">
        <f t="shared" si="74"/>
        <v>0</v>
      </c>
      <c r="M803" s="171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s="172" customFormat="1" ht="15" customHeight="1" x14ac:dyDescent="0.25">
      <c r="A804" s="1">
        <v>43</v>
      </c>
      <c r="B804" s="63" t="s">
        <v>5146</v>
      </c>
      <c r="C804" s="178" t="s">
        <v>6365</v>
      </c>
      <c r="D804" s="167" t="s">
        <v>1617</v>
      </c>
      <c r="E804" s="167" t="s">
        <v>1618</v>
      </c>
      <c r="F804" s="167" t="s">
        <v>1619</v>
      </c>
      <c r="G804" s="168" t="s">
        <v>175</v>
      </c>
      <c r="H804" s="169">
        <v>1.05</v>
      </c>
      <c r="I804" s="67"/>
      <c r="J804" s="68">
        <f t="shared" si="72"/>
        <v>0</v>
      </c>
      <c r="K804" s="68">
        <f t="shared" si="73"/>
        <v>0</v>
      </c>
      <c r="L804" s="68">
        <f t="shared" si="74"/>
        <v>0</v>
      </c>
      <c r="M804" s="171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s="172" customFormat="1" ht="15" hidden="1" customHeight="1" x14ac:dyDescent="0.25">
      <c r="A805" s="175">
        <v>0</v>
      </c>
      <c r="B805" s="161" t="s">
        <v>1625</v>
      </c>
      <c r="C805" s="161" t="s">
        <v>1626</v>
      </c>
      <c r="D805" s="162" t="s">
        <v>1622</v>
      </c>
      <c r="E805" s="162" t="s">
        <v>1623</v>
      </c>
      <c r="F805" s="162" t="s">
        <v>1627</v>
      </c>
      <c r="G805" s="163" t="s">
        <v>64</v>
      </c>
      <c r="H805" s="164">
        <v>0.96</v>
      </c>
      <c r="I805" s="165"/>
      <c r="J805" s="166">
        <f t="shared" si="72"/>
        <v>0</v>
      </c>
      <c r="K805" s="166">
        <f t="shared" si="73"/>
        <v>0</v>
      </c>
      <c r="L805" s="166">
        <f t="shared" si="74"/>
        <v>0</v>
      </c>
      <c r="M805" s="171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s="172" customFormat="1" ht="15" hidden="1" customHeight="1" x14ac:dyDescent="0.25">
      <c r="A806" s="175">
        <v>0</v>
      </c>
      <c r="B806" s="161" t="s">
        <v>1628</v>
      </c>
      <c r="C806" s="161" t="s">
        <v>1629</v>
      </c>
      <c r="D806" s="162" t="s">
        <v>1622</v>
      </c>
      <c r="E806" s="162" t="s">
        <v>1623</v>
      </c>
      <c r="F806" s="162" t="s">
        <v>1630</v>
      </c>
      <c r="G806" s="163" t="s">
        <v>64</v>
      </c>
      <c r="H806" s="164">
        <v>0.96</v>
      </c>
      <c r="I806" s="165"/>
      <c r="J806" s="166">
        <f t="shared" si="72"/>
        <v>0</v>
      </c>
      <c r="K806" s="166">
        <f t="shared" si="73"/>
        <v>0</v>
      </c>
      <c r="L806" s="166">
        <f t="shared" si="74"/>
        <v>0</v>
      </c>
      <c r="M806" s="171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s="172" customFormat="1" ht="15" hidden="1" customHeight="1" x14ac:dyDescent="0.25">
      <c r="A807" s="175">
        <v>0</v>
      </c>
      <c r="B807" s="161" t="s">
        <v>1620</v>
      </c>
      <c r="C807" s="161" t="s">
        <v>1621</v>
      </c>
      <c r="D807" s="162" t="s">
        <v>1622</v>
      </c>
      <c r="E807" s="162" t="s">
        <v>1623</v>
      </c>
      <c r="F807" s="162" t="s">
        <v>1624</v>
      </c>
      <c r="G807" s="163" t="s">
        <v>64</v>
      </c>
      <c r="H807" s="164">
        <v>0.96</v>
      </c>
      <c r="I807" s="165"/>
      <c r="J807" s="166">
        <f t="shared" si="72"/>
        <v>0</v>
      </c>
      <c r="K807" s="166">
        <f t="shared" si="73"/>
        <v>0</v>
      </c>
      <c r="L807" s="166">
        <f t="shared" si="74"/>
        <v>0</v>
      </c>
      <c r="M807" s="171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s="172" customFormat="1" ht="15" hidden="1" customHeight="1" x14ac:dyDescent="0.25">
      <c r="A808" s="175">
        <v>0</v>
      </c>
      <c r="B808" s="161" t="s">
        <v>1635</v>
      </c>
      <c r="C808" s="161" t="s">
        <v>1636</v>
      </c>
      <c r="D808" s="162" t="s">
        <v>1633</v>
      </c>
      <c r="E808" s="162" t="s">
        <v>5839</v>
      </c>
      <c r="F808" s="162" t="s">
        <v>1637</v>
      </c>
      <c r="G808" s="163" t="s">
        <v>64</v>
      </c>
      <c r="H808" s="164">
        <v>0.96</v>
      </c>
      <c r="I808" s="165"/>
      <c r="J808" s="166">
        <f t="shared" si="72"/>
        <v>0</v>
      </c>
      <c r="K808" s="166">
        <f t="shared" si="73"/>
        <v>0</v>
      </c>
      <c r="L808" s="166">
        <f t="shared" si="74"/>
        <v>0</v>
      </c>
      <c r="M808" s="171" t="str">
        <f>IF(I808="","",IF(I808&lt;75,"Ошибка! Не соблюден минимальный заказ на сорт!",IF(MOD(I808,25)&gt;0,"Ошибка! Не соблюдена кратность заказа на позицию!","")))</f>
        <v/>
      </c>
    </row>
    <row r="809" spans="1:13" s="172" customFormat="1" ht="15" hidden="1" customHeight="1" x14ac:dyDescent="0.25">
      <c r="A809" s="175">
        <v>0</v>
      </c>
      <c r="B809" s="161" t="s">
        <v>1631</v>
      </c>
      <c r="C809" s="161" t="s">
        <v>1632</v>
      </c>
      <c r="D809" s="162" t="s">
        <v>1633</v>
      </c>
      <c r="E809" s="162" t="s">
        <v>5839</v>
      </c>
      <c r="F809" s="162" t="s">
        <v>1634</v>
      </c>
      <c r="G809" s="163" t="s">
        <v>64</v>
      </c>
      <c r="H809" s="164">
        <v>0.96</v>
      </c>
      <c r="I809" s="165"/>
      <c r="J809" s="166">
        <f t="shared" si="72"/>
        <v>0</v>
      </c>
      <c r="K809" s="166">
        <f t="shared" si="73"/>
        <v>0</v>
      </c>
      <c r="L809" s="166">
        <f t="shared" si="74"/>
        <v>0</v>
      </c>
      <c r="M809" s="171" t="str">
        <f>IF(I809="","",IF(I809&lt;75,"Ошибка! Не соблюден минимальный заказ на сорт!",IF(MOD(I809,25)&gt;0,"Ошибка! Не соблюдена кратность заказа на позицию!","")))</f>
        <v/>
      </c>
    </row>
    <row r="810" spans="1:13" ht="15" customHeight="1" x14ac:dyDescent="0.25">
      <c r="A810" s="1">
        <v>65</v>
      </c>
      <c r="B810" s="63" t="s">
        <v>4663</v>
      </c>
      <c r="C810" s="182" t="s">
        <v>6620</v>
      </c>
      <c r="D810" s="64" t="s">
        <v>5805</v>
      </c>
      <c r="E810" s="64" t="s">
        <v>4669</v>
      </c>
      <c r="F810" s="64" t="s">
        <v>4668</v>
      </c>
      <c r="G810" s="65" t="s">
        <v>528</v>
      </c>
      <c r="H810" s="66">
        <v>5.83</v>
      </c>
      <c r="I810" s="67"/>
      <c r="J810" s="68">
        <f t="shared" si="72"/>
        <v>0</v>
      </c>
      <c r="K810" s="68">
        <f t="shared" si="73"/>
        <v>0</v>
      </c>
      <c r="L810" s="68">
        <f t="shared" si="74"/>
        <v>0</v>
      </c>
      <c r="M810" s="30" t="str">
        <f>IF(I810="","",IF(I810&lt;75,"Ошибка! Не соблюден минимальный заказ на сорт!",IF(MOD(I810,25)&gt;0,"Ошибка! Не соблюдена кратность заказа на позицию!","")))</f>
        <v/>
      </c>
    </row>
    <row r="811" spans="1:13" s="172" customFormat="1" ht="15" hidden="1" customHeight="1" x14ac:dyDescent="0.25">
      <c r="A811" s="175">
        <v>0</v>
      </c>
      <c r="B811" s="161" t="s">
        <v>5054</v>
      </c>
      <c r="C811" s="161" t="s">
        <v>5579</v>
      </c>
      <c r="D811" s="162" t="s">
        <v>5805</v>
      </c>
      <c r="E811" s="162" t="s">
        <v>4669</v>
      </c>
      <c r="F811" s="162" t="s">
        <v>6118</v>
      </c>
      <c r="G811" s="163" t="s">
        <v>528</v>
      </c>
      <c r="H811" s="164">
        <v>5.83</v>
      </c>
      <c r="I811" s="165"/>
      <c r="J811" s="166">
        <f t="shared" si="72"/>
        <v>0</v>
      </c>
      <c r="K811" s="166">
        <f t="shared" si="73"/>
        <v>0</v>
      </c>
      <c r="L811" s="166">
        <f t="shared" si="74"/>
        <v>0</v>
      </c>
      <c r="M811" s="171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s="172" customFormat="1" ht="15" hidden="1" customHeight="1" x14ac:dyDescent="0.25">
      <c r="A812" s="175">
        <v>0</v>
      </c>
      <c r="B812" s="161" t="s">
        <v>5055</v>
      </c>
      <c r="C812" s="179" t="s">
        <v>5580</v>
      </c>
      <c r="D812" s="173" t="s">
        <v>5805</v>
      </c>
      <c r="E812" s="173" t="s">
        <v>4669</v>
      </c>
      <c r="F812" s="173" t="s">
        <v>6119</v>
      </c>
      <c r="G812" s="174" t="s">
        <v>528</v>
      </c>
      <c r="H812" s="164">
        <v>5.83</v>
      </c>
      <c r="I812" s="165"/>
      <c r="J812" s="166">
        <f t="shared" si="72"/>
        <v>0</v>
      </c>
      <c r="K812" s="166">
        <f t="shared" si="73"/>
        <v>0</v>
      </c>
      <c r="L812" s="166">
        <f t="shared" si="74"/>
        <v>0</v>
      </c>
      <c r="M812" s="171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s="172" customFormat="1" ht="15" hidden="1" customHeight="1" x14ac:dyDescent="0.25">
      <c r="A813" s="175">
        <v>0</v>
      </c>
      <c r="B813" s="161" t="s">
        <v>5047</v>
      </c>
      <c r="C813" s="179" t="s">
        <v>5574</v>
      </c>
      <c r="D813" s="173" t="s">
        <v>5800</v>
      </c>
      <c r="E813" s="173" t="s">
        <v>5801</v>
      </c>
      <c r="F813" s="173"/>
      <c r="G813" s="174" t="s">
        <v>4580</v>
      </c>
      <c r="H813" s="164">
        <v>9.35</v>
      </c>
      <c r="I813" s="165"/>
      <c r="J813" s="166">
        <f t="shared" ref="J813:J876" si="78">H813*I813</f>
        <v>0</v>
      </c>
      <c r="K813" s="166">
        <f t="shared" ref="K813:K876" si="79">IF($I$11&gt;=7000,0,H813*0.07*I813)</f>
        <v>0</v>
      </c>
      <c r="L813" s="166">
        <f t="shared" ref="L813:L876" si="80">J813+K813</f>
        <v>0</v>
      </c>
      <c r="M813" s="171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ht="15" customHeight="1" x14ac:dyDescent="0.25">
      <c r="A814" s="1">
        <v>31</v>
      </c>
      <c r="B814" s="63" t="s">
        <v>5048</v>
      </c>
      <c r="C814" s="182" t="s">
        <v>5575</v>
      </c>
      <c r="D814" s="64" t="s">
        <v>5800</v>
      </c>
      <c r="E814" s="64" t="s">
        <v>5801</v>
      </c>
      <c r="F814" s="64"/>
      <c r="G814" s="65" t="s">
        <v>528</v>
      </c>
      <c r="H814" s="66">
        <v>5.83</v>
      </c>
      <c r="I814" s="67"/>
      <c r="J814" s="68">
        <f t="shared" si="78"/>
        <v>0</v>
      </c>
      <c r="K814" s="68">
        <f t="shared" si="79"/>
        <v>0</v>
      </c>
      <c r="L814" s="68">
        <f t="shared" si="80"/>
        <v>0</v>
      </c>
      <c r="M814" s="30" t="str">
        <f>IF(I814="","",IF(I814&lt;75,"Ошибка! Не соблюден минимальный заказ на сорт!",IF(MOD(I814,25)&gt;0,"Ошибка! Не соблюдена кратность заказа на позицию!","")))</f>
        <v/>
      </c>
    </row>
    <row r="815" spans="1:13" s="172" customFormat="1" ht="15" hidden="1" customHeight="1" x14ac:dyDescent="0.25">
      <c r="A815" s="175">
        <v>0</v>
      </c>
      <c r="B815" s="161" t="s">
        <v>7142</v>
      </c>
      <c r="C815" s="161" t="s">
        <v>7108</v>
      </c>
      <c r="D815" s="162" t="s">
        <v>1638</v>
      </c>
      <c r="E815" s="162" t="s">
        <v>1639</v>
      </c>
      <c r="F815" s="162" t="s">
        <v>6122</v>
      </c>
      <c r="G815" s="163" t="s">
        <v>7161</v>
      </c>
      <c r="H815" s="164">
        <v>23.05</v>
      </c>
      <c r="I815" s="165"/>
      <c r="J815" s="166">
        <f t="shared" si="78"/>
        <v>0</v>
      </c>
      <c r="K815" s="166">
        <f t="shared" si="79"/>
        <v>0</v>
      </c>
      <c r="L815" s="166">
        <f t="shared" si="80"/>
        <v>0</v>
      </c>
      <c r="M815" s="171" t="str">
        <f t="shared" ref="M815:M821" si="81"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s="172" customFormat="1" ht="15" hidden="1" customHeight="1" x14ac:dyDescent="0.25">
      <c r="A816" s="175">
        <v>0</v>
      </c>
      <c r="B816" s="161" t="s">
        <v>7028</v>
      </c>
      <c r="C816" s="161" t="s">
        <v>6978</v>
      </c>
      <c r="D816" s="162" t="s">
        <v>5806</v>
      </c>
      <c r="E816" s="162" t="s">
        <v>1639</v>
      </c>
      <c r="F816" s="162" t="s">
        <v>7074</v>
      </c>
      <c r="G816" s="163" t="s">
        <v>6918</v>
      </c>
      <c r="H816" s="164">
        <v>3.4699999999999998</v>
      </c>
      <c r="I816" s="165"/>
      <c r="J816" s="166">
        <f t="shared" si="78"/>
        <v>0</v>
      </c>
      <c r="K816" s="166">
        <f t="shared" si="79"/>
        <v>0</v>
      </c>
      <c r="L816" s="166">
        <f t="shared" si="80"/>
        <v>0</v>
      </c>
      <c r="M816" s="171" t="str">
        <f t="shared" si="81"/>
        <v/>
      </c>
    </row>
    <row r="817" spans="1:13" ht="15" customHeight="1" x14ac:dyDescent="0.25">
      <c r="A817" s="1">
        <v>76</v>
      </c>
      <c r="B817" s="63" t="s">
        <v>5081</v>
      </c>
      <c r="C817" s="182" t="s">
        <v>5602</v>
      </c>
      <c r="D817" s="64" t="s">
        <v>5806</v>
      </c>
      <c r="E817" s="64" t="s">
        <v>1639</v>
      </c>
      <c r="F817" s="64" t="s">
        <v>6142</v>
      </c>
      <c r="G817" s="65" t="s">
        <v>528</v>
      </c>
      <c r="H817" s="66">
        <v>5.83</v>
      </c>
      <c r="I817" s="67"/>
      <c r="J817" s="68">
        <f t="shared" si="78"/>
        <v>0</v>
      </c>
      <c r="K817" s="68">
        <f t="shared" si="79"/>
        <v>0</v>
      </c>
      <c r="L817" s="68">
        <f t="shared" si="80"/>
        <v>0</v>
      </c>
      <c r="M817" s="30" t="str">
        <f t="shared" si="81"/>
        <v/>
      </c>
    </row>
    <row r="818" spans="1:13" s="172" customFormat="1" ht="15" hidden="1" customHeight="1" x14ac:dyDescent="0.25">
      <c r="A818" s="181">
        <v>0</v>
      </c>
      <c r="B818" s="161" t="s">
        <v>1648</v>
      </c>
      <c r="C818" s="161" t="s">
        <v>1649</v>
      </c>
      <c r="D818" s="162" t="s">
        <v>5806</v>
      </c>
      <c r="E818" s="162" t="s">
        <v>1639</v>
      </c>
      <c r="F818" s="162" t="s">
        <v>6123</v>
      </c>
      <c r="G818" s="163" t="s">
        <v>64</v>
      </c>
      <c r="H818" s="164">
        <v>1.05</v>
      </c>
      <c r="I818" s="165"/>
      <c r="J818" s="166">
        <f t="shared" si="78"/>
        <v>0</v>
      </c>
      <c r="K818" s="166">
        <f t="shared" si="79"/>
        <v>0</v>
      </c>
      <c r="L818" s="166">
        <f t="shared" si="80"/>
        <v>0</v>
      </c>
      <c r="M818" s="171" t="str">
        <f t="shared" si="81"/>
        <v/>
      </c>
    </row>
    <row r="819" spans="1:13" s="172" customFormat="1" ht="15" hidden="1" customHeight="1" x14ac:dyDescent="0.25">
      <c r="A819" s="175">
        <v>0</v>
      </c>
      <c r="B819" s="161" t="s">
        <v>1645</v>
      </c>
      <c r="C819" s="161" t="s">
        <v>1646</v>
      </c>
      <c r="D819" s="162" t="s">
        <v>5806</v>
      </c>
      <c r="E819" s="162" t="s">
        <v>1639</v>
      </c>
      <c r="F819" s="162" t="s">
        <v>1647</v>
      </c>
      <c r="G819" s="163" t="s">
        <v>64</v>
      </c>
      <c r="H819" s="164">
        <v>1.05</v>
      </c>
      <c r="I819" s="165"/>
      <c r="J819" s="166">
        <f t="shared" si="78"/>
        <v>0</v>
      </c>
      <c r="K819" s="166">
        <f t="shared" si="79"/>
        <v>0</v>
      </c>
      <c r="L819" s="166">
        <f t="shared" si="80"/>
        <v>0</v>
      </c>
      <c r="M819" s="171" t="str">
        <f t="shared" si="81"/>
        <v/>
      </c>
    </row>
    <row r="820" spans="1:13" s="172" customFormat="1" ht="15" hidden="1" customHeight="1" x14ac:dyDescent="0.25">
      <c r="A820" s="175">
        <v>0</v>
      </c>
      <c r="B820" s="161" t="s">
        <v>1659</v>
      </c>
      <c r="C820" s="161" t="s">
        <v>1660</v>
      </c>
      <c r="D820" s="162" t="s">
        <v>5806</v>
      </c>
      <c r="E820" s="162" t="s">
        <v>1639</v>
      </c>
      <c r="F820" s="162" t="s">
        <v>1661</v>
      </c>
      <c r="G820" s="163" t="s">
        <v>64</v>
      </c>
      <c r="H820" s="164">
        <v>2.92</v>
      </c>
      <c r="I820" s="165"/>
      <c r="J820" s="166">
        <f t="shared" si="78"/>
        <v>0</v>
      </c>
      <c r="K820" s="166">
        <f t="shared" si="79"/>
        <v>0</v>
      </c>
      <c r="L820" s="166">
        <f t="shared" si="80"/>
        <v>0</v>
      </c>
      <c r="M820" s="171" t="str">
        <f t="shared" si="81"/>
        <v/>
      </c>
    </row>
    <row r="821" spans="1:13" s="172" customFormat="1" ht="15" hidden="1" customHeight="1" x14ac:dyDescent="0.25">
      <c r="A821" s="175">
        <v>0</v>
      </c>
      <c r="B821" s="161" t="s">
        <v>5060</v>
      </c>
      <c r="C821" s="161" t="s">
        <v>1662</v>
      </c>
      <c r="D821" s="162" t="s">
        <v>5806</v>
      </c>
      <c r="E821" s="162" t="s">
        <v>1639</v>
      </c>
      <c r="F821" s="162" t="s">
        <v>1661</v>
      </c>
      <c r="G821" s="163" t="s">
        <v>528</v>
      </c>
      <c r="H821" s="164">
        <v>3.19</v>
      </c>
      <c r="I821" s="165"/>
      <c r="J821" s="166">
        <f t="shared" si="78"/>
        <v>0</v>
      </c>
      <c r="K821" s="166">
        <f t="shared" si="79"/>
        <v>0</v>
      </c>
      <c r="L821" s="166">
        <f t="shared" si="80"/>
        <v>0</v>
      </c>
      <c r="M821" s="171" t="str">
        <f t="shared" si="81"/>
        <v/>
      </c>
    </row>
    <row r="822" spans="1:13" s="172" customFormat="1" ht="15" hidden="1" customHeight="1" x14ac:dyDescent="0.25">
      <c r="A822" s="175">
        <v>0</v>
      </c>
      <c r="B822" s="161" t="s">
        <v>5080</v>
      </c>
      <c r="C822" s="179" t="s">
        <v>5601</v>
      </c>
      <c r="D822" s="173" t="s">
        <v>5806</v>
      </c>
      <c r="E822" s="173" t="s">
        <v>1639</v>
      </c>
      <c r="F822" s="173" t="s">
        <v>6142</v>
      </c>
      <c r="G822" s="174" t="s">
        <v>4580</v>
      </c>
      <c r="H822" s="164">
        <v>9.35</v>
      </c>
      <c r="I822" s="165"/>
      <c r="J822" s="166">
        <f t="shared" si="78"/>
        <v>0</v>
      </c>
      <c r="K822" s="166">
        <f t="shared" si="79"/>
        <v>0</v>
      </c>
      <c r="L822" s="166">
        <f t="shared" si="80"/>
        <v>0</v>
      </c>
      <c r="M822" s="171" t="str">
        <f>IF(I822="","",IF(I822&lt;50,"Ошибка! Не соблюден минимальный заказ на сорт!",""))</f>
        <v/>
      </c>
    </row>
    <row r="823" spans="1:13" s="172" customFormat="1" ht="15" hidden="1" customHeight="1" x14ac:dyDescent="0.25">
      <c r="A823" s="175">
        <v>0</v>
      </c>
      <c r="B823" s="161" t="s">
        <v>5050</v>
      </c>
      <c r="C823" s="179" t="s">
        <v>6506</v>
      </c>
      <c r="D823" s="173" t="s">
        <v>1638</v>
      </c>
      <c r="E823" s="173" t="s">
        <v>1639</v>
      </c>
      <c r="F823" s="173" t="s">
        <v>6116</v>
      </c>
      <c r="G823" s="174" t="s">
        <v>64</v>
      </c>
      <c r="H823" s="164">
        <v>1.1000000000000001</v>
      </c>
      <c r="I823" s="165"/>
      <c r="J823" s="166">
        <f t="shared" si="78"/>
        <v>0</v>
      </c>
      <c r="K823" s="166">
        <f t="shared" si="79"/>
        <v>0</v>
      </c>
      <c r="L823" s="166">
        <f t="shared" si="80"/>
        <v>0</v>
      </c>
      <c r="M823" s="171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s="172" customFormat="1" ht="15" hidden="1" customHeight="1" x14ac:dyDescent="0.25">
      <c r="A824" s="175">
        <v>0</v>
      </c>
      <c r="B824" s="161" t="s">
        <v>1640</v>
      </c>
      <c r="C824" s="161" t="s">
        <v>1641</v>
      </c>
      <c r="D824" s="162" t="s">
        <v>5806</v>
      </c>
      <c r="E824" s="162" t="s">
        <v>1639</v>
      </c>
      <c r="F824" s="162" t="s">
        <v>6120</v>
      </c>
      <c r="G824" s="163" t="s">
        <v>528</v>
      </c>
      <c r="H824" s="164">
        <v>5.83</v>
      </c>
      <c r="I824" s="165"/>
      <c r="J824" s="166">
        <f t="shared" si="78"/>
        <v>0</v>
      </c>
      <c r="K824" s="166">
        <f t="shared" si="79"/>
        <v>0</v>
      </c>
      <c r="L824" s="166">
        <f t="shared" si="80"/>
        <v>0</v>
      </c>
      <c r="M824" s="171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ht="15" customHeight="1" x14ac:dyDescent="0.25">
      <c r="A825" s="1">
        <v>17</v>
      </c>
      <c r="B825" s="63" t="s">
        <v>5057</v>
      </c>
      <c r="C825" s="182" t="s">
        <v>5582</v>
      </c>
      <c r="D825" s="64" t="s">
        <v>5806</v>
      </c>
      <c r="E825" s="64" t="s">
        <v>1639</v>
      </c>
      <c r="F825" s="64" t="s">
        <v>6121</v>
      </c>
      <c r="G825" s="65" t="s">
        <v>528</v>
      </c>
      <c r="H825" s="66">
        <v>5.83</v>
      </c>
      <c r="I825" s="67"/>
      <c r="J825" s="68">
        <f t="shared" si="78"/>
        <v>0</v>
      </c>
      <c r="K825" s="68">
        <f t="shared" si="79"/>
        <v>0</v>
      </c>
      <c r="L825" s="68">
        <f t="shared" si="80"/>
        <v>0</v>
      </c>
      <c r="M825" s="30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ht="15" customHeight="1" x14ac:dyDescent="0.25">
      <c r="A826" s="1">
        <v>38</v>
      </c>
      <c r="B826" s="63" t="s">
        <v>1642</v>
      </c>
      <c r="C826" s="182" t="s">
        <v>1643</v>
      </c>
      <c r="D826" s="64" t="s">
        <v>5806</v>
      </c>
      <c r="E826" s="64" t="s">
        <v>1639</v>
      </c>
      <c r="F826" s="64" t="s">
        <v>1644</v>
      </c>
      <c r="G826" s="65" t="s">
        <v>528</v>
      </c>
      <c r="H826" s="66">
        <v>5.83</v>
      </c>
      <c r="I826" s="67"/>
      <c r="J826" s="68">
        <f t="shared" si="78"/>
        <v>0</v>
      </c>
      <c r="K826" s="68">
        <f t="shared" si="79"/>
        <v>0</v>
      </c>
      <c r="L826" s="68">
        <f t="shared" si="80"/>
        <v>0</v>
      </c>
      <c r="M826" s="30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s="172" customFormat="1" ht="15" hidden="1" customHeight="1" x14ac:dyDescent="0.25">
      <c r="A827" s="175">
        <v>0</v>
      </c>
      <c r="B827" s="161" t="s">
        <v>5058</v>
      </c>
      <c r="C827" s="161" t="s">
        <v>5583</v>
      </c>
      <c r="D827" s="162" t="s">
        <v>1638</v>
      </c>
      <c r="E827" s="162" t="s">
        <v>1639</v>
      </c>
      <c r="F827" s="162" t="s">
        <v>6122</v>
      </c>
      <c r="G827" s="163" t="s">
        <v>528</v>
      </c>
      <c r="H827" s="164">
        <v>5.83</v>
      </c>
      <c r="I827" s="165"/>
      <c r="J827" s="166">
        <f t="shared" si="78"/>
        <v>0</v>
      </c>
      <c r="K827" s="166">
        <f t="shared" si="79"/>
        <v>0</v>
      </c>
      <c r="L827" s="166">
        <f t="shared" si="80"/>
        <v>0</v>
      </c>
      <c r="M827" s="171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ht="15" customHeight="1" x14ac:dyDescent="0.25">
      <c r="A828" s="1">
        <v>111</v>
      </c>
      <c r="B828" s="63" t="s">
        <v>5059</v>
      </c>
      <c r="C828" s="185" t="s">
        <v>5584</v>
      </c>
      <c r="D828" s="183" t="s">
        <v>5806</v>
      </c>
      <c r="E828" s="183" t="s">
        <v>1639</v>
      </c>
      <c r="F828" s="183" t="s">
        <v>6124</v>
      </c>
      <c r="G828" s="177" t="s">
        <v>528</v>
      </c>
      <c r="H828" s="66">
        <v>5.83</v>
      </c>
      <c r="I828" s="67"/>
      <c r="J828" s="68">
        <f t="shared" si="78"/>
        <v>0</v>
      </c>
      <c r="K828" s="68">
        <f t="shared" si="79"/>
        <v>0</v>
      </c>
      <c r="L828" s="68">
        <f t="shared" si="80"/>
        <v>0</v>
      </c>
      <c r="M828" s="30" t="str">
        <f>IF(I828="","",IF(I828&lt;75,"Ошибка! Не соблюден минимальный заказ на сорт!",IF(MOD(I828,25)&gt;0,"Ошибка! Не соблюдена кратность заказа на позицию!","")))</f>
        <v/>
      </c>
    </row>
    <row r="829" spans="1:13" s="172" customFormat="1" ht="15" hidden="1" customHeight="1" x14ac:dyDescent="0.25">
      <c r="A829" s="175">
        <v>0</v>
      </c>
      <c r="B829" s="161" t="s">
        <v>1651</v>
      </c>
      <c r="C829" s="161" t="s">
        <v>1652</v>
      </c>
      <c r="D829" s="162" t="s">
        <v>5806</v>
      </c>
      <c r="E829" s="162" t="s">
        <v>1639</v>
      </c>
      <c r="F829" s="162" t="s">
        <v>1650</v>
      </c>
      <c r="G829" s="163" t="s">
        <v>528</v>
      </c>
      <c r="H829" s="164">
        <v>6.38</v>
      </c>
      <c r="I829" s="165"/>
      <c r="J829" s="166">
        <f t="shared" si="78"/>
        <v>0</v>
      </c>
      <c r="K829" s="166">
        <f t="shared" si="79"/>
        <v>0</v>
      </c>
      <c r="L829" s="166">
        <f t="shared" si="80"/>
        <v>0</v>
      </c>
      <c r="M829" s="171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s="172" customFormat="1" ht="15" hidden="1" customHeight="1" x14ac:dyDescent="0.25">
      <c r="A830" s="175">
        <v>0</v>
      </c>
      <c r="B830" s="161" t="s">
        <v>1653</v>
      </c>
      <c r="C830" s="161" t="s">
        <v>1654</v>
      </c>
      <c r="D830" s="162" t="s">
        <v>5806</v>
      </c>
      <c r="E830" s="162" t="s">
        <v>1639</v>
      </c>
      <c r="F830" s="162" t="s">
        <v>1655</v>
      </c>
      <c r="G830" s="163" t="s">
        <v>528</v>
      </c>
      <c r="H830" s="164">
        <v>5.83</v>
      </c>
      <c r="I830" s="165"/>
      <c r="J830" s="166">
        <f t="shared" si="78"/>
        <v>0</v>
      </c>
      <c r="K830" s="166">
        <f t="shared" si="79"/>
        <v>0</v>
      </c>
      <c r="L830" s="166">
        <f t="shared" si="80"/>
        <v>0</v>
      </c>
      <c r="M830" s="171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ht="15" customHeight="1" x14ac:dyDescent="0.25">
      <c r="A831" s="1">
        <v>12</v>
      </c>
      <c r="B831" s="63" t="s">
        <v>1656</v>
      </c>
      <c r="C831" s="182" t="s">
        <v>1657</v>
      </c>
      <c r="D831" s="64" t="s">
        <v>5806</v>
      </c>
      <c r="E831" s="64" t="s">
        <v>1639</v>
      </c>
      <c r="F831" s="64" t="s">
        <v>1658</v>
      </c>
      <c r="G831" s="65" t="s">
        <v>528</v>
      </c>
      <c r="H831" s="66">
        <v>5.83</v>
      </c>
      <c r="I831" s="67"/>
      <c r="J831" s="68">
        <f t="shared" si="78"/>
        <v>0</v>
      </c>
      <c r="K831" s="68">
        <f t="shared" si="79"/>
        <v>0</v>
      </c>
      <c r="L831" s="68">
        <f t="shared" si="80"/>
        <v>0</v>
      </c>
      <c r="M831" s="30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s="172" customFormat="1" ht="15" hidden="1" customHeight="1" x14ac:dyDescent="0.25">
      <c r="A832" s="175">
        <v>0</v>
      </c>
      <c r="B832" s="161" t="s">
        <v>5061</v>
      </c>
      <c r="C832" s="161" t="s">
        <v>5585</v>
      </c>
      <c r="D832" s="162" t="s">
        <v>5809</v>
      </c>
      <c r="E832" s="162" t="s">
        <v>1639</v>
      </c>
      <c r="F832" s="162" t="s">
        <v>6125</v>
      </c>
      <c r="G832" s="163" t="s">
        <v>528</v>
      </c>
      <c r="H832" s="164">
        <v>5.83</v>
      </c>
      <c r="I832" s="165"/>
      <c r="J832" s="166">
        <f t="shared" si="78"/>
        <v>0</v>
      </c>
      <c r="K832" s="166">
        <f t="shared" si="79"/>
        <v>0</v>
      </c>
      <c r="L832" s="166">
        <f t="shared" si="80"/>
        <v>0</v>
      </c>
      <c r="M832" s="171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s="172" customFormat="1" ht="15" hidden="1" customHeight="1" x14ac:dyDescent="0.25">
      <c r="A833" s="181">
        <v>0</v>
      </c>
      <c r="B833" s="161" t="s">
        <v>5044</v>
      </c>
      <c r="C833" s="161" t="s">
        <v>5571</v>
      </c>
      <c r="D833" s="162" t="s">
        <v>5799</v>
      </c>
      <c r="E833" s="162" t="s">
        <v>1664</v>
      </c>
      <c r="F833" s="162" t="s">
        <v>4684</v>
      </c>
      <c r="G833" s="163" t="s">
        <v>64</v>
      </c>
      <c r="H833" s="164">
        <v>1.24</v>
      </c>
      <c r="I833" s="165"/>
      <c r="J833" s="166">
        <f t="shared" si="78"/>
        <v>0</v>
      </c>
      <c r="K833" s="166">
        <f t="shared" si="79"/>
        <v>0</v>
      </c>
      <c r="L833" s="166">
        <f t="shared" si="80"/>
        <v>0</v>
      </c>
      <c r="M833" s="171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s="172" customFormat="1" ht="15" hidden="1" customHeight="1" x14ac:dyDescent="0.25">
      <c r="A834" s="175">
        <v>0</v>
      </c>
      <c r="B834" s="161" t="s">
        <v>5043</v>
      </c>
      <c r="C834" s="161" t="s">
        <v>5570</v>
      </c>
      <c r="D834" s="162" t="s">
        <v>1663</v>
      </c>
      <c r="E834" s="162" t="s">
        <v>1664</v>
      </c>
      <c r="F834" s="162" t="s">
        <v>6113</v>
      </c>
      <c r="G834" s="163" t="s">
        <v>528</v>
      </c>
      <c r="H834" s="164">
        <v>5.83</v>
      </c>
      <c r="I834" s="165"/>
      <c r="J834" s="166">
        <f t="shared" si="78"/>
        <v>0</v>
      </c>
      <c r="K834" s="166">
        <f t="shared" si="79"/>
        <v>0</v>
      </c>
      <c r="L834" s="166">
        <f t="shared" si="80"/>
        <v>0</v>
      </c>
      <c r="M834" s="171" t="str">
        <f>IF(I834="","",IF(I834&lt;75,"Ошибка! Не соблюден минимальный заказ на сорт!",IF(MOD(I834,25)&gt;0,"Ошибка! Не соблюдена кратность заказа на позицию!","")))</f>
        <v/>
      </c>
    </row>
    <row r="835" spans="1:13" s="172" customFormat="1" ht="15" hidden="1" customHeight="1" x14ac:dyDescent="0.25">
      <c r="A835" s="175">
        <v>0</v>
      </c>
      <c r="B835" s="161" t="s">
        <v>5045</v>
      </c>
      <c r="C835" s="179" t="s">
        <v>5572</v>
      </c>
      <c r="D835" s="173" t="s">
        <v>5799</v>
      </c>
      <c r="E835" s="173" t="s">
        <v>1664</v>
      </c>
      <c r="F835" s="173" t="s">
        <v>4684</v>
      </c>
      <c r="G835" s="174" t="s">
        <v>528</v>
      </c>
      <c r="H835" s="164">
        <v>3.3</v>
      </c>
      <c r="I835" s="165"/>
      <c r="J835" s="166">
        <f t="shared" si="78"/>
        <v>0</v>
      </c>
      <c r="K835" s="166">
        <f t="shared" si="79"/>
        <v>0</v>
      </c>
      <c r="L835" s="166">
        <f t="shared" si="80"/>
        <v>0</v>
      </c>
      <c r="M835" s="171" t="str">
        <f>IF(I835="","",IF(I835&lt;75,"Ошибка! Не соблюден минимальный заказ на сорт!",IF(MOD(I835,25)&gt;0,"Ошибка! Не соблюдена кратность заказа на позицию!","")))</f>
        <v/>
      </c>
    </row>
    <row r="836" spans="1:13" s="172" customFormat="1" ht="15" hidden="1" customHeight="1" x14ac:dyDescent="0.25">
      <c r="A836" s="181">
        <v>0</v>
      </c>
      <c r="B836" s="161" t="s">
        <v>5046</v>
      </c>
      <c r="C836" s="161" t="s">
        <v>5573</v>
      </c>
      <c r="D836" s="162" t="s">
        <v>5799</v>
      </c>
      <c r="E836" s="162" t="s">
        <v>1664</v>
      </c>
      <c r="F836" s="162" t="s">
        <v>1667</v>
      </c>
      <c r="G836" s="163" t="s">
        <v>64</v>
      </c>
      <c r="H836" s="164">
        <v>1.24</v>
      </c>
      <c r="I836" s="165"/>
      <c r="J836" s="166">
        <f t="shared" si="78"/>
        <v>0</v>
      </c>
      <c r="K836" s="166">
        <f t="shared" si="79"/>
        <v>0</v>
      </c>
      <c r="L836" s="166">
        <f t="shared" si="80"/>
        <v>0</v>
      </c>
      <c r="M836" s="171" t="str">
        <f>IF(I836="","",IF(I836&lt;75,"Ошибка! Не соблюден минимальный заказ на сорт!",IF(MOD(I836,25)&gt;0,"Ошибка! Не соблюдена кратность заказа на позицию!","")))</f>
        <v/>
      </c>
    </row>
    <row r="837" spans="1:13" s="172" customFormat="1" ht="15" hidden="1" customHeight="1" x14ac:dyDescent="0.25">
      <c r="A837" s="175">
        <v>0</v>
      </c>
      <c r="B837" s="161" t="s">
        <v>6744</v>
      </c>
      <c r="C837" s="161" t="s">
        <v>6773</v>
      </c>
      <c r="D837" s="162" t="s">
        <v>5799</v>
      </c>
      <c r="E837" s="162" t="s">
        <v>1664</v>
      </c>
      <c r="F837" s="162" t="s">
        <v>1667</v>
      </c>
      <c r="G837" s="163" t="s">
        <v>6518</v>
      </c>
      <c r="H837" s="164">
        <v>1.6</v>
      </c>
      <c r="I837" s="165"/>
      <c r="J837" s="166">
        <f t="shared" si="78"/>
        <v>0</v>
      </c>
      <c r="K837" s="166">
        <f t="shared" si="79"/>
        <v>0</v>
      </c>
      <c r="L837" s="166">
        <f t="shared" si="80"/>
        <v>0</v>
      </c>
      <c r="M837" s="171" t="str">
        <f>IF(I837="","",IF(I837&lt;75,"Ошибка! Не соблюден минимальный заказ на сорт!",IF(MOD(I837,25)&gt;0,"Ошибка! Не соблюдена кратность заказа на позицию!","")))</f>
        <v/>
      </c>
    </row>
    <row r="838" spans="1:13" s="172" customFormat="1" ht="15" hidden="1" customHeight="1" x14ac:dyDescent="0.25">
      <c r="A838" s="175">
        <v>0</v>
      </c>
      <c r="B838" s="161" t="s">
        <v>1665</v>
      </c>
      <c r="C838" s="161" t="s">
        <v>1666</v>
      </c>
      <c r="D838" s="162" t="s">
        <v>5799</v>
      </c>
      <c r="E838" s="162" t="s">
        <v>1664</v>
      </c>
      <c r="F838" s="162" t="s">
        <v>1667</v>
      </c>
      <c r="G838" s="163" t="s">
        <v>528</v>
      </c>
      <c r="H838" s="164">
        <v>4.4000000000000004</v>
      </c>
      <c r="I838" s="165"/>
      <c r="J838" s="166">
        <f t="shared" si="78"/>
        <v>0</v>
      </c>
      <c r="K838" s="166">
        <f t="shared" si="79"/>
        <v>0</v>
      </c>
      <c r="L838" s="166">
        <f t="shared" si="80"/>
        <v>0</v>
      </c>
      <c r="M838" s="171" t="str">
        <f>IF(I838="","",IF(I838&lt;75,"Ошибка! Не соблюден минимальный заказ на сорт!",IF(MOD(I838,25)&gt;0,"Ошибка! Не соблюдена кратность заказа на позицию!","")))</f>
        <v/>
      </c>
    </row>
    <row r="839" spans="1:13" s="172" customFormat="1" ht="15" hidden="1" customHeight="1" x14ac:dyDescent="0.25">
      <c r="A839" s="181">
        <v>0</v>
      </c>
      <c r="B839" s="161" t="s">
        <v>1668</v>
      </c>
      <c r="C839" s="179" t="s">
        <v>1669</v>
      </c>
      <c r="D839" s="173" t="s">
        <v>5804</v>
      </c>
      <c r="E839" s="173" t="s">
        <v>1670</v>
      </c>
      <c r="F839" s="173" t="s">
        <v>1671</v>
      </c>
      <c r="G839" s="174" t="s">
        <v>64</v>
      </c>
      <c r="H839" s="164">
        <v>1.24</v>
      </c>
      <c r="I839" s="165"/>
      <c r="J839" s="166">
        <f t="shared" si="78"/>
        <v>0</v>
      </c>
      <c r="K839" s="166">
        <f t="shared" si="79"/>
        <v>0</v>
      </c>
      <c r="L839" s="166">
        <f t="shared" si="80"/>
        <v>0</v>
      </c>
      <c r="M839" s="171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s="172" customFormat="1" ht="15" hidden="1" customHeight="1" x14ac:dyDescent="0.25">
      <c r="A840" s="181">
        <v>0</v>
      </c>
      <c r="B840" s="161" t="s">
        <v>1673</v>
      </c>
      <c r="C840" s="179" t="s">
        <v>1674</v>
      </c>
      <c r="D840" s="173" t="s">
        <v>5804</v>
      </c>
      <c r="E840" s="173" t="s">
        <v>1670</v>
      </c>
      <c r="F840" s="173"/>
      <c r="G840" s="174" t="s">
        <v>64</v>
      </c>
      <c r="H840" s="164">
        <v>0.94000000000000006</v>
      </c>
      <c r="I840" s="165"/>
      <c r="J840" s="166">
        <f t="shared" si="78"/>
        <v>0</v>
      </c>
      <c r="K840" s="166">
        <f t="shared" si="79"/>
        <v>0</v>
      </c>
      <c r="L840" s="166">
        <f t="shared" si="80"/>
        <v>0</v>
      </c>
      <c r="M840" s="171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s="172" customFormat="1" ht="15" hidden="1" customHeight="1" x14ac:dyDescent="0.25">
      <c r="A841" s="175">
        <v>0</v>
      </c>
      <c r="B841" s="161" t="s">
        <v>5052</v>
      </c>
      <c r="C841" s="161" t="s">
        <v>1672</v>
      </c>
      <c r="D841" s="162" t="s">
        <v>5804</v>
      </c>
      <c r="E841" s="162" t="s">
        <v>1670</v>
      </c>
      <c r="F841" s="162" t="s">
        <v>1671</v>
      </c>
      <c r="G841" s="163" t="s">
        <v>528</v>
      </c>
      <c r="H841" s="164">
        <v>3.85</v>
      </c>
      <c r="I841" s="165"/>
      <c r="J841" s="166">
        <f t="shared" si="78"/>
        <v>0</v>
      </c>
      <c r="K841" s="166">
        <f t="shared" si="79"/>
        <v>0</v>
      </c>
      <c r="L841" s="166">
        <f t="shared" si="80"/>
        <v>0</v>
      </c>
      <c r="M841" s="171" t="str">
        <f>IF(I841="","",IF(I841&lt;80,"Ошибка! Не соблюден минимальный заказ на сорт!",IF(MOD(I841,40)&gt;0,"Ошибка! Не соблюдена кратность заказа на позицию!","")))</f>
        <v/>
      </c>
    </row>
    <row r="842" spans="1:13" s="172" customFormat="1" ht="15" hidden="1" customHeight="1" x14ac:dyDescent="0.25">
      <c r="A842" s="175">
        <v>0</v>
      </c>
      <c r="B842" s="161" t="s">
        <v>5053</v>
      </c>
      <c r="C842" s="179" t="s">
        <v>5578</v>
      </c>
      <c r="D842" s="173" t="s">
        <v>5804</v>
      </c>
      <c r="E842" s="173" t="s">
        <v>1670</v>
      </c>
      <c r="F842" s="173" t="s">
        <v>262</v>
      </c>
      <c r="G842" s="174" t="s">
        <v>528</v>
      </c>
      <c r="H842" s="164">
        <v>5.83</v>
      </c>
      <c r="I842" s="165"/>
      <c r="J842" s="166">
        <f t="shared" si="78"/>
        <v>0</v>
      </c>
      <c r="K842" s="166">
        <f t="shared" si="79"/>
        <v>0</v>
      </c>
      <c r="L842" s="166">
        <f t="shared" si="80"/>
        <v>0</v>
      </c>
      <c r="M842" s="171" t="str">
        <f>IF(I842="","",IF(I842&lt;50,"Ошибка! Не соблюден минимальный заказ на сорт!",""))</f>
        <v/>
      </c>
    </row>
    <row r="843" spans="1:13" s="172" customFormat="1" ht="15" hidden="1" customHeight="1" x14ac:dyDescent="0.25">
      <c r="A843" s="175">
        <v>0</v>
      </c>
      <c r="B843" s="161" t="s">
        <v>6852</v>
      </c>
      <c r="C843" s="161" t="s">
        <v>6898</v>
      </c>
      <c r="D843" s="162" t="s">
        <v>5802</v>
      </c>
      <c r="E843" s="162" t="s">
        <v>5803</v>
      </c>
      <c r="F843" s="162" t="s">
        <v>4683</v>
      </c>
      <c r="G843" s="163" t="s">
        <v>6918</v>
      </c>
      <c r="H843" s="164">
        <v>1.87</v>
      </c>
      <c r="I843" s="165"/>
      <c r="J843" s="166">
        <f t="shared" si="78"/>
        <v>0</v>
      </c>
      <c r="K843" s="166">
        <f t="shared" si="79"/>
        <v>0</v>
      </c>
      <c r="L843" s="166">
        <f t="shared" si="80"/>
        <v>0</v>
      </c>
      <c r="M843" s="171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s="172" customFormat="1" ht="15" hidden="1" customHeight="1" x14ac:dyDescent="0.25">
      <c r="A844" s="175">
        <v>0</v>
      </c>
      <c r="B844" s="161" t="s">
        <v>1689</v>
      </c>
      <c r="C844" s="161" t="s">
        <v>1690</v>
      </c>
      <c r="D844" s="162" t="s">
        <v>5802</v>
      </c>
      <c r="E844" s="162" t="s">
        <v>5803</v>
      </c>
      <c r="F844" s="162" t="s">
        <v>1691</v>
      </c>
      <c r="G844" s="163" t="s">
        <v>14</v>
      </c>
      <c r="H844" s="164">
        <v>3.03</v>
      </c>
      <c r="I844" s="165"/>
      <c r="J844" s="166">
        <f t="shared" si="78"/>
        <v>0</v>
      </c>
      <c r="K844" s="166">
        <f t="shared" si="79"/>
        <v>0</v>
      </c>
      <c r="L844" s="166">
        <f t="shared" si="80"/>
        <v>0</v>
      </c>
      <c r="M844" s="171" t="str">
        <f>IF(I844="","",IF(I844&lt;50,"Ошибка! Не соблюден минимальный заказ на сорт!",""))</f>
        <v/>
      </c>
    </row>
    <row r="845" spans="1:13" s="172" customFormat="1" ht="15" hidden="1" customHeight="1" x14ac:dyDescent="0.25">
      <c r="A845" s="175">
        <v>0</v>
      </c>
      <c r="B845" s="161" t="s">
        <v>6824</v>
      </c>
      <c r="C845" s="161" t="s">
        <v>5577</v>
      </c>
      <c r="D845" s="162" t="s">
        <v>5802</v>
      </c>
      <c r="E845" s="162" t="s">
        <v>5803</v>
      </c>
      <c r="F845" s="162" t="s">
        <v>4683</v>
      </c>
      <c r="G845" s="174" t="s">
        <v>64</v>
      </c>
      <c r="H845" s="164">
        <v>1.47</v>
      </c>
      <c r="I845" s="165"/>
      <c r="J845" s="166">
        <f t="shared" si="78"/>
        <v>0</v>
      </c>
      <c r="K845" s="166">
        <f t="shared" si="79"/>
        <v>0</v>
      </c>
      <c r="L845" s="166">
        <f t="shared" si="80"/>
        <v>0</v>
      </c>
      <c r="M845" s="171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s="172" customFormat="1" ht="15" hidden="1" customHeight="1" x14ac:dyDescent="0.25">
      <c r="A846" s="175">
        <v>0</v>
      </c>
      <c r="B846" s="161" t="s">
        <v>1675</v>
      </c>
      <c r="C846" s="161" t="s">
        <v>1676</v>
      </c>
      <c r="D846" s="162" t="s">
        <v>5802</v>
      </c>
      <c r="E846" s="162" t="s">
        <v>5803</v>
      </c>
      <c r="F846" s="162" t="s">
        <v>6114</v>
      </c>
      <c r="G846" s="163" t="s">
        <v>64</v>
      </c>
      <c r="H846" s="164">
        <v>1.1000000000000001</v>
      </c>
      <c r="I846" s="165"/>
      <c r="J846" s="166">
        <f t="shared" si="78"/>
        <v>0</v>
      </c>
      <c r="K846" s="166">
        <f t="shared" si="79"/>
        <v>0</v>
      </c>
      <c r="L846" s="166">
        <f t="shared" si="80"/>
        <v>0</v>
      </c>
      <c r="M846" s="171" t="str">
        <f>IF(I846="","",IF(I846&lt;25,"Ошибка! Не соблюден минимальный заказ на сорт!",""))</f>
        <v/>
      </c>
    </row>
    <row r="847" spans="1:13" s="172" customFormat="1" ht="15" hidden="1" customHeight="1" x14ac:dyDescent="0.25">
      <c r="A847" s="181">
        <v>0</v>
      </c>
      <c r="B847" s="161" t="s">
        <v>1692</v>
      </c>
      <c r="C847" s="179" t="s">
        <v>1693</v>
      </c>
      <c r="D847" s="173" t="s">
        <v>5802</v>
      </c>
      <c r="E847" s="173" t="s">
        <v>5803</v>
      </c>
      <c r="F847" s="173" t="s">
        <v>1694</v>
      </c>
      <c r="G847" s="174" t="s">
        <v>64</v>
      </c>
      <c r="H847" s="164">
        <v>1.1000000000000001</v>
      </c>
      <c r="I847" s="165"/>
      <c r="J847" s="166">
        <f t="shared" si="78"/>
        <v>0</v>
      </c>
      <c r="K847" s="166">
        <f t="shared" si="79"/>
        <v>0</v>
      </c>
      <c r="L847" s="166">
        <f t="shared" si="80"/>
        <v>0</v>
      </c>
      <c r="M847" s="171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s="172" customFormat="1" ht="15" hidden="1" customHeight="1" x14ac:dyDescent="0.25">
      <c r="A848" s="181">
        <v>0</v>
      </c>
      <c r="B848" s="161" t="s">
        <v>1695</v>
      </c>
      <c r="C848" s="179" t="s">
        <v>1696</v>
      </c>
      <c r="D848" s="173" t="s">
        <v>5802</v>
      </c>
      <c r="E848" s="173" t="s">
        <v>5803</v>
      </c>
      <c r="F848" s="173" t="s">
        <v>6117</v>
      </c>
      <c r="G848" s="174" t="s">
        <v>64</v>
      </c>
      <c r="H848" s="164">
        <v>1.1000000000000001</v>
      </c>
      <c r="I848" s="165"/>
      <c r="J848" s="166">
        <f t="shared" si="78"/>
        <v>0</v>
      </c>
      <c r="K848" s="166">
        <f t="shared" si="79"/>
        <v>0</v>
      </c>
      <c r="L848" s="166">
        <f t="shared" si="80"/>
        <v>0</v>
      </c>
      <c r="M848" s="171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s="172" customFormat="1" ht="15" hidden="1" customHeight="1" x14ac:dyDescent="0.25">
      <c r="A849" s="175">
        <v>0</v>
      </c>
      <c r="B849" s="161" t="s">
        <v>6851</v>
      </c>
      <c r="C849" s="161" t="s">
        <v>6897</v>
      </c>
      <c r="D849" s="162" t="s">
        <v>1677</v>
      </c>
      <c r="E849" s="162" t="s">
        <v>1678</v>
      </c>
      <c r="F849" s="162" t="s">
        <v>4682</v>
      </c>
      <c r="G849" s="163" t="s">
        <v>6918</v>
      </c>
      <c r="H849" s="164">
        <v>1.1300000000000001</v>
      </c>
      <c r="I849" s="165"/>
      <c r="J849" s="166">
        <f t="shared" si="78"/>
        <v>0</v>
      </c>
      <c r="K849" s="166">
        <f t="shared" si="79"/>
        <v>0</v>
      </c>
      <c r="L849" s="166">
        <f t="shared" si="80"/>
        <v>0</v>
      </c>
      <c r="M849" s="171" t="str">
        <f>IF(I849="","",IF(I849&lt;50,"Ошибка! Не соблюден минимальный заказ на сорт!",""))</f>
        <v/>
      </c>
    </row>
    <row r="850" spans="1:13" s="172" customFormat="1" ht="15" hidden="1" customHeight="1" x14ac:dyDescent="0.25">
      <c r="A850" s="175">
        <v>0</v>
      </c>
      <c r="B850" s="161" t="s">
        <v>5049</v>
      </c>
      <c r="C850" s="161" t="s">
        <v>1680</v>
      </c>
      <c r="D850" s="162" t="s">
        <v>1677</v>
      </c>
      <c r="E850" s="162" t="s">
        <v>1678</v>
      </c>
      <c r="F850" s="162" t="s">
        <v>1679</v>
      </c>
      <c r="G850" s="163" t="s">
        <v>528</v>
      </c>
      <c r="H850" s="164">
        <v>3.4699999999999998</v>
      </c>
      <c r="I850" s="165"/>
      <c r="J850" s="166">
        <f t="shared" si="78"/>
        <v>0</v>
      </c>
      <c r="K850" s="166">
        <f t="shared" si="79"/>
        <v>0</v>
      </c>
      <c r="L850" s="166">
        <f t="shared" si="80"/>
        <v>0</v>
      </c>
      <c r="M850" s="171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s="172" customFormat="1" ht="15" customHeight="1" x14ac:dyDescent="0.25">
      <c r="A851" s="1">
        <v>5000</v>
      </c>
      <c r="B851" s="63" t="s">
        <v>1681</v>
      </c>
      <c r="C851" s="63" t="s">
        <v>1682</v>
      </c>
      <c r="D851" s="64" t="s">
        <v>1677</v>
      </c>
      <c r="E851" s="64" t="s">
        <v>1678</v>
      </c>
      <c r="F851" s="64" t="s">
        <v>1683</v>
      </c>
      <c r="G851" s="65" t="s">
        <v>64</v>
      </c>
      <c r="H851" s="66">
        <v>0.94000000000000006</v>
      </c>
      <c r="I851" s="67"/>
      <c r="J851" s="68">
        <f t="shared" si="78"/>
        <v>0</v>
      </c>
      <c r="K851" s="68">
        <f t="shared" si="79"/>
        <v>0</v>
      </c>
      <c r="L851" s="68">
        <f t="shared" si="80"/>
        <v>0</v>
      </c>
      <c r="M851" s="171" t="str">
        <f>IF(I851="","",IF(I851&lt;80,"Ошибка! Не соблюден минимальный заказ на сорт!",IF(MOD(I851,40)&gt;0,"Ошибка! Не соблюдена кратность заказа на позицию!","")))</f>
        <v/>
      </c>
    </row>
    <row r="852" spans="1:13" s="172" customFormat="1" ht="15" customHeight="1" x14ac:dyDescent="0.25">
      <c r="A852" s="1">
        <v>14781</v>
      </c>
      <c r="B852" s="63" t="s">
        <v>1684</v>
      </c>
      <c r="C852" s="63" t="s">
        <v>1685</v>
      </c>
      <c r="D852" s="64" t="s">
        <v>5802</v>
      </c>
      <c r="E852" s="64" t="s">
        <v>1678</v>
      </c>
      <c r="F852" s="64" t="s">
        <v>6115</v>
      </c>
      <c r="G852" s="65" t="s">
        <v>64</v>
      </c>
      <c r="H852" s="66">
        <v>1.02</v>
      </c>
      <c r="I852" s="67"/>
      <c r="J852" s="68">
        <f t="shared" si="78"/>
        <v>0</v>
      </c>
      <c r="K852" s="68">
        <f t="shared" si="79"/>
        <v>0</v>
      </c>
      <c r="L852" s="68">
        <f t="shared" si="80"/>
        <v>0</v>
      </c>
      <c r="M852" s="171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s="172" customFormat="1" ht="15" hidden="1" customHeight="1" x14ac:dyDescent="0.25">
      <c r="A853" s="181">
        <v>0</v>
      </c>
      <c r="B853" s="161" t="s">
        <v>4688</v>
      </c>
      <c r="C853" s="179" t="s">
        <v>4692</v>
      </c>
      <c r="D853" s="173" t="s">
        <v>1677</v>
      </c>
      <c r="E853" s="173" t="s">
        <v>1678</v>
      </c>
      <c r="F853" s="173" t="s">
        <v>4682</v>
      </c>
      <c r="G853" s="174" t="s">
        <v>64</v>
      </c>
      <c r="H853" s="164">
        <v>1.1300000000000001</v>
      </c>
      <c r="I853" s="165"/>
      <c r="J853" s="166">
        <f t="shared" si="78"/>
        <v>0</v>
      </c>
      <c r="K853" s="166">
        <f t="shared" si="79"/>
        <v>0</v>
      </c>
      <c r="L853" s="166">
        <f t="shared" si="80"/>
        <v>0</v>
      </c>
      <c r="M853" s="171" t="str">
        <f>IF(I853="","",IF(I853&lt;50,"Ошибка! Не соблюден минимальный заказ на сорт!",""))</f>
        <v/>
      </c>
    </row>
    <row r="854" spans="1:13" s="172" customFormat="1" ht="15" hidden="1" customHeight="1" x14ac:dyDescent="0.25">
      <c r="A854" s="175">
        <v>0</v>
      </c>
      <c r="B854" s="161" t="s">
        <v>5051</v>
      </c>
      <c r="C854" s="179" t="s">
        <v>5576</v>
      </c>
      <c r="D854" s="173" t="s">
        <v>1677</v>
      </c>
      <c r="E854" s="173" t="s">
        <v>1678</v>
      </c>
      <c r="F854" s="173" t="s">
        <v>6116</v>
      </c>
      <c r="G854" s="174" t="s">
        <v>528</v>
      </c>
      <c r="H854" s="164">
        <v>3.85</v>
      </c>
      <c r="I854" s="165"/>
      <c r="J854" s="166">
        <f t="shared" si="78"/>
        <v>0</v>
      </c>
      <c r="K854" s="166">
        <f t="shared" si="79"/>
        <v>0</v>
      </c>
      <c r="L854" s="166">
        <f t="shared" si="80"/>
        <v>0</v>
      </c>
      <c r="M854" s="171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s="172" customFormat="1" ht="15" hidden="1" customHeight="1" x14ac:dyDescent="0.25">
      <c r="A855" s="175">
        <v>0</v>
      </c>
      <c r="B855" s="161" t="s">
        <v>1686</v>
      </c>
      <c r="C855" s="161" t="s">
        <v>1687</v>
      </c>
      <c r="D855" s="162" t="s">
        <v>1677</v>
      </c>
      <c r="E855" s="162" t="s">
        <v>1678</v>
      </c>
      <c r="F855" s="162" t="s">
        <v>1688</v>
      </c>
      <c r="G855" s="163" t="s">
        <v>528</v>
      </c>
      <c r="H855" s="164">
        <v>5.7799999999999994</v>
      </c>
      <c r="I855" s="165"/>
      <c r="J855" s="166">
        <f t="shared" si="78"/>
        <v>0</v>
      </c>
      <c r="K855" s="166">
        <f t="shared" si="79"/>
        <v>0</v>
      </c>
      <c r="L855" s="166">
        <f t="shared" si="80"/>
        <v>0</v>
      </c>
      <c r="M855" s="171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s="172" customFormat="1" ht="15" hidden="1" customHeight="1" x14ac:dyDescent="0.25">
      <c r="A856" s="175">
        <v>0</v>
      </c>
      <c r="B856" s="161" t="s">
        <v>1697</v>
      </c>
      <c r="C856" s="161" t="s">
        <v>1698</v>
      </c>
      <c r="D856" s="162" t="s">
        <v>1699</v>
      </c>
      <c r="E856" s="162" t="s">
        <v>1700</v>
      </c>
      <c r="F856" s="162"/>
      <c r="G856" s="163" t="s">
        <v>64</v>
      </c>
      <c r="H856" s="164">
        <v>1.05</v>
      </c>
      <c r="I856" s="165"/>
      <c r="J856" s="166">
        <f t="shared" si="78"/>
        <v>0</v>
      </c>
      <c r="K856" s="166">
        <f t="shared" si="79"/>
        <v>0</v>
      </c>
      <c r="L856" s="166">
        <f t="shared" si="80"/>
        <v>0</v>
      </c>
      <c r="M856" s="171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s="172" customFormat="1" ht="15" hidden="1" customHeight="1" x14ac:dyDescent="0.25">
      <c r="A857" s="175">
        <v>0</v>
      </c>
      <c r="B857" s="161" t="s">
        <v>5064</v>
      </c>
      <c r="C857" s="161" t="s">
        <v>5588</v>
      </c>
      <c r="D857" s="162" t="s">
        <v>5810</v>
      </c>
      <c r="E857" s="162" t="s">
        <v>1700</v>
      </c>
      <c r="F857" s="162" t="s">
        <v>6127</v>
      </c>
      <c r="G857" s="163" t="s">
        <v>528</v>
      </c>
      <c r="H857" s="164">
        <v>5.5</v>
      </c>
      <c r="I857" s="165"/>
      <c r="J857" s="166">
        <f t="shared" si="78"/>
        <v>0</v>
      </c>
      <c r="K857" s="166">
        <f t="shared" si="79"/>
        <v>0</v>
      </c>
      <c r="L857" s="166">
        <f t="shared" si="80"/>
        <v>0</v>
      </c>
      <c r="M857" s="171" t="str">
        <f>IF(I857="","",IF(I857&lt;80,"Ошибка! Не соблюден минимальный заказ на сорт!",IF(MOD(I857,40)&gt;0,"Ошибка! Не соблюдена кратность заказа на позицию!","")))</f>
        <v/>
      </c>
    </row>
    <row r="858" spans="1:13" s="172" customFormat="1" ht="15" hidden="1" customHeight="1" x14ac:dyDescent="0.25">
      <c r="A858" s="175">
        <v>0</v>
      </c>
      <c r="B858" s="161" t="s">
        <v>5063</v>
      </c>
      <c r="C858" s="161" t="s">
        <v>5587</v>
      </c>
      <c r="D858" s="162" t="s">
        <v>1699</v>
      </c>
      <c r="E858" s="162" t="s">
        <v>1700</v>
      </c>
      <c r="F858" s="162" t="s">
        <v>6126</v>
      </c>
      <c r="G858" s="163" t="s">
        <v>528</v>
      </c>
      <c r="H858" s="164">
        <v>5.83</v>
      </c>
      <c r="I858" s="165"/>
      <c r="J858" s="166">
        <f t="shared" si="78"/>
        <v>0</v>
      </c>
      <c r="K858" s="166">
        <f t="shared" si="79"/>
        <v>0</v>
      </c>
      <c r="L858" s="166">
        <f t="shared" si="80"/>
        <v>0</v>
      </c>
      <c r="M858" s="171" t="str">
        <f>IF(I858="","",IF(I858&lt;80,"Ошибка! Не соблюден минимальный заказ на сорт!",IF(MOD(I858,40)&gt;0,"Ошибка! Не соблюдена кратность заказа на позицию!","")))</f>
        <v/>
      </c>
    </row>
    <row r="859" spans="1:13" s="172" customFormat="1" ht="15" hidden="1" customHeight="1" x14ac:dyDescent="0.25">
      <c r="A859" s="175">
        <v>0</v>
      </c>
      <c r="B859" s="161" t="s">
        <v>5062</v>
      </c>
      <c r="C859" s="161" t="s">
        <v>5586</v>
      </c>
      <c r="D859" s="162" t="s">
        <v>1699</v>
      </c>
      <c r="E859" s="162" t="s">
        <v>1700</v>
      </c>
      <c r="F859" s="162" t="s">
        <v>6126</v>
      </c>
      <c r="G859" s="163" t="s">
        <v>4580</v>
      </c>
      <c r="H859" s="164">
        <v>9.35</v>
      </c>
      <c r="I859" s="165"/>
      <c r="J859" s="166">
        <f t="shared" si="78"/>
        <v>0</v>
      </c>
      <c r="K859" s="166">
        <f t="shared" si="79"/>
        <v>0</v>
      </c>
      <c r="L859" s="166">
        <f t="shared" si="80"/>
        <v>0</v>
      </c>
      <c r="M859" s="171" t="str">
        <f>IF(I859="","",IF(I859&lt;50,"Ошибка! Не соблюден минимальный заказ на сорт!",""))</f>
        <v/>
      </c>
    </row>
    <row r="860" spans="1:13" s="172" customFormat="1" ht="15" hidden="1" customHeight="1" x14ac:dyDescent="0.25">
      <c r="A860" s="175">
        <v>0</v>
      </c>
      <c r="B860" s="161" t="s">
        <v>5056</v>
      </c>
      <c r="C860" s="161" t="s">
        <v>5581</v>
      </c>
      <c r="D860" s="162" t="s">
        <v>5807</v>
      </c>
      <c r="E860" s="162" t="s">
        <v>5808</v>
      </c>
      <c r="F860" s="162" t="s">
        <v>1647</v>
      </c>
      <c r="G860" s="163" t="s">
        <v>528</v>
      </c>
      <c r="H860" s="164">
        <v>5.83</v>
      </c>
      <c r="I860" s="165"/>
      <c r="J860" s="166">
        <f t="shared" si="78"/>
        <v>0</v>
      </c>
      <c r="K860" s="166">
        <f t="shared" si="79"/>
        <v>0</v>
      </c>
      <c r="L860" s="166">
        <f t="shared" si="80"/>
        <v>0</v>
      </c>
      <c r="M860" s="171" t="str">
        <f>IF(I860="","",IF(I860&lt;80,"Ошибка! Не соблюден минимальный заказ на сорт!",IF(MOD(I860,40)&gt;0,"Ошибка! Не соблюдена кратность заказа на позицию!","")))</f>
        <v/>
      </c>
    </row>
    <row r="861" spans="1:13" s="172" customFormat="1" ht="15" hidden="1" customHeight="1" x14ac:dyDescent="0.25">
      <c r="A861" s="175">
        <v>0</v>
      </c>
      <c r="B861" s="161" t="s">
        <v>7235</v>
      </c>
      <c r="C861" s="161" t="s">
        <v>7242</v>
      </c>
      <c r="D861" s="162" t="s">
        <v>7248</v>
      </c>
      <c r="E861" s="162" t="s">
        <v>7258</v>
      </c>
      <c r="F861" s="162" t="s">
        <v>7253</v>
      </c>
      <c r="G861" s="163" t="s">
        <v>7243</v>
      </c>
      <c r="H861" s="164">
        <v>19.8</v>
      </c>
      <c r="I861" s="165"/>
      <c r="J861" s="166">
        <f t="shared" si="78"/>
        <v>0</v>
      </c>
      <c r="K861" s="166">
        <f t="shared" si="79"/>
        <v>0</v>
      </c>
      <c r="L861" s="166">
        <f t="shared" si="80"/>
        <v>0</v>
      </c>
      <c r="M861" s="171" t="str">
        <f>IF(I861="","",IF(I861&lt;80,"Ошибка! Не соблюден минимальный заказ на сорт!",IF(MOD(I861,40)&gt;0,"Ошибка! Не соблюдена кратность заказа на позицию!","")))</f>
        <v/>
      </c>
    </row>
    <row r="862" spans="1:13" s="172" customFormat="1" ht="15" hidden="1" customHeight="1" x14ac:dyDescent="0.25">
      <c r="A862" s="175">
        <v>0</v>
      </c>
      <c r="B862" s="161" t="s">
        <v>1701</v>
      </c>
      <c r="C862" s="161" t="s">
        <v>1702</v>
      </c>
      <c r="D862" s="162" t="s">
        <v>1703</v>
      </c>
      <c r="E862" s="162" t="s">
        <v>1704</v>
      </c>
      <c r="F862" s="162"/>
      <c r="G862" s="163" t="s">
        <v>64</v>
      </c>
      <c r="H862" s="164">
        <v>1.05</v>
      </c>
      <c r="I862" s="165"/>
      <c r="J862" s="166">
        <f t="shared" si="78"/>
        <v>0</v>
      </c>
      <c r="K862" s="166">
        <f t="shared" si="79"/>
        <v>0</v>
      </c>
      <c r="L862" s="166">
        <f t="shared" si="80"/>
        <v>0</v>
      </c>
      <c r="M862" s="171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s="172" customFormat="1" ht="15" customHeight="1" x14ac:dyDescent="0.25">
      <c r="A863" s="1">
        <v>1040</v>
      </c>
      <c r="B863" s="63" t="s">
        <v>1705</v>
      </c>
      <c r="C863" s="63" t="s">
        <v>1706</v>
      </c>
      <c r="D863" s="64" t="s">
        <v>1707</v>
      </c>
      <c r="E863" s="64" t="s">
        <v>1708</v>
      </c>
      <c r="F863" s="64" t="s">
        <v>1709</v>
      </c>
      <c r="G863" s="65" t="s">
        <v>64</v>
      </c>
      <c r="H863" s="66">
        <v>0.83</v>
      </c>
      <c r="I863" s="67"/>
      <c r="J863" s="68">
        <f t="shared" si="78"/>
        <v>0</v>
      </c>
      <c r="K863" s="68">
        <f t="shared" si="79"/>
        <v>0</v>
      </c>
      <c r="L863" s="68">
        <f t="shared" si="80"/>
        <v>0</v>
      </c>
      <c r="M863" s="171" t="str">
        <f>IF(I863="","",IF(I863&lt;50,"Ошибка! Не соблюден минимальный заказ на сорт!",""))</f>
        <v/>
      </c>
    </row>
    <row r="864" spans="1:13" s="172" customFormat="1" ht="15" customHeight="1" x14ac:dyDescent="0.25">
      <c r="A864" s="1">
        <v>1792</v>
      </c>
      <c r="B864" s="63" t="s">
        <v>1713</v>
      </c>
      <c r="C864" s="63" t="s">
        <v>1714</v>
      </c>
      <c r="D864" s="64" t="s">
        <v>1707</v>
      </c>
      <c r="E864" s="64" t="s">
        <v>1708</v>
      </c>
      <c r="F864" s="64" t="s">
        <v>1715</v>
      </c>
      <c r="G864" s="65" t="s">
        <v>64</v>
      </c>
      <c r="H864" s="66">
        <v>0.83</v>
      </c>
      <c r="I864" s="67"/>
      <c r="J864" s="68">
        <f t="shared" si="78"/>
        <v>0</v>
      </c>
      <c r="K864" s="68">
        <f t="shared" si="79"/>
        <v>0</v>
      </c>
      <c r="L864" s="68">
        <f t="shared" si="80"/>
        <v>0</v>
      </c>
      <c r="M864" s="171" t="str">
        <f t="shared" ref="M864:M885" si="82">IF(I864="","",IF(I864&lt;80,"Ошибка! Не соблюден минимальный заказ на сорт!",IF(MOD(I864,40)&gt;0,"Ошибка! Не соблюдена кратность заказа на позицию!","")))</f>
        <v/>
      </c>
    </row>
    <row r="865" spans="1:13" s="172" customFormat="1" ht="15" hidden="1" customHeight="1" x14ac:dyDescent="0.25">
      <c r="A865" s="175">
        <v>0</v>
      </c>
      <c r="B865" s="161" t="s">
        <v>1710</v>
      </c>
      <c r="C865" s="161" t="s">
        <v>1711</v>
      </c>
      <c r="D865" s="162" t="s">
        <v>1707</v>
      </c>
      <c r="E865" s="162" t="s">
        <v>1708</v>
      </c>
      <c r="F865" s="162" t="s">
        <v>1712</v>
      </c>
      <c r="G865" s="163" t="s">
        <v>64</v>
      </c>
      <c r="H865" s="164">
        <v>1.29</v>
      </c>
      <c r="I865" s="165"/>
      <c r="J865" s="166">
        <f t="shared" si="78"/>
        <v>0</v>
      </c>
      <c r="K865" s="166">
        <f t="shared" si="79"/>
        <v>0</v>
      </c>
      <c r="L865" s="166">
        <f t="shared" si="80"/>
        <v>0</v>
      </c>
      <c r="M865" s="171" t="str">
        <f t="shared" si="82"/>
        <v/>
      </c>
    </row>
    <row r="866" spans="1:13" s="172" customFormat="1" ht="15" hidden="1" customHeight="1" x14ac:dyDescent="0.25">
      <c r="A866" s="175">
        <v>0</v>
      </c>
      <c r="B866" s="161" t="s">
        <v>1741</v>
      </c>
      <c r="C866" s="161" t="s">
        <v>1742</v>
      </c>
      <c r="D866" s="162" t="s">
        <v>1718</v>
      </c>
      <c r="E866" s="162" t="s">
        <v>1719</v>
      </c>
      <c r="F866" s="162" t="s">
        <v>1743</v>
      </c>
      <c r="G866" s="163" t="s">
        <v>64</v>
      </c>
      <c r="H866" s="164">
        <v>1.18</v>
      </c>
      <c r="I866" s="165"/>
      <c r="J866" s="166">
        <f t="shared" si="78"/>
        <v>0</v>
      </c>
      <c r="K866" s="166">
        <f t="shared" si="79"/>
        <v>0</v>
      </c>
      <c r="L866" s="166">
        <f t="shared" si="80"/>
        <v>0</v>
      </c>
      <c r="M866" s="171" t="str">
        <f t="shared" si="82"/>
        <v/>
      </c>
    </row>
    <row r="867" spans="1:13" s="172" customFormat="1" ht="15" hidden="1" customHeight="1" x14ac:dyDescent="0.25">
      <c r="A867" s="175">
        <v>0</v>
      </c>
      <c r="B867" s="161" t="s">
        <v>4900</v>
      </c>
      <c r="C867" s="161" t="s">
        <v>5459</v>
      </c>
      <c r="D867" s="162" t="s">
        <v>4599</v>
      </c>
      <c r="E867" s="162" t="s">
        <v>1719</v>
      </c>
      <c r="F867" s="162" t="s">
        <v>1008</v>
      </c>
      <c r="G867" s="163" t="s">
        <v>64</v>
      </c>
      <c r="H867" s="164">
        <v>1.54</v>
      </c>
      <c r="I867" s="165"/>
      <c r="J867" s="166">
        <f t="shared" si="78"/>
        <v>0</v>
      </c>
      <c r="K867" s="166">
        <f t="shared" si="79"/>
        <v>0</v>
      </c>
      <c r="L867" s="166">
        <f t="shared" si="80"/>
        <v>0</v>
      </c>
      <c r="M867" s="171" t="str">
        <f t="shared" si="82"/>
        <v/>
      </c>
    </row>
    <row r="868" spans="1:13" s="172" customFormat="1" ht="15" hidden="1" customHeight="1" x14ac:dyDescent="0.25">
      <c r="A868" s="175">
        <v>0</v>
      </c>
      <c r="B868" s="161" t="s">
        <v>1721</v>
      </c>
      <c r="C868" s="161" t="s">
        <v>1722</v>
      </c>
      <c r="D868" s="162" t="s">
        <v>1718</v>
      </c>
      <c r="E868" s="162" t="s">
        <v>1719</v>
      </c>
      <c r="F868" s="162" t="s">
        <v>1723</v>
      </c>
      <c r="G868" s="163" t="s">
        <v>64</v>
      </c>
      <c r="H868" s="164">
        <v>1.18</v>
      </c>
      <c r="I868" s="165"/>
      <c r="J868" s="166">
        <f t="shared" si="78"/>
        <v>0</v>
      </c>
      <c r="K868" s="166">
        <f t="shared" si="79"/>
        <v>0</v>
      </c>
      <c r="L868" s="166">
        <f t="shared" si="80"/>
        <v>0</v>
      </c>
      <c r="M868" s="171" t="str">
        <f t="shared" si="82"/>
        <v/>
      </c>
    </row>
    <row r="869" spans="1:13" s="172" customFormat="1" ht="15" hidden="1" customHeight="1" x14ac:dyDescent="0.25">
      <c r="A869" s="175">
        <v>0</v>
      </c>
      <c r="B869" s="161" t="s">
        <v>1724</v>
      </c>
      <c r="C869" s="161" t="s">
        <v>1725</v>
      </c>
      <c r="D869" s="162" t="s">
        <v>1718</v>
      </c>
      <c r="E869" s="162" t="s">
        <v>1719</v>
      </c>
      <c r="F869" s="162" t="s">
        <v>1726</v>
      </c>
      <c r="G869" s="163" t="s">
        <v>64</v>
      </c>
      <c r="H869" s="164">
        <v>1.18</v>
      </c>
      <c r="I869" s="165"/>
      <c r="J869" s="166">
        <f t="shared" si="78"/>
        <v>0</v>
      </c>
      <c r="K869" s="166">
        <f t="shared" si="79"/>
        <v>0</v>
      </c>
      <c r="L869" s="166">
        <f t="shared" si="80"/>
        <v>0</v>
      </c>
      <c r="M869" s="171" t="str">
        <f t="shared" si="82"/>
        <v/>
      </c>
    </row>
    <row r="870" spans="1:13" s="172" customFormat="1" ht="15" hidden="1" customHeight="1" x14ac:dyDescent="0.25">
      <c r="A870" s="175">
        <v>0</v>
      </c>
      <c r="B870" s="161" t="s">
        <v>1727</v>
      </c>
      <c r="C870" s="161" t="s">
        <v>1728</v>
      </c>
      <c r="D870" s="162" t="s">
        <v>1718</v>
      </c>
      <c r="E870" s="162" t="s">
        <v>1719</v>
      </c>
      <c r="F870" s="162" t="s">
        <v>1729</v>
      </c>
      <c r="G870" s="163" t="s">
        <v>64</v>
      </c>
      <c r="H870" s="164">
        <v>1.18</v>
      </c>
      <c r="I870" s="165"/>
      <c r="J870" s="166">
        <f t="shared" si="78"/>
        <v>0</v>
      </c>
      <c r="K870" s="166">
        <f t="shared" si="79"/>
        <v>0</v>
      </c>
      <c r="L870" s="166">
        <f t="shared" si="80"/>
        <v>0</v>
      </c>
      <c r="M870" s="171" t="str">
        <f t="shared" si="82"/>
        <v/>
      </c>
    </row>
    <row r="871" spans="1:13" s="172" customFormat="1" ht="15" hidden="1" customHeight="1" x14ac:dyDescent="0.25">
      <c r="A871" s="175">
        <v>0</v>
      </c>
      <c r="B871" s="161" t="s">
        <v>4901</v>
      </c>
      <c r="C871" s="179" t="s">
        <v>5460</v>
      </c>
      <c r="D871" s="173" t="s">
        <v>1718</v>
      </c>
      <c r="E871" s="173" t="s">
        <v>1719</v>
      </c>
      <c r="F871" s="173" t="s">
        <v>1730</v>
      </c>
      <c r="G871" s="174" t="s">
        <v>64</v>
      </c>
      <c r="H871" s="164">
        <v>1.18</v>
      </c>
      <c r="I871" s="165"/>
      <c r="J871" s="166">
        <f t="shared" si="78"/>
        <v>0</v>
      </c>
      <c r="K871" s="166">
        <f t="shared" si="79"/>
        <v>0</v>
      </c>
      <c r="L871" s="166">
        <f t="shared" si="80"/>
        <v>0</v>
      </c>
      <c r="M871" s="171" t="str">
        <f t="shared" si="82"/>
        <v/>
      </c>
    </row>
    <row r="872" spans="1:13" s="172" customFormat="1" ht="15" hidden="1" customHeight="1" x14ac:dyDescent="0.25">
      <c r="A872" s="175">
        <v>0</v>
      </c>
      <c r="B872" s="161" t="s">
        <v>1731</v>
      </c>
      <c r="C872" s="161" t="s">
        <v>1732</v>
      </c>
      <c r="D872" s="162" t="s">
        <v>1718</v>
      </c>
      <c r="E872" s="162" t="s">
        <v>1719</v>
      </c>
      <c r="F872" s="162" t="s">
        <v>1733</v>
      </c>
      <c r="G872" s="163" t="s">
        <v>64</v>
      </c>
      <c r="H872" s="164">
        <v>1.18</v>
      </c>
      <c r="I872" s="165"/>
      <c r="J872" s="166">
        <f t="shared" si="78"/>
        <v>0</v>
      </c>
      <c r="K872" s="166">
        <f t="shared" si="79"/>
        <v>0</v>
      </c>
      <c r="L872" s="166">
        <f t="shared" si="80"/>
        <v>0</v>
      </c>
      <c r="M872" s="171" t="str">
        <f t="shared" si="82"/>
        <v/>
      </c>
    </row>
    <row r="873" spans="1:13" s="172" customFormat="1" ht="15" hidden="1" customHeight="1" x14ac:dyDescent="0.25">
      <c r="A873" s="175">
        <v>0</v>
      </c>
      <c r="B873" s="161" t="s">
        <v>1734</v>
      </c>
      <c r="C873" s="161" t="s">
        <v>1735</v>
      </c>
      <c r="D873" s="162" t="s">
        <v>1718</v>
      </c>
      <c r="E873" s="162" t="s">
        <v>1719</v>
      </c>
      <c r="F873" s="162" t="s">
        <v>1736</v>
      </c>
      <c r="G873" s="163" t="s">
        <v>64</v>
      </c>
      <c r="H873" s="164">
        <v>1.18</v>
      </c>
      <c r="I873" s="165"/>
      <c r="J873" s="166">
        <f t="shared" si="78"/>
        <v>0</v>
      </c>
      <c r="K873" s="166">
        <f t="shared" si="79"/>
        <v>0</v>
      </c>
      <c r="L873" s="166">
        <f t="shared" si="80"/>
        <v>0</v>
      </c>
      <c r="M873" s="171" t="str">
        <f t="shared" si="82"/>
        <v/>
      </c>
    </row>
    <row r="874" spans="1:13" s="172" customFormat="1" ht="15" hidden="1" customHeight="1" x14ac:dyDescent="0.25">
      <c r="A874" s="175">
        <v>0</v>
      </c>
      <c r="B874" s="161" t="s">
        <v>4902</v>
      </c>
      <c r="C874" s="179" t="s">
        <v>5461</v>
      </c>
      <c r="D874" s="173" t="s">
        <v>1718</v>
      </c>
      <c r="E874" s="173" t="s">
        <v>1719</v>
      </c>
      <c r="F874" s="173" t="s">
        <v>1739</v>
      </c>
      <c r="G874" s="174" t="s">
        <v>64</v>
      </c>
      <c r="H874" s="164">
        <v>1.18</v>
      </c>
      <c r="I874" s="165"/>
      <c r="J874" s="166">
        <f t="shared" si="78"/>
        <v>0</v>
      </c>
      <c r="K874" s="166">
        <f t="shared" si="79"/>
        <v>0</v>
      </c>
      <c r="L874" s="166">
        <f t="shared" si="80"/>
        <v>0</v>
      </c>
      <c r="M874" s="171" t="str">
        <f t="shared" si="82"/>
        <v/>
      </c>
    </row>
    <row r="875" spans="1:13" s="172" customFormat="1" ht="15" hidden="1" customHeight="1" x14ac:dyDescent="0.25">
      <c r="A875" s="175">
        <v>0</v>
      </c>
      <c r="B875" s="161" t="s">
        <v>4903</v>
      </c>
      <c r="C875" s="179" t="s">
        <v>5462</v>
      </c>
      <c r="D875" s="173" t="s">
        <v>1718</v>
      </c>
      <c r="E875" s="173" t="s">
        <v>1719</v>
      </c>
      <c r="F875" s="173" t="s">
        <v>1740</v>
      </c>
      <c r="G875" s="174" t="s">
        <v>64</v>
      </c>
      <c r="H875" s="164">
        <v>1.18</v>
      </c>
      <c r="I875" s="165"/>
      <c r="J875" s="166">
        <f t="shared" si="78"/>
        <v>0</v>
      </c>
      <c r="K875" s="166">
        <f t="shared" si="79"/>
        <v>0</v>
      </c>
      <c r="L875" s="166">
        <f t="shared" si="80"/>
        <v>0</v>
      </c>
      <c r="M875" s="171" t="str">
        <f t="shared" si="82"/>
        <v/>
      </c>
    </row>
    <row r="876" spans="1:13" s="172" customFormat="1" ht="15" hidden="1" customHeight="1" x14ac:dyDescent="0.25">
      <c r="A876" s="175">
        <v>0</v>
      </c>
      <c r="B876" s="161" t="s">
        <v>1744</v>
      </c>
      <c r="C876" s="161" t="s">
        <v>1745</v>
      </c>
      <c r="D876" s="162" t="s">
        <v>4599</v>
      </c>
      <c r="E876" s="162" t="s">
        <v>1719</v>
      </c>
      <c r="F876" s="162" t="s">
        <v>1746</v>
      </c>
      <c r="G876" s="163" t="s">
        <v>64</v>
      </c>
      <c r="H876" s="164">
        <v>1.18</v>
      </c>
      <c r="I876" s="165"/>
      <c r="J876" s="166">
        <f t="shared" si="78"/>
        <v>0</v>
      </c>
      <c r="K876" s="166">
        <f t="shared" si="79"/>
        <v>0</v>
      </c>
      <c r="L876" s="166">
        <f t="shared" si="80"/>
        <v>0</v>
      </c>
      <c r="M876" s="171" t="str">
        <f t="shared" si="82"/>
        <v/>
      </c>
    </row>
    <row r="877" spans="1:13" s="172" customFormat="1" ht="15" hidden="1" customHeight="1" x14ac:dyDescent="0.25">
      <c r="A877" s="175">
        <v>0</v>
      </c>
      <c r="B877" s="161" t="s">
        <v>1747</v>
      </c>
      <c r="C877" s="161" t="s">
        <v>1748</v>
      </c>
      <c r="D877" s="162" t="s">
        <v>1718</v>
      </c>
      <c r="E877" s="162" t="s">
        <v>1719</v>
      </c>
      <c r="F877" s="162" t="s">
        <v>1749</v>
      </c>
      <c r="G877" s="163" t="s">
        <v>64</v>
      </c>
      <c r="H877" s="164">
        <v>1.18</v>
      </c>
      <c r="I877" s="165"/>
      <c r="J877" s="166">
        <f t="shared" ref="J877:J940" si="83">H877*I877</f>
        <v>0</v>
      </c>
      <c r="K877" s="166">
        <f t="shared" ref="K877:K940" si="84">IF($I$11&gt;=7000,0,H877*0.07*I877)</f>
        <v>0</v>
      </c>
      <c r="L877" s="166">
        <f t="shared" ref="L877:L940" si="85">J877+K877</f>
        <v>0</v>
      </c>
      <c r="M877" s="171" t="str">
        <f t="shared" si="82"/>
        <v/>
      </c>
    </row>
    <row r="878" spans="1:13" s="172" customFormat="1" ht="15" hidden="1" customHeight="1" x14ac:dyDescent="0.25">
      <c r="A878" s="175">
        <v>0</v>
      </c>
      <c r="B878" s="161" t="s">
        <v>1750</v>
      </c>
      <c r="C878" s="161" t="s">
        <v>1751</v>
      </c>
      <c r="D878" s="162" t="s">
        <v>4599</v>
      </c>
      <c r="E878" s="162" t="s">
        <v>1719</v>
      </c>
      <c r="F878" s="162" t="s">
        <v>1752</v>
      </c>
      <c r="G878" s="163" t="s">
        <v>64</v>
      </c>
      <c r="H878" s="164">
        <v>1.18</v>
      </c>
      <c r="I878" s="165"/>
      <c r="J878" s="166">
        <f t="shared" si="83"/>
        <v>0</v>
      </c>
      <c r="K878" s="166">
        <f t="shared" si="84"/>
        <v>0</v>
      </c>
      <c r="L878" s="166">
        <f t="shared" si="85"/>
        <v>0</v>
      </c>
      <c r="M878" s="171" t="str">
        <f t="shared" si="82"/>
        <v/>
      </c>
    </row>
    <row r="879" spans="1:13" s="172" customFormat="1" ht="15" hidden="1" customHeight="1" x14ac:dyDescent="0.25">
      <c r="A879" s="175">
        <v>0</v>
      </c>
      <c r="B879" s="161" t="s">
        <v>1716</v>
      </c>
      <c r="C879" s="161" t="s">
        <v>1717</v>
      </c>
      <c r="D879" s="162" t="s">
        <v>5719</v>
      </c>
      <c r="E879" s="162" t="s">
        <v>5720</v>
      </c>
      <c r="F879" s="162" t="s">
        <v>1720</v>
      </c>
      <c r="G879" s="163" t="s">
        <v>64</v>
      </c>
      <c r="H879" s="164">
        <v>1.18</v>
      </c>
      <c r="I879" s="165"/>
      <c r="J879" s="166">
        <f t="shared" si="83"/>
        <v>0</v>
      </c>
      <c r="K879" s="166">
        <f t="shared" si="84"/>
        <v>0</v>
      </c>
      <c r="L879" s="166">
        <f t="shared" si="85"/>
        <v>0</v>
      </c>
      <c r="M879" s="171" t="str">
        <f t="shared" si="82"/>
        <v/>
      </c>
    </row>
    <row r="880" spans="1:13" s="172" customFormat="1" ht="15" hidden="1" customHeight="1" x14ac:dyDescent="0.25">
      <c r="A880" s="175">
        <v>0</v>
      </c>
      <c r="B880" s="161" t="s">
        <v>1737</v>
      </c>
      <c r="C880" s="161" t="s">
        <v>1738</v>
      </c>
      <c r="D880" s="162" t="s">
        <v>5719</v>
      </c>
      <c r="E880" s="162" t="s">
        <v>5720</v>
      </c>
      <c r="F880" s="162" t="s">
        <v>1601</v>
      </c>
      <c r="G880" s="163" t="s">
        <v>64</v>
      </c>
      <c r="H880" s="164">
        <v>1.47</v>
      </c>
      <c r="I880" s="165"/>
      <c r="J880" s="166">
        <f t="shared" si="83"/>
        <v>0</v>
      </c>
      <c r="K880" s="166">
        <f t="shared" si="84"/>
        <v>0</v>
      </c>
      <c r="L880" s="166">
        <f t="shared" si="85"/>
        <v>0</v>
      </c>
      <c r="M880" s="171" t="str">
        <f t="shared" si="82"/>
        <v/>
      </c>
    </row>
    <row r="881" spans="1:13" s="172" customFormat="1" ht="15" hidden="1" customHeight="1" x14ac:dyDescent="0.25">
      <c r="A881" s="175">
        <v>0</v>
      </c>
      <c r="B881" s="161" t="s">
        <v>4904</v>
      </c>
      <c r="C881" s="161" t="s">
        <v>5463</v>
      </c>
      <c r="D881" s="162" t="s">
        <v>5719</v>
      </c>
      <c r="E881" s="162" t="s">
        <v>5720</v>
      </c>
      <c r="F881" s="162" t="s">
        <v>6028</v>
      </c>
      <c r="G881" s="163" t="s">
        <v>64</v>
      </c>
      <c r="H881" s="164">
        <v>1.18</v>
      </c>
      <c r="I881" s="165"/>
      <c r="J881" s="166">
        <f t="shared" si="83"/>
        <v>0</v>
      </c>
      <c r="K881" s="166">
        <f t="shared" si="84"/>
        <v>0</v>
      </c>
      <c r="L881" s="166">
        <f t="shared" si="85"/>
        <v>0</v>
      </c>
      <c r="M881" s="171" t="str">
        <f t="shared" si="82"/>
        <v/>
      </c>
    </row>
    <row r="882" spans="1:13" s="172" customFormat="1" ht="15" hidden="1" customHeight="1" x14ac:dyDescent="0.25">
      <c r="A882" s="175">
        <v>0</v>
      </c>
      <c r="B882" s="161" t="s">
        <v>1753</v>
      </c>
      <c r="C882" s="161" t="s">
        <v>1754</v>
      </c>
      <c r="D882" s="162" t="s">
        <v>5719</v>
      </c>
      <c r="E882" s="162" t="s">
        <v>5720</v>
      </c>
      <c r="F882" s="162" t="s">
        <v>1755</v>
      </c>
      <c r="G882" s="163" t="s">
        <v>64</v>
      </c>
      <c r="H882" s="164">
        <v>1.18</v>
      </c>
      <c r="I882" s="165"/>
      <c r="J882" s="166">
        <f t="shared" si="83"/>
        <v>0</v>
      </c>
      <c r="K882" s="166">
        <f t="shared" si="84"/>
        <v>0</v>
      </c>
      <c r="L882" s="166">
        <f t="shared" si="85"/>
        <v>0</v>
      </c>
      <c r="M882" s="171" t="str">
        <f t="shared" si="82"/>
        <v/>
      </c>
    </row>
    <row r="883" spans="1:13" s="172" customFormat="1" ht="15" hidden="1" customHeight="1" x14ac:dyDescent="0.25">
      <c r="A883" s="175">
        <v>0</v>
      </c>
      <c r="B883" s="161" t="s">
        <v>1756</v>
      </c>
      <c r="C883" s="161" t="s">
        <v>1757</v>
      </c>
      <c r="D883" s="162" t="s">
        <v>5719</v>
      </c>
      <c r="E883" s="162" t="s">
        <v>5720</v>
      </c>
      <c r="F883" s="162" t="s">
        <v>1758</v>
      </c>
      <c r="G883" s="163" t="s">
        <v>64</v>
      </c>
      <c r="H883" s="164">
        <v>1.18</v>
      </c>
      <c r="I883" s="165"/>
      <c r="J883" s="166">
        <f t="shared" si="83"/>
        <v>0</v>
      </c>
      <c r="K883" s="166">
        <f t="shared" si="84"/>
        <v>0</v>
      </c>
      <c r="L883" s="166">
        <f t="shared" si="85"/>
        <v>0</v>
      </c>
      <c r="M883" s="171" t="str">
        <f t="shared" si="82"/>
        <v/>
      </c>
    </row>
    <row r="884" spans="1:13" s="172" customFormat="1" ht="15" customHeight="1" x14ac:dyDescent="0.25">
      <c r="A884" s="1">
        <v>406</v>
      </c>
      <c r="B884" s="63" t="s">
        <v>1762</v>
      </c>
      <c r="C884" s="63" t="s">
        <v>1763</v>
      </c>
      <c r="D884" s="64" t="s">
        <v>1764</v>
      </c>
      <c r="E884" s="64" t="s">
        <v>1765</v>
      </c>
      <c r="F884" s="64" t="s">
        <v>1766</v>
      </c>
      <c r="G884" s="65" t="s">
        <v>64</v>
      </c>
      <c r="H884" s="66">
        <v>0.8</v>
      </c>
      <c r="I884" s="67"/>
      <c r="J884" s="68">
        <f t="shared" si="83"/>
        <v>0</v>
      </c>
      <c r="K884" s="68">
        <f t="shared" si="84"/>
        <v>0</v>
      </c>
      <c r="L884" s="68">
        <f t="shared" si="85"/>
        <v>0</v>
      </c>
      <c r="M884" s="171" t="str">
        <f t="shared" si="82"/>
        <v/>
      </c>
    </row>
    <row r="885" spans="1:13" s="172" customFormat="1" ht="15" customHeight="1" x14ac:dyDescent="0.25">
      <c r="A885" s="1">
        <v>610</v>
      </c>
      <c r="B885" s="63" t="s">
        <v>1767</v>
      </c>
      <c r="C885" s="63" t="s">
        <v>1768</v>
      </c>
      <c r="D885" s="64" t="s">
        <v>1769</v>
      </c>
      <c r="E885" s="64" t="s">
        <v>1770</v>
      </c>
      <c r="F885" s="64" t="s">
        <v>1771</v>
      </c>
      <c r="G885" s="65" t="s">
        <v>64</v>
      </c>
      <c r="H885" s="66">
        <v>0.8</v>
      </c>
      <c r="I885" s="67"/>
      <c r="J885" s="68">
        <f t="shared" si="83"/>
        <v>0</v>
      </c>
      <c r="K885" s="68">
        <f t="shared" si="84"/>
        <v>0</v>
      </c>
      <c r="L885" s="68">
        <f t="shared" si="85"/>
        <v>0</v>
      </c>
      <c r="M885" s="171" t="str">
        <f t="shared" si="82"/>
        <v/>
      </c>
    </row>
    <row r="886" spans="1:13" s="172" customFormat="1" ht="15" customHeight="1" x14ac:dyDescent="0.25">
      <c r="A886" s="1">
        <v>441</v>
      </c>
      <c r="B886" s="63" t="s">
        <v>1780</v>
      </c>
      <c r="C886" s="63" t="s">
        <v>1781</v>
      </c>
      <c r="D886" s="64" t="s">
        <v>1782</v>
      </c>
      <c r="E886" s="64" t="s">
        <v>5713</v>
      </c>
      <c r="F886" s="64" t="s">
        <v>1783</v>
      </c>
      <c r="G886" s="65" t="s">
        <v>64</v>
      </c>
      <c r="H886" s="66">
        <v>0.8</v>
      </c>
      <c r="I886" s="67"/>
      <c r="J886" s="68">
        <f t="shared" si="83"/>
        <v>0</v>
      </c>
      <c r="K886" s="68">
        <f t="shared" si="84"/>
        <v>0</v>
      </c>
      <c r="L886" s="68">
        <f t="shared" si="85"/>
        <v>0</v>
      </c>
      <c r="M886" s="171" t="str">
        <f>IF(I886="","",IF(I886&lt;75,"Ошибка! Не соблюден минимальный заказ на сорт!",IF(MOD(I886,25)&gt;0,"Ошибка! Не соблюдена кратность заказа на позицию!","")))</f>
        <v/>
      </c>
    </row>
    <row r="887" spans="1:13" s="172" customFormat="1" ht="15" customHeight="1" x14ac:dyDescent="0.25">
      <c r="A887" s="1">
        <v>729</v>
      </c>
      <c r="B887" s="63" t="s">
        <v>1778</v>
      </c>
      <c r="C887" s="63" t="s">
        <v>1779</v>
      </c>
      <c r="D887" s="64" t="s">
        <v>5712</v>
      </c>
      <c r="E887" s="64" t="s">
        <v>5713</v>
      </c>
      <c r="F887" s="64"/>
      <c r="G887" s="65" t="s">
        <v>64</v>
      </c>
      <c r="H887" s="66">
        <v>0.8</v>
      </c>
      <c r="I887" s="67"/>
      <c r="J887" s="68">
        <f t="shared" si="83"/>
        <v>0</v>
      </c>
      <c r="K887" s="68">
        <f t="shared" si="84"/>
        <v>0</v>
      </c>
      <c r="L887" s="68">
        <f t="shared" si="85"/>
        <v>0</v>
      </c>
      <c r="M887" s="171" t="str">
        <f>IF(I887="","",IF(I887&lt;50,"Ошибка! Не соблюден минимальный заказ на сорт!",""))</f>
        <v/>
      </c>
    </row>
    <row r="888" spans="1:13" s="172" customFormat="1" ht="15" customHeight="1" x14ac:dyDescent="0.25">
      <c r="A888" s="1">
        <v>1109</v>
      </c>
      <c r="B888" s="63" t="s">
        <v>6635</v>
      </c>
      <c r="C888" s="63" t="s">
        <v>6667</v>
      </c>
      <c r="D888" s="64" t="s">
        <v>6700</v>
      </c>
      <c r="E888" s="64" t="s">
        <v>6701</v>
      </c>
      <c r="F888" s="64" t="s">
        <v>1772</v>
      </c>
      <c r="G888" s="65" t="s">
        <v>64</v>
      </c>
      <c r="H888" s="66">
        <v>0.88</v>
      </c>
      <c r="I888" s="67"/>
      <c r="J888" s="68">
        <f t="shared" si="83"/>
        <v>0</v>
      </c>
      <c r="K888" s="68">
        <f t="shared" si="84"/>
        <v>0</v>
      </c>
      <c r="L888" s="68">
        <f t="shared" si="85"/>
        <v>0</v>
      </c>
      <c r="M888" s="171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s="172" customFormat="1" ht="15" customHeight="1" x14ac:dyDescent="0.25">
      <c r="A889" s="1">
        <v>333</v>
      </c>
      <c r="B889" s="63" t="s">
        <v>1759</v>
      </c>
      <c r="C889" s="63" t="s">
        <v>1760</v>
      </c>
      <c r="D889" s="64" t="s">
        <v>1775</v>
      </c>
      <c r="E889" s="64" t="s">
        <v>1776</v>
      </c>
      <c r="F889" s="64" t="s">
        <v>1761</v>
      </c>
      <c r="G889" s="65" t="s">
        <v>64</v>
      </c>
      <c r="H889" s="66">
        <v>0.77</v>
      </c>
      <c r="I889" s="67"/>
      <c r="J889" s="68">
        <f t="shared" si="83"/>
        <v>0</v>
      </c>
      <c r="K889" s="68">
        <f t="shared" si="84"/>
        <v>0</v>
      </c>
      <c r="L889" s="68">
        <f t="shared" si="85"/>
        <v>0</v>
      </c>
      <c r="M889" s="171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s="172" customFormat="1" ht="15" hidden="1" customHeight="1" x14ac:dyDescent="0.25">
      <c r="A890" s="175">
        <v>0</v>
      </c>
      <c r="B890" s="161" t="s">
        <v>1773</v>
      </c>
      <c r="C890" s="161" t="s">
        <v>1774</v>
      </c>
      <c r="D890" s="162" t="s">
        <v>1775</v>
      </c>
      <c r="E890" s="162" t="s">
        <v>1776</v>
      </c>
      <c r="F890" s="162" t="s">
        <v>1777</v>
      </c>
      <c r="G890" s="163" t="s">
        <v>64</v>
      </c>
      <c r="H890" s="164">
        <v>0.8</v>
      </c>
      <c r="I890" s="165"/>
      <c r="J890" s="166">
        <f t="shared" si="83"/>
        <v>0</v>
      </c>
      <c r="K890" s="166">
        <f t="shared" si="84"/>
        <v>0</v>
      </c>
      <c r="L890" s="166">
        <f t="shared" si="85"/>
        <v>0</v>
      </c>
      <c r="M890" s="171" t="str">
        <f>IF(I890="","",IF(I890&lt;75,"Ошибка! Не соблюден минимальный заказ на сорт!",IF(MOD(I890,25)&gt;0,"Ошибка! Не соблюдена кратность заказа на позицию!","")))</f>
        <v/>
      </c>
    </row>
    <row r="891" spans="1:13" s="172" customFormat="1" ht="15" hidden="1" customHeight="1" x14ac:dyDescent="0.25">
      <c r="A891" s="175">
        <v>0</v>
      </c>
      <c r="B891" s="161" t="s">
        <v>4618</v>
      </c>
      <c r="C891" s="161" t="s">
        <v>4605</v>
      </c>
      <c r="D891" s="162" t="s">
        <v>5862</v>
      </c>
      <c r="E891" s="162" t="s">
        <v>4612</v>
      </c>
      <c r="F891" s="162" t="s">
        <v>4610</v>
      </c>
      <c r="G891" s="163" t="s">
        <v>64</v>
      </c>
      <c r="H891" s="164">
        <v>1.07</v>
      </c>
      <c r="I891" s="165"/>
      <c r="J891" s="166">
        <f t="shared" si="83"/>
        <v>0</v>
      </c>
      <c r="K891" s="166">
        <f t="shared" si="84"/>
        <v>0</v>
      </c>
      <c r="L891" s="166">
        <f t="shared" si="85"/>
        <v>0</v>
      </c>
      <c r="M891" s="171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s="172" customFormat="1" ht="15" hidden="1" customHeight="1" x14ac:dyDescent="0.25">
      <c r="A892" s="175">
        <v>0</v>
      </c>
      <c r="B892" s="161" t="s">
        <v>4617</v>
      </c>
      <c r="C892" s="161" t="s">
        <v>4604</v>
      </c>
      <c r="D892" s="162" t="s">
        <v>5862</v>
      </c>
      <c r="E892" s="162" t="s">
        <v>4612</v>
      </c>
      <c r="F892" s="162" t="s">
        <v>4609</v>
      </c>
      <c r="G892" s="163" t="s">
        <v>64</v>
      </c>
      <c r="H892" s="164">
        <v>1.29</v>
      </c>
      <c r="I892" s="165"/>
      <c r="J892" s="166">
        <f t="shared" si="83"/>
        <v>0</v>
      </c>
      <c r="K892" s="166">
        <f t="shared" si="84"/>
        <v>0</v>
      </c>
      <c r="L892" s="166">
        <f t="shared" si="85"/>
        <v>0</v>
      </c>
      <c r="M892" s="171" t="str">
        <f>IF(I892="","",IF(I892&lt;50,"Ошибка! Не соблюден минимальный заказ на сорт!",""))</f>
        <v/>
      </c>
    </row>
    <row r="893" spans="1:13" s="172" customFormat="1" ht="15" customHeight="1" x14ac:dyDescent="0.25">
      <c r="A893" s="1">
        <v>1213</v>
      </c>
      <c r="B893" s="63" t="s">
        <v>4619</v>
      </c>
      <c r="C893" s="63" t="s">
        <v>4606</v>
      </c>
      <c r="D893" s="64" t="s">
        <v>4620</v>
      </c>
      <c r="E893" s="64" t="s">
        <v>4612</v>
      </c>
      <c r="F893" s="64" t="s">
        <v>4611</v>
      </c>
      <c r="G893" s="65" t="s">
        <v>64</v>
      </c>
      <c r="H893" s="66">
        <v>1.1000000000000001</v>
      </c>
      <c r="I893" s="67"/>
      <c r="J893" s="68">
        <f t="shared" si="83"/>
        <v>0</v>
      </c>
      <c r="K893" s="68">
        <f t="shared" si="84"/>
        <v>0</v>
      </c>
      <c r="L893" s="68">
        <f t="shared" si="85"/>
        <v>0</v>
      </c>
      <c r="M893" s="171" t="str">
        <f>IF(I893="","",IF(I893&lt;50,"Ошибка! Не соблюден минимальный заказ на сорт!",""))</f>
        <v/>
      </c>
    </row>
    <row r="894" spans="1:13" s="172" customFormat="1" ht="15" hidden="1" customHeight="1" x14ac:dyDescent="0.25">
      <c r="A894" s="175">
        <v>0</v>
      </c>
      <c r="B894" s="161" t="s">
        <v>5176</v>
      </c>
      <c r="C894" s="179" t="s">
        <v>5651</v>
      </c>
      <c r="D894" s="173" t="s">
        <v>4620</v>
      </c>
      <c r="E894" s="173" t="s">
        <v>4612</v>
      </c>
      <c r="F894" s="173" t="s">
        <v>6195</v>
      </c>
      <c r="G894" s="174" t="s">
        <v>64</v>
      </c>
      <c r="H894" s="164">
        <v>1.21</v>
      </c>
      <c r="I894" s="165"/>
      <c r="J894" s="166">
        <f t="shared" si="83"/>
        <v>0</v>
      </c>
      <c r="K894" s="166">
        <f t="shared" si="84"/>
        <v>0</v>
      </c>
      <c r="L894" s="166">
        <f t="shared" si="85"/>
        <v>0</v>
      </c>
      <c r="M894" s="171" t="str">
        <f>IF(I894="","",IF(I894&lt;75,"Ошибка! Не соблюден минимальный заказ на сорт!",IF(MOD(I894,25)&gt;0,"Ошибка! Не соблюдена кратность заказа на позицию!","")))</f>
        <v/>
      </c>
    </row>
    <row r="895" spans="1:13" s="172" customFormat="1" ht="15" hidden="1" customHeight="1" x14ac:dyDescent="0.25">
      <c r="A895" s="175">
        <v>0</v>
      </c>
      <c r="B895" s="161" t="s">
        <v>7191</v>
      </c>
      <c r="C895" s="161" t="s">
        <v>7213</v>
      </c>
      <c r="D895" s="162" t="s">
        <v>5671</v>
      </c>
      <c r="E895" s="162" t="s">
        <v>5672</v>
      </c>
      <c r="F895" s="162" t="s">
        <v>247</v>
      </c>
      <c r="G895" s="163" t="s">
        <v>64</v>
      </c>
      <c r="H895" s="164">
        <v>1.98</v>
      </c>
      <c r="I895" s="165"/>
      <c r="J895" s="166">
        <f t="shared" si="83"/>
        <v>0</v>
      </c>
      <c r="K895" s="166">
        <f t="shared" si="84"/>
        <v>0</v>
      </c>
      <c r="L895" s="166">
        <f t="shared" si="85"/>
        <v>0</v>
      </c>
      <c r="M895" s="171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s="172" customFormat="1" ht="15" hidden="1" customHeight="1" x14ac:dyDescent="0.25">
      <c r="A896" s="175">
        <v>0</v>
      </c>
      <c r="B896" s="161" t="s">
        <v>4713</v>
      </c>
      <c r="C896" s="179" t="s">
        <v>5309</v>
      </c>
      <c r="D896" s="173" t="s">
        <v>5671</v>
      </c>
      <c r="E896" s="173" t="s">
        <v>5672</v>
      </c>
      <c r="F896" s="173" t="s">
        <v>5898</v>
      </c>
      <c r="G896" s="174" t="s">
        <v>64</v>
      </c>
      <c r="H896" s="164">
        <v>2.2000000000000002</v>
      </c>
      <c r="I896" s="165"/>
      <c r="J896" s="166">
        <f t="shared" si="83"/>
        <v>0</v>
      </c>
      <c r="K896" s="166">
        <f t="shared" si="84"/>
        <v>0</v>
      </c>
      <c r="L896" s="166">
        <f t="shared" si="85"/>
        <v>0</v>
      </c>
      <c r="M896" s="171" t="str">
        <f>IF(I896="","",IF(I896&lt;25,"Ошибка! Не соблюден минимальный заказ на сорт!",""))</f>
        <v/>
      </c>
    </row>
    <row r="897" spans="1:13" s="172" customFormat="1" ht="15" hidden="1" customHeight="1" x14ac:dyDescent="0.25">
      <c r="A897" s="175">
        <v>0</v>
      </c>
      <c r="B897" s="161" t="s">
        <v>7229</v>
      </c>
      <c r="C897" s="161" t="s">
        <v>7236</v>
      </c>
      <c r="D897" s="162" t="s">
        <v>7244</v>
      </c>
      <c r="E897" s="162" t="s">
        <v>7254</v>
      </c>
      <c r="F897" s="162" t="s">
        <v>7249</v>
      </c>
      <c r="G897" s="163" t="s">
        <v>64</v>
      </c>
      <c r="H897" s="164">
        <v>1.98</v>
      </c>
      <c r="I897" s="165"/>
      <c r="J897" s="166">
        <f t="shared" si="83"/>
        <v>0</v>
      </c>
      <c r="K897" s="166">
        <f t="shared" si="84"/>
        <v>0</v>
      </c>
      <c r="L897" s="166">
        <f t="shared" si="85"/>
        <v>0</v>
      </c>
      <c r="M897" s="171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s="172" customFormat="1" ht="15" customHeight="1" x14ac:dyDescent="0.25">
      <c r="A898" s="1">
        <v>15031</v>
      </c>
      <c r="B898" s="63" t="s">
        <v>1784</v>
      </c>
      <c r="C898" s="63" t="s">
        <v>1785</v>
      </c>
      <c r="D898" s="64" t="s">
        <v>1786</v>
      </c>
      <c r="E898" s="64" t="s">
        <v>1787</v>
      </c>
      <c r="F898" s="64" t="s">
        <v>1788</v>
      </c>
      <c r="G898" s="65" t="s">
        <v>64</v>
      </c>
      <c r="H898" s="66">
        <v>1.98</v>
      </c>
      <c r="I898" s="67"/>
      <c r="J898" s="68">
        <f t="shared" si="83"/>
        <v>0</v>
      </c>
      <c r="K898" s="68">
        <f t="shared" si="84"/>
        <v>0</v>
      </c>
      <c r="L898" s="68">
        <f t="shared" si="85"/>
        <v>0</v>
      </c>
      <c r="M898" s="171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s="172" customFormat="1" ht="15" customHeight="1" x14ac:dyDescent="0.25">
      <c r="A899" s="1">
        <v>203</v>
      </c>
      <c r="B899" s="63" t="s">
        <v>1789</v>
      </c>
      <c r="C899" s="63" t="s">
        <v>1790</v>
      </c>
      <c r="D899" s="64" t="s">
        <v>6568</v>
      </c>
      <c r="E899" s="64" t="s">
        <v>6569</v>
      </c>
      <c r="F899" s="64" t="s">
        <v>1791</v>
      </c>
      <c r="G899" s="65" t="s">
        <v>64</v>
      </c>
      <c r="H899" s="66">
        <v>1.01</v>
      </c>
      <c r="I899" s="67"/>
      <c r="J899" s="68">
        <f t="shared" si="83"/>
        <v>0</v>
      </c>
      <c r="K899" s="68">
        <f t="shared" si="84"/>
        <v>0</v>
      </c>
      <c r="L899" s="68">
        <f t="shared" si="85"/>
        <v>0</v>
      </c>
      <c r="M899" s="171" t="str">
        <f>IF(I899="","",IF(I899&lt;50,"Ошибка! Не соблюден минимальный заказ на сорт!",""))</f>
        <v/>
      </c>
    </row>
    <row r="900" spans="1:13" ht="15" customHeight="1" x14ac:dyDescent="0.25">
      <c r="A900" s="1">
        <v>90</v>
      </c>
      <c r="B900" s="63" t="s">
        <v>4946</v>
      </c>
      <c r="C900" s="209" t="s">
        <v>5487</v>
      </c>
      <c r="D900" s="183" t="s">
        <v>6568</v>
      </c>
      <c r="E900" s="183" t="s">
        <v>6569</v>
      </c>
      <c r="F900" s="183" t="s">
        <v>6056</v>
      </c>
      <c r="G900" s="177" t="s">
        <v>175</v>
      </c>
      <c r="H900" s="66">
        <v>2.59</v>
      </c>
      <c r="I900" s="67"/>
      <c r="J900" s="68">
        <f t="shared" si="83"/>
        <v>0</v>
      </c>
      <c r="K900" s="68">
        <f t="shared" si="84"/>
        <v>0</v>
      </c>
      <c r="L900" s="68">
        <f t="shared" si="85"/>
        <v>0</v>
      </c>
      <c r="M900" s="30" t="str">
        <f>IF(I900="","",IF(I900&lt;50,"Ошибка! Не соблюден минимальный заказ на сорт!",""))</f>
        <v/>
      </c>
    </row>
    <row r="901" spans="1:13" s="172" customFormat="1" ht="15" customHeight="1" x14ac:dyDescent="0.25">
      <c r="A901" s="1">
        <v>232</v>
      </c>
      <c r="B901" s="63" t="s">
        <v>4945</v>
      </c>
      <c r="C901" s="178" t="s">
        <v>5486</v>
      </c>
      <c r="D901" s="167" t="s">
        <v>6568</v>
      </c>
      <c r="E901" s="167" t="s">
        <v>6569</v>
      </c>
      <c r="F901" s="167" t="s">
        <v>6056</v>
      </c>
      <c r="G901" s="168" t="s">
        <v>528</v>
      </c>
      <c r="H901" s="169">
        <v>3.5799999999999996</v>
      </c>
      <c r="I901" s="67"/>
      <c r="J901" s="68">
        <f t="shared" si="83"/>
        <v>0</v>
      </c>
      <c r="K901" s="68">
        <f t="shared" si="84"/>
        <v>0</v>
      </c>
      <c r="L901" s="68">
        <f t="shared" si="85"/>
        <v>0</v>
      </c>
      <c r="M901" s="171" t="str">
        <f>IF(I901="","",IF(I901&lt;50,"Ошибка! Не соблюден минимальный заказ на сорт!",""))</f>
        <v/>
      </c>
    </row>
    <row r="902" spans="1:13" s="172" customFormat="1" ht="15" hidden="1" customHeight="1" x14ac:dyDescent="0.25">
      <c r="A902" s="175">
        <v>0</v>
      </c>
      <c r="B902" s="161" t="s">
        <v>4944</v>
      </c>
      <c r="C902" s="161" t="s">
        <v>5485</v>
      </c>
      <c r="D902" s="162" t="s">
        <v>6568</v>
      </c>
      <c r="E902" s="162" t="s">
        <v>6569</v>
      </c>
      <c r="F902" s="162" t="s">
        <v>6056</v>
      </c>
      <c r="G902" s="163" t="s">
        <v>64</v>
      </c>
      <c r="H902" s="164">
        <v>2.3699999999999997</v>
      </c>
      <c r="I902" s="165"/>
      <c r="J902" s="166">
        <f t="shared" si="83"/>
        <v>0</v>
      </c>
      <c r="K902" s="166">
        <f t="shared" si="84"/>
        <v>0</v>
      </c>
      <c r="L902" s="166">
        <f t="shared" si="85"/>
        <v>0</v>
      </c>
      <c r="M902" s="171" t="str">
        <f>IF(I902="","",IF(I902&lt;75,"Ошибка! Не соблюден минимальный заказ на сорт!",IF(MOD(I902,25)&gt;0,"Ошибка! Не соблюдена кратность заказа на позицию!","")))</f>
        <v/>
      </c>
    </row>
    <row r="903" spans="1:13" ht="15" customHeight="1" x14ac:dyDescent="0.25">
      <c r="A903" s="1">
        <v>200</v>
      </c>
      <c r="B903" s="63" t="s">
        <v>1792</v>
      </c>
      <c r="C903" s="63" t="s">
        <v>1793</v>
      </c>
      <c r="D903" s="64" t="s">
        <v>1794</v>
      </c>
      <c r="E903" s="64" t="s">
        <v>1795</v>
      </c>
      <c r="F903" s="64" t="s">
        <v>6055</v>
      </c>
      <c r="G903" s="65" t="s">
        <v>64</v>
      </c>
      <c r="H903" s="66">
        <v>1.01</v>
      </c>
      <c r="I903" s="67"/>
      <c r="J903" s="68">
        <f t="shared" si="83"/>
        <v>0</v>
      </c>
      <c r="K903" s="68">
        <f t="shared" si="84"/>
        <v>0</v>
      </c>
      <c r="L903" s="68">
        <f t="shared" si="85"/>
        <v>0</v>
      </c>
      <c r="M903" s="30" t="str">
        <f>IF(I903="","",IF(I903&lt;50,"Ошибка! Не соблюден минимальный заказ на сорт!",""))</f>
        <v/>
      </c>
    </row>
    <row r="904" spans="1:13" s="172" customFormat="1" ht="15" customHeight="1" x14ac:dyDescent="0.25">
      <c r="A904" s="1">
        <v>1044</v>
      </c>
      <c r="B904" s="63" t="s">
        <v>1796</v>
      </c>
      <c r="C904" s="63" t="s">
        <v>1797</v>
      </c>
      <c r="D904" s="64" t="s">
        <v>1794</v>
      </c>
      <c r="E904" s="64" t="s">
        <v>1795</v>
      </c>
      <c r="F904" s="64" t="s">
        <v>6055</v>
      </c>
      <c r="G904" s="65" t="s">
        <v>175</v>
      </c>
      <c r="H904" s="66">
        <v>1.1000000000000001</v>
      </c>
      <c r="I904" s="67"/>
      <c r="J904" s="68">
        <f t="shared" si="83"/>
        <v>0</v>
      </c>
      <c r="K904" s="68">
        <f t="shared" si="84"/>
        <v>0</v>
      </c>
      <c r="L904" s="68">
        <f t="shared" si="85"/>
        <v>0</v>
      </c>
      <c r="M904" s="171" t="str">
        <f>IF(I904="","",IF(I904&lt;50,"Ошибка! Не соблюден минимальный заказ на сорт!",""))</f>
        <v/>
      </c>
    </row>
    <row r="905" spans="1:13" s="172" customFormat="1" ht="15" customHeight="1" x14ac:dyDescent="0.25">
      <c r="A905" s="1">
        <v>279</v>
      </c>
      <c r="B905" s="63" t="s">
        <v>1798</v>
      </c>
      <c r="C905" s="63" t="s">
        <v>1799</v>
      </c>
      <c r="D905" s="64" t="s">
        <v>1800</v>
      </c>
      <c r="E905" s="64" t="s">
        <v>1801</v>
      </c>
      <c r="F905" s="64" t="s">
        <v>1802</v>
      </c>
      <c r="G905" s="65" t="s">
        <v>64</v>
      </c>
      <c r="H905" s="66">
        <v>1.01</v>
      </c>
      <c r="I905" s="67"/>
      <c r="J905" s="68">
        <f t="shared" si="83"/>
        <v>0</v>
      </c>
      <c r="K905" s="68">
        <f t="shared" si="84"/>
        <v>0</v>
      </c>
      <c r="L905" s="68">
        <f t="shared" si="85"/>
        <v>0</v>
      </c>
      <c r="M905" s="171" t="str">
        <f>IF(I905="","",IF(I905&lt;50,"Ошибка! Не соблюден минимальный заказ на сорт!",""))</f>
        <v/>
      </c>
    </row>
    <row r="906" spans="1:13" s="172" customFormat="1" ht="15" hidden="1" customHeight="1" x14ac:dyDescent="0.25">
      <c r="A906" s="175">
        <v>0</v>
      </c>
      <c r="B906" s="161" t="s">
        <v>1803</v>
      </c>
      <c r="C906" s="161" t="s">
        <v>1804</v>
      </c>
      <c r="D906" s="162" t="s">
        <v>5749</v>
      </c>
      <c r="E906" s="162" t="s">
        <v>1801</v>
      </c>
      <c r="F906" s="162" t="s">
        <v>1805</v>
      </c>
      <c r="G906" s="163" t="s">
        <v>64</v>
      </c>
      <c r="H906" s="164">
        <v>1.07</v>
      </c>
      <c r="I906" s="165"/>
      <c r="J906" s="166">
        <f t="shared" si="83"/>
        <v>0</v>
      </c>
      <c r="K906" s="166">
        <f t="shared" si="84"/>
        <v>0</v>
      </c>
      <c r="L906" s="166">
        <f t="shared" si="85"/>
        <v>0</v>
      </c>
      <c r="M906" s="171" t="str">
        <f>IF(I906="","",IF(I906&lt;50,"Ошибка! Не соблюден минимальный заказ на сорт!",""))</f>
        <v/>
      </c>
    </row>
    <row r="907" spans="1:13" s="172" customFormat="1" ht="15" hidden="1" customHeight="1" x14ac:dyDescent="0.25">
      <c r="A907" s="175">
        <v>0</v>
      </c>
      <c r="B907" s="161" t="s">
        <v>1806</v>
      </c>
      <c r="C907" s="161" t="s">
        <v>1807</v>
      </c>
      <c r="D907" s="162" t="s">
        <v>5749</v>
      </c>
      <c r="E907" s="162" t="s">
        <v>1801</v>
      </c>
      <c r="F907" s="162" t="s">
        <v>1805</v>
      </c>
      <c r="G907" s="163" t="s">
        <v>175</v>
      </c>
      <c r="H907" s="164">
        <v>1.27</v>
      </c>
      <c r="I907" s="165"/>
      <c r="J907" s="166">
        <f t="shared" si="83"/>
        <v>0</v>
      </c>
      <c r="K907" s="166">
        <f t="shared" si="84"/>
        <v>0</v>
      </c>
      <c r="L907" s="166">
        <f t="shared" si="85"/>
        <v>0</v>
      </c>
      <c r="M907" s="171" t="str">
        <f>IF(I907="","",IF(I907&lt;50,"Ошибка! Не соблюден минимальный заказ на сорт!",""))</f>
        <v/>
      </c>
    </row>
    <row r="908" spans="1:13" s="172" customFormat="1" ht="15" hidden="1" customHeight="1" x14ac:dyDescent="0.25">
      <c r="A908" s="175">
        <v>0</v>
      </c>
      <c r="B908" s="161" t="s">
        <v>1808</v>
      </c>
      <c r="C908" s="161" t="s">
        <v>1809</v>
      </c>
      <c r="D908" s="162" t="s">
        <v>1810</v>
      </c>
      <c r="E908" s="162" t="s">
        <v>1811</v>
      </c>
      <c r="F908" s="162" t="s">
        <v>1812</v>
      </c>
      <c r="G908" s="163" t="s">
        <v>175</v>
      </c>
      <c r="H908" s="164">
        <v>2.2000000000000002</v>
      </c>
      <c r="I908" s="165"/>
      <c r="J908" s="166">
        <f t="shared" si="83"/>
        <v>0</v>
      </c>
      <c r="K908" s="166">
        <f t="shared" si="84"/>
        <v>0</v>
      </c>
      <c r="L908" s="166">
        <f t="shared" si="85"/>
        <v>0</v>
      </c>
      <c r="M908" s="171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s="172" customFormat="1" ht="15" hidden="1" customHeight="1" x14ac:dyDescent="0.25">
      <c r="A909" s="175">
        <v>0</v>
      </c>
      <c r="B909" s="161" t="s">
        <v>4943</v>
      </c>
      <c r="C909" s="161" t="s">
        <v>5484</v>
      </c>
      <c r="D909" s="162" t="s">
        <v>1810</v>
      </c>
      <c r="E909" s="162" t="s">
        <v>1811</v>
      </c>
      <c r="F909" s="162" t="s">
        <v>1812</v>
      </c>
      <c r="G909" s="163" t="s">
        <v>528</v>
      </c>
      <c r="H909" s="164">
        <v>2.48</v>
      </c>
      <c r="I909" s="165"/>
      <c r="J909" s="166">
        <f t="shared" si="83"/>
        <v>0</v>
      </c>
      <c r="K909" s="166">
        <f t="shared" si="84"/>
        <v>0</v>
      </c>
      <c r="L909" s="166">
        <f t="shared" si="85"/>
        <v>0</v>
      </c>
      <c r="M909" s="171" t="str">
        <f>IF(I909="","",IF(I909&lt;75,"Ошибка! Не соблюден минимальный заказ на сорт!",IF(MOD(I909,25)&gt;0,"Ошибка! Не соблюдена кратность заказа на позицию!","")))</f>
        <v/>
      </c>
    </row>
    <row r="910" spans="1:13" s="172" customFormat="1" ht="15" hidden="1" customHeight="1" x14ac:dyDescent="0.25">
      <c r="A910" s="175">
        <v>0</v>
      </c>
      <c r="B910" s="161" t="s">
        <v>1813</v>
      </c>
      <c r="C910" s="161" t="s">
        <v>1814</v>
      </c>
      <c r="D910" s="162" t="s">
        <v>1815</v>
      </c>
      <c r="E910" s="162" t="s">
        <v>1816</v>
      </c>
      <c r="F910" s="162" t="s">
        <v>1817</v>
      </c>
      <c r="G910" s="163" t="s">
        <v>64</v>
      </c>
      <c r="H910" s="164">
        <v>1.01</v>
      </c>
      <c r="I910" s="165"/>
      <c r="J910" s="166">
        <f t="shared" si="83"/>
        <v>0</v>
      </c>
      <c r="K910" s="166">
        <f t="shared" si="84"/>
        <v>0</v>
      </c>
      <c r="L910" s="166">
        <f t="shared" si="85"/>
        <v>0</v>
      </c>
      <c r="M910" s="171" t="str">
        <f>IF(I910="","",IF(I910&lt;50,"Ошибка! Не соблюден минимальный заказ на сорт!",""))</f>
        <v/>
      </c>
    </row>
    <row r="911" spans="1:13" s="172" customFormat="1" ht="15" hidden="1" customHeight="1" x14ac:dyDescent="0.25">
      <c r="A911" s="175">
        <v>0</v>
      </c>
      <c r="B911" s="161" t="s">
        <v>1818</v>
      </c>
      <c r="C911" s="161" t="s">
        <v>1819</v>
      </c>
      <c r="D911" s="162" t="s">
        <v>1815</v>
      </c>
      <c r="E911" s="162" t="s">
        <v>1816</v>
      </c>
      <c r="F911" s="162" t="s">
        <v>1817</v>
      </c>
      <c r="G911" s="163" t="s">
        <v>175</v>
      </c>
      <c r="H911" s="164">
        <v>1.27</v>
      </c>
      <c r="I911" s="165"/>
      <c r="J911" s="166">
        <f t="shared" si="83"/>
        <v>0</v>
      </c>
      <c r="K911" s="166">
        <f t="shared" si="84"/>
        <v>0</v>
      </c>
      <c r="L911" s="166">
        <f t="shared" si="85"/>
        <v>0</v>
      </c>
      <c r="M911" s="171" t="str">
        <f>IF(I911="","",IF(I911&lt;50,"Ошибка! Не соблюден минимальный заказ на сорт!",""))</f>
        <v/>
      </c>
    </row>
    <row r="912" spans="1:13" s="172" customFormat="1" ht="15" hidden="1" customHeight="1" x14ac:dyDescent="0.25">
      <c r="A912" s="175">
        <v>0</v>
      </c>
      <c r="B912" s="161" t="s">
        <v>1820</v>
      </c>
      <c r="C912" s="161" t="s">
        <v>1821</v>
      </c>
      <c r="D912" s="162" t="s">
        <v>1822</v>
      </c>
      <c r="E912" s="162" t="s">
        <v>1823</v>
      </c>
      <c r="F912" s="162"/>
      <c r="G912" s="163" t="s">
        <v>64</v>
      </c>
      <c r="H912" s="164">
        <v>1.01</v>
      </c>
      <c r="I912" s="165"/>
      <c r="J912" s="166">
        <f t="shared" si="83"/>
        <v>0</v>
      </c>
      <c r="K912" s="166">
        <f t="shared" si="84"/>
        <v>0</v>
      </c>
      <c r="L912" s="166">
        <f t="shared" si="85"/>
        <v>0</v>
      </c>
      <c r="M912" s="171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s="172" customFormat="1" ht="15" hidden="1" customHeight="1" x14ac:dyDescent="0.25">
      <c r="A913" s="175">
        <v>0</v>
      </c>
      <c r="B913" s="161" t="s">
        <v>1824</v>
      </c>
      <c r="C913" s="161" t="s">
        <v>1825</v>
      </c>
      <c r="D913" s="162" t="s">
        <v>1826</v>
      </c>
      <c r="E913" s="162" t="s">
        <v>1827</v>
      </c>
      <c r="F913" s="162" t="s">
        <v>1828</v>
      </c>
      <c r="G913" s="163" t="s">
        <v>175</v>
      </c>
      <c r="H913" s="164">
        <v>0.99</v>
      </c>
      <c r="I913" s="165"/>
      <c r="J913" s="166">
        <f t="shared" si="83"/>
        <v>0</v>
      </c>
      <c r="K913" s="166">
        <f t="shared" si="84"/>
        <v>0</v>
      </c>
      <c r="L913" s="166">
        <f t="shared" si="85"/>
        <v>0</v>
      </c>
      <c r="M913" s="171" t="str">
        <f>IF(I913="","",IF(I913&lt;50,"Ошибка! Не соблюден минимальный заказ на сорт!",""))</f>
        <v/>
      </c>
    </row>
    <row r="914" spans="1:13" s="172" customFormat="1" ht="15" hidden="1" customHeight="1" x14ac:dyDescent="0.25">
      <c r="A914" s="175">
        <v>0</v>
      </c>
      <c r="B914" s="161" t="s">
        <v>1829</v>
      </c>
      <c r="C914" s="161" t="s">
        <v>1830</v>
      </c>
      <c r="D914" s="162" t="s">
        <v>1831</v>
      </c>
      <c r="E914" s="162" t="s">
        <v>1832</v>
      </c>
      <c r="F914" s="162" t="s">
        <v>1833</v>
      </c>
      <c r="G914" s="163" t="s">
        <v>64</v>
      </c>
      <c r="H914" s="164">
        <v>1.47</v>
      </c>
      <c r="I914" s="165"/>
      <c r="J914" s="166">
        <f t="shared" si="83"/>
        <v>0</v>
      </c>
      <c r="K914" s="166">
        <f t="shared" si="84"/>
        <v>0</v>
      </c>
      <c r="L914" s="166">
        <f t="shared" si="85"/>
        <v>0</v>
      </c>
      <c r="M914" s="171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s="172" customFormat="1" ht="15" hidden="1" customHeight="1" x14ac:dyDescent="0.25">
      <c r="A915" s="175">
        <v>0</v>
      </c>
      <c r="B915" s="161" t="s">
        <v>1834</v>
      </c>
      <c r="C915" s="161" t="s">
        <v>1835</v>
      </c>
      <c r="D915" s="162" t="s">
        <v>1831</v>
      </c>
      <c r="E915" s="162" t="s">
        <v>1832</v>
      </c>
      <c r="F915" s="162" t="s">
        <v>1836</v>
      </c>
      <c r="G915" s="163" t="s">
        <v>64</v>
      </c>
      <c r="H915" s="164">
        <v>1.6300000000000001</v>
      </c>
      <c r="I915" s="165"/>
      <c r="J915" s="166">
        <f t="shared" si="83"/>
        <v>0</v>
      </c>
      <c r="K915" s="166">
        <f t="shared" si="84"/>
        <v>0</v>
      </c>
      <c r="L915" s="166">
        <f t="shared" si="85"/>
        <v>0</v>
      </c>
      <c r="M915" s="171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s="172" customFormat="1" ht="15" hidden="1" customHeight="1" x14ac:dyDescent="0.25">
      <c r="A916" s="175">
        <v>0</v>
      </c>
      <c r="B916" s="161" t="s">
        <v>1837</v>
      </c>
      <c r="C916" s="161" t="s">
        <v>1838</v>
      </c>
      <c r="D916" s="162" t="s">
        <v>1831</v>
      </c>
      <c r="E916" s="162" t="s">
        <v>1832</v>
      </c>
      <c r="F916" s="162" t="s">
        <v>1839</v>
      </c>
      <c r="G916" s="163" t="s">
        <v>64</v>
      </c>
      <c r="H916" s="164">
        <v>1.6300000000000001</v>
      </c>
      <c r="I916" s="165"/>
      <c r="J916" s="166">
        <f t="shared" si="83"/>
        <v>0</v>
      </c>
      <c r="K916" s="166">
        <f t="shared" si="84"/>
        <v>0</v>
      </c>
      <c r="L916" s="166">
        <f t="shared" si="85"/>
        <v>0</v>
      </c>
      <c r="M916" s="171" t="str">
        <f>IF(I916="","",IF(I916&lt;50,"Ошибка! Не соблюден минимальный заказ на сорт!",""))</f>
        <v/>
      </c>
    </row>
    <row r="917" spans="1:13" ht="15" customHeight="1" x14ac:dyDescent="0.25">
      <c r="A917" s="1">
        <v>9292</v>
      </c>
      <c r="B917" s="63" t="s">
        <v>1840</v>
      </c>
      <c r="C917" s="63" t="s">
        <v>1841</v>
      </c>
      <c r="D917" s="64" t="s">
        <v>1831</v>
      </c>
      <c r="E917" s="64" t="s">
        <v>1842</v>
      </c>
      <c r="F917" s="64" t="s">
        <v>1843</v>
      </c>
      <c r="G917" s="65" t="s">
        <v>64</v>
      </c>
      <c r="H917" s="66">
        <v>2.0399999999999996</v>
      </c>
      <c r="I917" s="67"/>
      <c r="J917" s="68">
        <f t="shared" si="83"/>
        <v>0</v>
      </c>
      <c r="K917" s="68">
        <f t="shared" si="84"/>
        <v>0</v>
      </c>
      <c r="L917" s="68">
        <f t="shared" si="85"/>
        <v>0</v>
      </c>
      <c r="M917" s="30" t="str">
        <f>IF(I917="","",IF(I917&lt;75,"Ошибка! Не соблюден минимальный заказ на сорт!",IF(MOD(I917,25)&gt;0,"Ошибка! Не соблюдена кратность заказа на позицию!","")))</f>
        <v/>
      </c>
    </row>
    <row r="918" spans="1:13" s="172" customFormat="1" ht="15" hidden="1" customHeight="1" x14ac:dyDescent="0.25">
      <c r="A918" s="175">
        <v>0</v>
      </c>
      <c r="B918" s="161" t="s">
        <v>1844</v>
      </c>
      <c r="C918" s="161" t="s">
        <v>1845</v>
      </c>
      <c r="D918" s="162" t="s">
        <v>1831</v>
      </c>
      <c r="E918" s="162" t="s">
        <v>1842</v>
      </c>
      <c r="F918" s="162" t="s">
        <v>1846</v>
      </c>
      <c r="G918" s="163" t="s">
        <v>64</v>
      </c>
      <c r="H918" s="164">
        <v>1.6300000000000001</v>
      </c>
      <c r="I918" s="165"/>
      <c r="J918" s="166">
        <f t="shared" si="83"/>
        <v>0</v>
      </c>
      <c r="K918" s="166">
        <f t="shared" si="84"/>
        <v>0</v>
      </c>
      <c r="L918" s="166">
        <f t="shared" si="85"/>
        <v>0</v>
      </c>
      <c r="M918" s="171" t="str">
        <f>IF(I918="","",IF(I918&lt;50,"Ошибка! Не соблюден минимальный заказ на сорт!",""))</f>
        <v/>
      </c>
    </row>
    <row r="919" spans="1:13" s="172" customFormat="1" ht="15" hidden="1" customHeight="1" x14ac:dyDescent="0.25">
      <c r="A919" s="175">
        <v>0</v>
      </c>
      <c r="B919" s="161" t="s">
        <v>1849</v>
      </c>
      <c r="C919" s="161" t="s">
        <v>1850</v>
      </c>
      <c r="D919" s="162" t="s">
        <v>5668</v>
      </c>
      <c r="E919" s="162" t="s">
        <v>5669</v>
      </c>
      <c r="F919" s="162" t="s">
        <v>1852</v>
      </c>
      <c r="G919" s="163" t="s">
        <v>175</v>
      </c>
      <c r="H919" s="164">
        <v>3.19</v>
      </c>
      <c r="I919" s="165"/>
      <c r="J919" s="166">
        <f t="shared" si="83"/>
        <v>0</v>
      </c>
      <c r="K919" s="166">
        <f t="shared" si="84"/>
        <v>0</v>
      </c>
      <c r="L919" s="166">
        <f t="shared" si="85"/>
        <v>0</v>
      </c>
      <c r="M919" s="171" t="str">
        <f>IF(I919="","",IF(I919&lt;50,"Ошибка! Не соблюден минимальный заказ на сорт!",""))</f>
        <v/>
      </c>
    </row>
    <row r="920" spans="1:13" s="172" customFormat="1" ht="15" hidden="1" customHeight="1" x14ac:dyDescent="0.25">
      <c r="A920" s="175">
        <v>0</v>
      </c>
      <c r="B920" s="161" t="s">
        <v>1847</v>
      </c>
      <c r="C920" s="161" t="s">
        <v>1848</v>
      </c>
      <c r="D920" s="162" t="s">
        <v>5668</v>
      </c>
      <c r="E920" s="162" t="s">
        <v>5669</v>
      </c>
      <c r="F920" s="162"/>
      <c r="G920" s="163" t="s">
        <v>64</v>
      </c>
      <c r="H920" s="164">
        <v>1.05</v>
      </c>
      <c r="I920" s="165"/>
      <c r="J920" s="166">
        <f t="shared" si="83"/>
        <v>0</v>
      </c>
      <c r="K920" s="166">
        <f t="shared" si="84"/>
        <v>0</v>
      </c>
      <c r="L920" s="166">
        <f t="shared" si="85"/>
        <v>0</v>
      </c>
      <c r="M920" s="171" t="str">
        <f>IF(I920="","",IF(I920&lt;75,"Ошибка! Не соблюден минимальный заказ на сорт!",IF(MOD(I920,25)&gt;0,"Ошибка! Не соблюдена кратность заказа на позицию!","")))</f>
        <v/>
      </c>
    </row>
    <row r="921" spans="1:13" ht="15" customHeight="1" x14ac:dyDescent="0.25">
      <c r="A921" s="1">
        <v>32</v>
      </c>
      <c r="B921" s="63" t="s">
        <v>1867</v>
      </c>
      <c r="C921" s="182" t="s">
        <v>1868</v>
      </c>
      <c r="D921" s="64" t="s">
        <v>5668</v>
      </c>
      <c r="E921" s="64" t="s">
        <v>5669</v>
      </c>
      <c r="F921" s="64" t="s">
        <v>1869</v>
      </c>
      <c r="G921" s="65" t="s">
        <v>175</v>
      </c>
      <c r="H921" s="66">
        <v>3.19</v>
      </c>
      <c r="I921" s="67"/>
      <c r="J921" s="68">
        <f t="shared" si="83"/>
        <v>0</v>
      </c>
      <c r="K921" s="68">
        <f t="shared" si="84"/>
        <v>0</v>
      </c>
      <c r="L921" s="68">
        <f t="shared" si="85"/>
        <v>0</v>
      </c>
      <c r="M921" s="30" t="str">
        <f>IF(I921="","",IF(I921&lt;75,"Ошибка! Не соблюден минимальный заказ на сорт!",IF(MOD(I921,25)&gt;0,"Ошибка! Не соблюдена кратность заказа на позицию!","")))</f>
        <v/>
      </c>
    </row>
    <row r="922" spans="1:13" s="172" customFormat="1" ht="15" hidden="1" customHeight="1" x14ac:dyDescent="0.25">
      <c r="A922" s="175">
        <v>0</v>
      </c>
      <c r="B922" s="161" t="s">
        <v>1862</v>
      </c>
      <c r="C922" s="161" t="s">
        <v>1863</v>
      </c>
      <c r="D922" s="162" t="s">
        <v>1851</v>
      </c>
      <c r="E922" s="162" t="s">
        <v>5670</v>
      </c>
      <c r="F922" s="162" t="s">
        <v>5897</v>
      </c>
      <c r="G922" s="163" t="s">
        <v>175</v>
      </c>
      <c r="H922" s="164">
        <v>3.19</v>
      </c>
      <c r="I922" s="165"/>
      <c r="J922" s="166">
        <f t="shared" si="83"/>
        <v>0</v>
      </c>
      <c r="K922" s="166">
        <f t="shared" si="84"/>
        <v>0</v>
      </c>
      <c r="L922" s="166">
        <f t="shared" si="85"/>
        <v>0</v>
      </c>
      <c r="M922" s="171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s="172" customFormat="1" ht="15" hidden="1" customHeight="1" x14ac:dyDescent="0.25">
      <c r="A923" s="175">
        <v>0</v>
      </c>
      <c r="B923" s="161" t="s">
        <v>1853</v>
      </c>
      <c r="C923" s="161" t="s">
        <v>1854</v>
      </c>
      <c r="D923" s="162" t="s">
        <v>1851</v>
      </c>
      <c r="E923" s="162" t="s">
        <v>5670</v>
      </c>
      <c r="F923" s="162" t="s">
        <v>1855</v>
      </c>
      <c r="G923" s="163" t="s">
        <v>175</v>
      </c>
      <c r="H923" s="164">
        <v>3.19</v>
      </c>
      <c r="I923" s="165"/>
      <c r="J923" s="166">
        <f t="shared" si="83"/>
        <v>0</v>
      </c>
      <c r="K923" s="166">
        <f t="shared" si="84"/>
        <v>0</v>
      </c>
      <c r="L923" s="166">
        <f t="shared" si="85"/>
        <v>0</v>
      </c>
      <c r="M923" s="171" t="str">
        <f>IF(I923="","",IF(I923&lt;75,"Ошибка! Не соблюден минимальный заказ на сорт!",IF(MOD(I923,25)&gt;0,"Ошибка! Не соблюдена кратность заказа на позицию!","")))</f>
        <v/>
      </c>
    </row>
    <row r="924" spans="1:13" s="172" customFormat="1" ht="15" hidden="1" customHeight="1" x14ac:dyDescent="0.25">
      <c r="A924" s="175">
        <v>0</v>
      </c>
      <c r="B924" s="161" t="s">
        <v>1856</v>
      </c>
      <c r="C924" s="161" t="s">
        <v>1857</v>
      </c>
      <c r="D924" s="162" t="s">
        <v>1851</v>
      </c>
      <c r="E924" s="162" t="s">
        <v>5670</v>
      </c>
      <c r="F924" s="162" t="s">
        <v>1858</v>
      </c>
      <c r="G924" s="163" t="s">
        <v>175</v>
      </c>
      <c r="H924" s="164">
        <v>3.19</v>
      </c>
      <c r="I924" s="165"/>
      <c r="J924" s="166">
        <f t="shared" si="83"/>
        <v>0</v>
      </c>
      <c r="K924" s="166">
        <f t="shared" si="84"/>
        <v>0</v>
      </c>
      <c r="L924" s="166">
        <f t="shared" si="85"/>
        <v>0</v>
      </c>
      <c r="M924" s="171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s="172" customFormat="1" ht="15" hidden="1" customHeight="1" x14ac:dyDescent="0.25">
      <c r="A925" s="175">
        <v>0</v>
      </c>
      <c r="B925" s="161" t="s">
        <v>1859</v>
      </c>
      <c r="C925" s="161" t="s">
        <v>1860</v>
      </c>
      <c r="D925" s="162" t="s">
        <v>1851</v>
      </c>
      <c r="E925" s="162" t="s">
        <v>5670</v>
      </c>
      <c r="F925" s="162" t="s">
        <v>1861</v>
      </c>
      <c r="G925" s="163" t="s">
        <v>175</v>
      </c>
      <c r="H925" s="164">
        <v>3.19</v>
      </c>
      <c r="I925" s="165"/>
      <c r="J925" s="166">
        <f t="shared" si="83"/>
        <v>0</v>
      </c>
      <c r="K925" s="166">
        <f t="shared" si="84"/>
        <v>0</v>
      </c>
      <c r="L925" s="166">
        <f t="shared" si="85"/>
        <v>0</v>
      </c>
      <c r="M925" s="171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s="172" customFormat="1" ht="15" hidden="1" customHeight="1" x14ac:dyDescent="0.25">
      <c r="A926" s="175">
        <v>0</v>
      </c>
      <c r="B926" s="161" t="s">
        <v>4712</v>
      </c>
      <c r="C926" s="161" t="s">
        <v>5308</v>
      </c>
      <c r="D926" s="162" t="s">
        <v>1851</v>
      </c>
      <c r="E926" s="162" t="s">
        <v>5670</v>
      </c>
      <c r="F926" s="162" t="s">
        <v>5896</v>
      </c>
      <c r="G926" s="163" t="s">
        <v>175</v>
      </c>
      <c r="H926" s="164">
        <v>3.19</v>
      </c>
      <c r="I926" s="165"/>
      <c r="J926" s="166">
        <f t="shared" si="83"/>
        <v>0</v>
      </c>
      <c r="K926" s="166">
        <f t="shared" si="84"/>
        <v>0</v>
      </c>
      <c r="L926" s="166">
        <f t="shared" si="85"/>
        <v>0</v>
      </c>
      <c r="M926" s="171" t="str">
        <f t="shared" ref="M926:M931" si="86">IF(I926="","",IF(I926&lt;75,"Ошибка! Не соблюден минимальный заказ на сорт!",IF(MOD(I926,25)&gt;0,"Ошибка! Не соблюдена кратность заказа на позицию!","")))</f>
        <v/>
      </c>
    </row>
    <row r="927" spans="1:13" ht="15" customHeight="1" x14ac:dyDescent="0.25">
      <c r="A927" s="1">
        <v>104</v>
      </c>
      <c r="B927" s="63" t="s">
        <v>1864</v>
      </c>
      <c r="C927" s="182" t="s">
        <v>1865</v>
      </c>
      <c r="D927" s="64" t="s">
        <v>1851</v>
      </c>
      <c r="E927" s="64" t="s">
        <v>5670</v>
      </c>
      <c r="F927" s="64" t="s">
        <v>1866</v>
      </c>
      <c r="G927" s="65" t="s">
        <v>175</v>
      </c>
      <c r="H927" s="66">
        <v>3.19</v>
      </c>
      <c r="I927" s="67"/>
      <c r="J927" s="68">
        <f t="shared" si="83"/>
        <v>0</v>
      </c>
      <c r="K927" s="68">
        <f t="shared" si="84"/>
        <v>0</v>
      </c>
      <c r="L927" s="68">
        <f t="shared" si="85"/>
        <v>0</v>
      </c>
      <c r="M927" s="30" t="str">
        <f t="shared" si="86"/>
        <v/>
      </c>
    </row>
    <row r="928" spans="1:13" s="172" customFormat="1" ht="15" customHeight="1" x14ac:dyDescent="0.25">
      <c r="A928" s="1">
        <v>301</v>
      </c>
      <c r="B928" s="63" t="s">
        <v>5206</v>
      </c>
      <c r="C928" s="178" t="s">
        <v>6413</v>
      </c>
      <c r="D928" s="167" t="s">
        <v>6275</v>
      </c>
      <c r="E928" s="167" t="s">
        <v>6276</v>
      </c>
      <c r="F928" s="167" t="s">
        <v>6536</v>
      </c>
      <c r="G928" s="168" t="s">
        <v>175</v>
      </c>
      <c r="H928" s="169">
        <v>2.64</v>
      </c>
      <c r="I928" s="67"/>
      <c r="J928" s="68">
        <f t="shared" si="83"/>
        <v>0</v>
      </c>
      <c r="K928" s="68">
        <f t="shared" si="84"/>
        <v>0</v>
      </c>
      <c r="L928" s="68">
        <f t="shared" si="85"/>
        <v>0</v>
      </c>
      <c r="M928" s="171" t="str">
        <f t="shared" si="86"/>
        <v/>
      </c>
    </row>
    <row r="929" spans="1:13" s="172" customFormat="1" ht="15" customHeight="1" x14ac:dyDescent="0.25">
      <c r="A929" s="1">
        <v>196</v>
      </c>
      <c r="B929" s="63" t="s">
        <v>5207</v>
      </c>
      <c r="C929" s="178" t="s">
        <v>6414</v>
      </c>
      <c r="D929" s="167" t="s">
        <v>6275</v>
      </c>
      <c r="E929" s="167" t="s">
        <v>6276</v>
      </c>
      <c r="F929" s="167" t="s">
        <v>6537</v>
      </c>
      <c r="G929" s="168" t="s">
        <v>175</v>
      </c>
      <c r="H929" s="169">
        <v>2.64</v>
      </c>
      <c r="I929" s="67"/>
      <c r="J929" s="68">
        <f t="shared" si="83"/>
        <v>0</v>
      </c>
      <c r="K929" s="68">
        <f t="shared" si="84"/>
        <v>0</v>
      </c>
      <c r="L929" s="68">
        <f t="shared" si="85"/>
        <v>0</v>
      </c>
      <c r="M929" s="171" t="str">
        <f t="shared" si="86"/>
        <v/>
      </c>
    </row>
    <row r="930" spans="1:13" s="172" customFormat="1" ht="15" customHeight="1" x14ac:dyDescent="0.25">
      <c r="A930" s="1">
        <v>133</v>
      </c>
      <c r="B930" s="63" t="s">
        <v>5209</v>
      </c>
      <c r="C930" s="178" t="s">
        <v>6416</v>
      </c>
      <c r="D930" s="167" t="s">
        <v>6275</v>
      </c>
      <c r="E930" s="167" t="s">
        <v>6276</v>
      </c>
      <c r="F930" s="167" t="s">
        <v>6539</v>
      </c>
      <c r="G930" s="168" t="s">
        <v>175</v>
      </c>
      <c r="H930" s="169">
        <v>3.19</v>
      </c>
      <c r="I930" s="67"/>
      <c r="J930" s="68">
        <f t="shared" si="83"/>
        <v>0</v>
      </c>
      <c r="K930" s="68">
        <f t="shared" si="84"/>
        <v>0</v>
      </c>
      <c r="L930" s="68">
        <f t="shared" si="85"/>
        <v>0</v>
      </c>
      <c r="M930" s="171" t="str">
        <f t="shared" si="86"/>
        <v/>
      </c>
    </row>
    <row r="931" spans="1:13" s="172" customFormat="1" ht="15" hidden="1" customHeight="1" x14ac:dyDescent="0.25">
      <c r="A931" s="175">
        <v>0</v>
      </c>
      <c r="B931" s="161" t="s">
        <v>5208</v>
      </c>
      <c r="C931" s="179" t="s">
        <v>6415</v>
      </c>
      <c r="D931" s="173" t="s">
        <v>6275</v>
      </c>
      <c r="E931" s="173" t="s">
        <v>6276</v>
      </c>
      <c r="F931" s="173" t="s">
        <v>6538</v>
      </c>
      <c r="G931" s="174" t="s">
        <v>175</v>
      </c>
      <c r="H931" s="164">
        <v>3.19</v>
      </c>
      <c r="I931" s="165"/>
      <c r="J931" s="166">
        <f t="shared" si="83"/>
        <v>0</v>
      </c>
      <c r="K931" s="166">
        <f t="shared" si="84"/>
        <v>0</v>
      </c>
      <c r="L931" s="166">
        <f t="shared" si="85"/>
        <v>0</v>
      </c>
      <c r="M931" s="171" t="str">
        <f t="shared" si="86"/>
        <v/>
      </c>
    </row>
    <row r="932" spans="1:13" s="172" customFormat="1" ht="15" hidden="1" customHeight="1" x14ac:dyDescent="0.25">
      <c r="A932" s="175">
        <v>0</v>
      </c>
      <c r="B932" s="161" t="s">
        <v>7056</v>
      </c>
      <c r="C932" s="161" t="s">
        <v>7006</v>
      </c>
      <c r="D932" s="162" t="s">
        <v>1870</v>
      </c>
      <c r="E932" s="162" t="s">
        <v>1871</v>
      </c>
      <c r="F932" s="162"/>
      <c r="G932" s="163" t="s">
        <v>175</v>
      </c>
      <c r="H932" s="164">
        <v>2.5299999999999998</v>
      </c>
      <c r="I932" s="165"/>
      <c r="J932" s="166">
        <f t="shared" si="83"/>
        <v>0</v>
      </c>
      <c r="K932" s="166">
        <f t="shared" si="84"/>
        <v>0</v>
      </c>
      <c r="L932" s="166">
        <f t="shared" si="85"/>
        <v>0</v>
      </c>
      <c r="M932" s="171" t="str">
        <f>IF(I932="","",IF(I932&lt;50,"Ошибка! Не соблюден минимальный заказ на сорт!",""))</f>
        <v/>
      </c>
    </row>
    <row r="933" spans="1:13" s="172" customFormat="1" ht="15" hidden="1" customHeight="1" x14ac:dyDescent="0.25">
      <c r="A933" s="175">
        <v>0</v>
      </c>
      <c r="B933" s="161" t="s">
        <v>5210</v>
      </c>
      <c r="C933" s="161" t="s">
        <v>6417</v>
      </c>
      <c r="D933" s="162" t="s">
        <v>1870</v>
      </c>
      <c r="E933" s="162" t="s">
        <v>1871</v>
      </c>
      <c r="F933" s="162" t="s">
        <v>6277</v>
      </c>
      <c r="G933" s="163" t="s">
        <v>175</v>
      </c>
      <c r="H933" s="164">
        <v>1.1599999999999999</v>
      </c>
      <c r="I933" s="165"/>
      <c r="J933" s="166">
        <f t="shared" si="83"/>
        <v>0</v>
      </c>
      <c r="K933" s="166">
        <f t="shared" si="84"/>
        <v>0</v>
      </c>
      <c r="L933" s="166">
        <f t="shared" si="85"/>
        <v>0</v>
      </c>
      <c r="M933" s="171" t="str">
        <f>IF(I933="","",IF(I933&lt;50,"Ошибка! Не соблюден минимальный заказ на сорт!",""))</f>
        <v/>
      </c>
    </row>
    <row r="934" spans="1:13" s="172" customFormat="1" ht="15" hidden="1" customHeight="1" x14ac:dyDescent="0.25">
      <c r="A934" s="175">
        <v>0</v>
      </c>
      <c r="B934" s="161" t="s">
        <v>5212</v>
      </c>
      <c r="C934" s="179" t="s">
        <v>6419</v>
      </c>
      <c r="D934" s="173" t="s">
        <v>1870</v>
      </c>
      <c r="E934" s="173" t="s">
        <v>1871</v>
      </c>
      <c r="F934" s="173" t="s">
        <v>6278</v>
      </c>
      <c r="G934" s="174" t="s">
        <v>175</v>
      </c>
      <c r="H934" s="164">
        <v>1.69</v>
      </c>
      <c r="I934" s="165"/>
      <c r="J934" s="166">
        <f t="shared" si="83"/>
        <v>0</v>
      </c>
      <c r="K934" s="166">
        <f t="shared" si="84"/>
        <v>0</v>
      </c>
      <c r="L934" s="166">
        <f t="shared" si="85"/>
        <v>0</v>
      </c>
      <c r="M934" s="171" t="str">
        <f>IF(I934="","",IF(I934&lt;50,"Ошибка! Не соблюден минимальный заказ на сорт!",""))</f>
        <v/>
      </c>
    </row>
    <row r="935" spans="1:13" s="172" customFormat="1" ht="15" hidden="1" customHeight="1" x14ac:dyDescent="0.25">
      <c r="A935" s="175">
        <v>0</v>
      </c>
      <c r="B935" s="161" t="s">
        <v>5213</v>
      </c>
      <c r="C935" s="161" t="s">
        <v>6420</v>
      </c>
      <c r="D935" s="162" t="s">
        <v>1870</v>
      </c>
      <c r="E935" s="162" t="s">
        <v>1871</v>
      </c>
      <c r="F935" s="162" t="s">
        <v>6279</v>
      </c>
      <c r="G935" s="163" t="s">
        <v>175</v>
      </c>
      <c r="H935" s="164">
        <v>1.1599999999999999</v>
      </c>
      <c r="I935" s="165"/>
      <c r="J935" s="166">
        <f t="shared" si="83"/>
        <v>0</v>
      </c>
      <c r="K935" s="166">
        <f t="shared" si="84"/>
        <v>0</v>
      </c>
      <c r="L935" s="166">
        <f t="shared" si="85"/>
        <v>0</v>
      </c>
      <c r="M935" s="171" t="str">
        <f>IF(I935="","",IF(I935&lt;50,"Ошибка! Не соблюден минимальный заказ на сорт!",""))</f>
        <v/>
      </c>
    </row>
    <row r="936" spans="1:13" s="172" customFormat="1" ht="15" hidden="1" customHeight="1" x14ac:dyDescent="0.25">
      <c r="A936" s="175">
        <v>0</v>
      </c>
      <c r="B936" s="161" t="s">
        <v>5214</v>
      </c>
      <c r="C936" s="179" t="s">
        <v>6421</v>
      </c>
      <c r="D936" s="173" t="s">
        <v>1870</v>
      </c>
      <c r="E936" s="173" t="s">
        <v>1871</v>
      </c>
      <c r="F936" s="173" t="s">
        <v>6280</v>
      </c>
      <c r="G936" s="174" t="s">
        <v>175</v>
      </c>
      <c r="H936" s="164">
        <v>1.1599999999999999</v>
      </c>
      <c r="I936" s="165"/>
      <c r="J936" s="166">
        <f t="shared" si="83"/>
        <v>0</v>
      </c>
      <c r="K936" s="166">
        <f t="shared" si="84"/>
        <v>0</v>
      </c>
      <c r="L936" s="166">
        <f t="shared" si="85"/>
        <v>0</v>
      </c>
      <c r="M936" s="171" t="str">
        <f>IF(I936="","",IF(I936&lt;25,"Ошибка! Не соблюден минимальный заказ на сорт!",""))</f>
        <v/>
      </c>
    </row>
    <row r="937" spans="1:13" s="172" customFormat="1" ht="15" hidden="1" customHeight="1" x14ac:dyDescent="0.25">
      <c r="A937" s="175">
        <v>0</v>
      </c>
      <c r="B937" s="161" t="s">
        <v>5215</v>
      </c>
      <c r="C937" s="161" t="s">
        <v>6422</v>
      </c>
      <c r="D937" s="162" t="s">
        <v>1870</v>
      </c>
      <c r="E937" s="162" t="s">
        <v>1871</v>
      </c>
      <c r="F937" s="162" t="s">
        <v>6281</v>
      </c>
      <c r="G937" s="163" t="s">
        <v>175</v>
      </c>
      <c r="H937" s="164">
        <v>1.1599999999999999</v>
      </c>
      <c r="I937" s="165"/>
      <c r="J937" s="166">
        <f t="shared" si="83"/>
        <v>0</v>
      </c>
      <c r="K937" s="166">
        <f t="shared" si="84"/>
        <v>0</v>
      </c>
      <c r="L937" s="166">
        <f t="shared" si="85"/>
        <v>0</v>
      </c>
      <c r="M937" s="171" t="str">
        <f>IF(I937="","",IF(I937&lt;75,"Ошибка! Не соблюден минимальный заказ на сорт!",IF(MOD(I937,25)&gt;0,"Ошибка! Не соблюдена кратность заказа на позицию!","")))</f>
        <v/>
      </c>
    </row>
    <row r="938" spans="1:13" s="172" customFormat="1" ht="15" hidden="1" customHeight="1" x14ac:dyDescent="0.25">
      <c r="A938" s="175">
        <v>0</v>
      </c>
      <c r="B938" s="161" t="s">
        <v>5216</v>
      </c>
      <c r="C938" s="161" t="s">
        <v>6423</v>
      </c>
      <c r="D938" s="162" t="s">
        <v>1870</v>
      </c>
      <c r="E938" s="162" t="s">
        <v>1871</v>
      </c>
      <c r="F938" s="162" t="s">
        <v>6282</v>
      </c>
      <c r="G938" s="163" t="s">
        <v>175</v>
      </c>
      <c r="H938" s="164">
        <v>1.32</v>
      </c>
      <c r="I938" s="165"/>
      <c r="J938" s="166">
        <f t="shared" si="83"/>
        <v>0</v>
      </c>
      <c r="K938" s="166">
        <f t="shared" si="84"/>
        <v>0</v>
      </c>
      <c r="L938" s="166">
        <f t="shared" si="85"/>
        <v>0</v>
      </c>
      <c r="M938" s="171" t="str">
        <f>IF(I938="","",IF(I938&lt;50,"Ошибка! Не соблюден минимальный заказ на сорт!",""))</f>
        <v/>
      </c>
    </row>
    <row r="939" spans="1:13" s="172" customFormat="1" ht="15" hidden="1" customHeight="1" x14ac:dyDescent="0.25">
      <c r="A939" s="175">
        <v>0</v>
      </c>
      <c r="B939" s="161" t="s">
        <v>5217</v>
      </c>
      <c r="C939" s="179" t="s">
        <v>6424</v>
      </c>
      <c r="D939" s="173" t="s">
        <v>1870</v>
      </c>
      <c r="E939" s="173" t="s">
        <v>1871</v>
      </c>
      <c r="F939" s="173" t="s">
        <v>6283</v>
      </c>
      <c r="G939" s="174" t="s">
        <v>175</v>
      </c>
      <c r="H939" s="164">
        <v>1.32</v>
      </c>
      <c r="I939" s="165"/>
      <c r="J939" s="166">
        <f t="shared" si="83"/>
        <v>0</v>
      </c>
      <c r="K939" s="166">
        <f t="shared" si="84"/>
        <v>0</v>
      </c>
      <c r="L939" s="166">
        <f t="shared" si="85"/>
        <v>0</v>
      </c>
      <c r="M939" s="171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s="172" customFormat="1" ht="15" hidden="1" customHeight="1" x14ac:dyDescent="0.25">
      <c r="A940" s="175">
        <v>0</v>
      </c>
      <c r="B940" s="161" t="s">
        <v>5211</v>
      </c>
      <c r="C940" s="161" t="s">
        <v>6418</v>
      </c>
      <c r="D940" s="162" t="s">
        <v>1870</v>
      </c>
      <c r="E940" s="162" t="s">
        <v>1871</v>
      </c>
      <c r="F940" s="162" t="s">
        <v>6540</v>
      </c>
      <c r="G940" s="163" t="s">
        <v>175</v>
      </c>
      <c r="H940" s="164">
        <v>1.1599999999999999</v>
      </c>
      <c r="I940" s="165"/>
      <c r="J940" s="166">
        <f t="shared" si="83"/>
        <v>0</v>
      </c>
      <c r="K940" s="166">
        <f t="shared" si="84"/>
        <v>0</v>
      </c>
      <c r="L940" s="166">
        <f t="shared" si="85"/>
        <v>0</v>
      </c>
      <c r="M940" s="171" t="str">
        <f>IF(I940="","",IF(I940&lt;75,"Ошибка! Не соблюден минимальный заказ на сорт!",IF(MOD(I940,25)&gt;0,"Ошибка! Не соблюдена кратность заказа на позицию!","")))</f>
        <v/>
      </c>
    </row>
    <row r="941" spans="1:13" s="172" customFormat="1" ht="15" hidden="1" customHeight="1" x14ac:dyDescent="0.25">
      <c r="A941" s="175">
        <v>0</v>
      </c>
      <c r="B941" s="161" t="s">
        <v>1873</v>
      </c>
      <c r="C941" s="161" t="s">
        <v>1874</v>
      </c>
      <c r="D941" s="162" t="s">
        <v>1870</v>
      </c>
      <c r="E941" s="162" t="s">
        <v>1871</v>
      </c>
      <c r="F941" s="162" t="s">
        <v>1875</v>
      </c>
      <c r="G941" s="163" t="s">
        <v>175</v>
      </c>
      <c r="H941" s="164">
        <v>1.1599999999999999</v>
      </c>
      <c r="I941" s="165"/>
      <c r="J941" s="166">
        <f t="shared" ref="J941:J1004" si="87">H941*I941</f>
        <v>0</v>
      </c>
      <c r="K941" s="166">
        <f t="shared" ref="K941:K1004" si="88">IF($I$11&gt;=7000,0,H941*0.07*I941)</f>
        <v>0</v>
      </c>
      <c r="L941" s="166">
        <f t="shared" ref="L941:L1004" si="89">J941+K941</f>
        <v>0</v>
      </c>
      <c r="M941" s="171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s="172" customFormat="1" ht="15" hidden="1" customHeight="1" x14ac:dyDescent="0.25">
      <c r="A942" s="175">
        <v>0</v>
      </c>
      <c r="B942" s="161" t="s">
        <v>5219</v>
      </c>
      <c r="C942" s="179" t="s">
        <v>6426</v>
      </c>
      <c r="D942" s="173" t="s">
        <v>1870</v>
      </c>
      <c r="E942" s="173" t="s">
        <v>1871</v>
      </c>
      <c r="F942" s="173" t="s">
        <v>6285</v>
      </c>
      <c r="G942" s="174" t="s">
        <v>175</v>
      </c>
      <c r="H942" s="164">
        <v>1.54</v>
      </c>
      <c r="I942" s="165"/>
      <c r="J942" s="166">
        <f t="shared" si="87"/>
        <v>0</v>
      </c>
      <c r="K942" s="166">
        <f t="shared" si="88"/>
        <v>0</v>
      </c>
      <c r="L942" s="166">
        <f t="shared" si="89"/>
        <v>0</v>
      </c>
      <c r="M942" s="171" t="str">
        <f>IF(I942="","",IF(I942&lt;75,"Ошибка! Не соблюден минимальный заказ на сорт!",IF(MOD(I942,25)&gt;0,"Ошибка! Не соблюдена кратность заказа на позицию!","")))</f>
        <v/>
      </c>
    </row>
    <row r="943" spans="1:13" s="172" customFormat="1" ht="15" hidden="1" customHeight="1" x14ac:dyDescent="0.25">
      <c r="A943" s="175">
        <v>0</v>
      </c>
      <c r="B943" s="161" t="s">
        <v>5221</v>
      </c>
      <c r="C943" s="179" t="s">
        <v>6428</v>
      </c>
      <c r="D943" s="173" t="s">
        <v>1870</v>
      </c>
      <c r="E943" s="173" t="s">
        <v>1871</v>
      </c>
      <c r="F943" s="173" t="s">
        <v>6287</v>
      </c>
      <c r="G943" s="174" t="s">
        <v>175</v>
      </c>
      <c r="H943" s="164">
        <v>1.54</v>
      </c>
      <c r="I943" s="165"/>
      <c r="J943" s="166">
        <f t="shared" si="87"/>
        <v>0</v>
      </c>
      <c r="K943" s="166">
        <f t="shared" si="88"/>
        <v>0</v>
      </c>
      <c r="L943" s="166">
        <f t="shared" si="89"/>
        <v>0</v>
      </c>
      <c r="M943" s="171" t="str">
        <f t="shared" ref="M943:M951" si="90"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s="172" customFormat="1" ht="15" customHeight="1" x14ac:dyDescent="0.25">
      <c r="A944" s="1">
        <v>63</v>
      </c>
      <c r="B944" s="63" t="s">
        <v>5218</v>
      </c>
      <c r="C944" s="63" t="s">
        <v>6425</v>
      </c>
      <c r="D944" s="64" t="s">
        <v>1870</v>
      </c>
      <c r="E944" s="64" t="s">
        <v>1871</v>
      </c>
      <c r="F944" s="64" t="s">
        <v>6284</v>
      </c>
      <c r="G944" s="65" t="s">
        <v>175</v>
      </c>
      <c r="H944" s="66">
        <v>1.54</v>
      </c>
      <c r="I944" s="67"/>
      <c r="J944" s="68">
        <f t="shared" si="87"/>
        <v>0</v>
      </c>
      <c r="K944" s="68">
        <f t="shared" si="88"/>
        <v>0</v>
      </c>
      <c r="L944" s="68">
        <f t="shared" si="89"/>
        <v>0</v>
      </c>
      <c r="M944" s="176" t="str">
        <f t="shared" si="90"/>
        <v/>
      </c>
    </row>
    <row r="945" spans="1:13" s="172" customFormat="1" ht="15" hidden="1" customHeight="1" x14ac:dyDescent="0.25">
      <c r="A945" s="175">
        <v>0</v>
      </c>
      <c r="B945" s="161" t="s">
        <v>5220</v>
      </c>
      <c r="C945" s="179" t="s">
        <v>6427</v>
      </c>
      <c r="D945" s="173" t="s">
        <v>1870</v>
      </c>
      <c r="E945" s="173" t="s">
        <v>1871</v>
      </c>
      <c r="F945" s="173" t="s">
        <v>6286</v>
      </c>
      <c r="G945" s="174" t="s">
        <v>175</v>
      </c>
      <c r="H945" s="164">
        <v>1.54</v>
      </c>
      <c r="I945" s="165"/>
      <c r="J945" s="166">
        <f t="shared" si="87"/>
        <v>0</v>
      </c>
      <c r="K945" s="166">
        <f t="shared" si="88"/>
        <v>0</v>
      </c>
      <c r="L945" s="166">
        <f t="shared" si="89"/>
        <v>0</v>
      </c>
      <c r="M945" s="171" t="str">
        <f t="shared" si="90"/>
        <v/>
      </c>
    </row>
    <row r="946" spans="1:13" s="172" customFormat="1" ht="15" hidden="1" customHeight="1" x14ac:dyDescent="0.25">
      <c r="A946" s="175">
        <v>0</v>
      </c>
      <c r="B946" s="161" t="s">
        <v>5222</v>
      </c>
      <c r="C946" s="179" t="s">
        <v>6429</v>
      </c>
      <c r="D946" s="173" t="s">
        <v>1870</v>
      </c>
      <c r="E946" s="173" t="s">
        <v>1871</v>
      </c>
      <c r="F946" s="173" t="s">
        <v>6288</v>
      </c>
      <c r="G946" s="174" t="s">
        <v>175</v>
      </c>
      <c r="H946" s="164">
        <v>1.54</v>
      </c>
      <c r="I946" s="165"/>
      <c r="J946" s="166">
        <f t="shared" si="87"/>
        <v>0</v>
      </c>
      <c r="K946" s="166">
        <f t="shared" si="88"/>
        <v>0</v>
      </c>
      <c r="L946" s="166">
        <f t="shared" si="89"/>
        <v>0</v>
      </c>
      <c r="M946" s="171" t="str">
        <f t="shared" si="90"/>
        <v/>
      </c>
    </row>
    <row r="947" spans="1:13" s="172" customFormat="1" ht="15" hidden="1" customHeight="1" x14ac:dyDescent="0.25">
      <c r="A947" s="175">
        <v>0</v>
      </c>
      <c r="B947" s="161" t="s">
        <v>1878</v>
      </c>
      <c r="C947" s="161" t="s">
        <v>1879</v>
      </c>
      <c r="D947" s="162" t="s">
        <v>1880</v>
      </c>
      <c r="E947" s="162" t="s">
        <v>1881</v>
      </c>
      <c r="F947" s="162" t="s">
        <v>1882</v>
      </c>
      <c r="G947" s="163" t="s">
        <v>64</v>
      </c>
      <c r="H947" s="164">
        <v>1.05</v>
      </c>
      <c r="I947" s="165"/>
      <c r="J947" s="166">
        <f t="shared" si="87"/>
        <v>0</v>
      </c>
      <c r="K947" s="166">
        <f t="shared" si="88"/>
        <v>0</v>
      </c>
      <c r="L947" s="166">
        <f t="shared" si="89"/>
        <v>0</v>
      </c>
      <c r="M947" s="171" t="str">
        <f t="shared" si="90"/>
        <v/>
      </c>
    </row>
    <row r="948" spans="1:13" s="172" customFormat="1" ht="15" customHeight="1" x14ac:dyDescent="0.25">
      <c r="A948" s="1">
        <v>199</v>
      </c>
      <c r="B948" s="63" t="s">
        <v>4892</v>
      </c>
      <c r="C948" s="178" t="s">
        <v>5455</v>
      </c>
      <c r="D948" s="167" t="s">
        <v>1880</v>
      </c>
      <c r="E948" s="167" t="s">
        <v>1881</v>
      </c>
      <c r="F948" s="167" t="s">
        <v>1883</v>
      </c>
      <c r="G948" s="168" t="s">
        <v>14</v>
      </c>
      <c r="H948" s="169">
        <v>3.1399999999999997</v>
      </c>
      <c r="I948" s="67"/>
      <c r="J948" s="68">
        <f t="shared" si="87"/>
        <v>0</v>
      </c>
      <c r="K948" s="68">
        <f t="shared" si="88"/>
        <v>0</v>
      </c>
      <c r="L948" s="68">
        <f t="shared" si="89"/>
        <v>0</v>
      </c>
      <c r="M948" s="171" t="str">
        <f t="shared" si="90"/>
        <v/>
      </c>
    </row>
    <row r="949" spans="1:13" s="172" customFormat="1" ht="15" hidden="1" customHeight="1" x14ac:dyDescent="0.25">
      <c r="A949" s="175">
        <v>0</v>
      </c>
      <c r="B949" s="161" t="s">
        <v>1884</v>
      </c>
      <c r="C949" s="161" t="s">
        <v>1885</v>
      </c>
      <c r="D949" s="162" t="s">
        <v>1880</v>
      </c>
      <c r="E949" s="162" t="s">
        <v>1881</v>
      </c>
      <c r="F949" s="162" t="s">
        <v>1886</v>
      </c>
      <c r="G949" s="163" t="s">
        <v>64</v>
      </c>
      <c r="H949" s="164">
        <v>1.1000000000000001</v>
      </c>
      <c r="I949" s="165"/>
      <c r="J949" s="166">
        <f t="shared" si="87"/>
        <v>0</v>
      </c>
      <c r="K949" s="166">
        <f t="shared" si="88"/>
        <v>0</v>
      </c>
      <c r="L949" s="166">
        <f t="shared" si="89"/>
        <v>0</v>
      </c>
      <c r="M949" s="171" t="str">
        <f t="shared" si="90"/>
        <v/>
      </c>
    </row>
    <row r="950" spans="1:13" s="172" customFormat="1" ht="15" hidden="1" customHeight="1" x14ac:dyDescent="0.25">
      <c r="A950" s="175">
        <v>0</v>
      </c>
      <c r="B950" s="161" t="s">
        <v>5105</v>
      </c>
      <c r="C950" s="179" t="s">
        <v>6621</v>
      </c>
      <c r="D950" s="162" t="s">
        <v>4587</v>
      </c>
      <c r="E950" s="162" t="s">
        <v>6327</v>
      </c>
      <c r="F950" s="162" t="s">
        <v>6328</v>
      </c>
      <c r="G950" s="163" t="s">
        <v>64</v>
      </c>
      <c r="H950" s="164">
        <v>0.96</v>
      </c>
      <c r="I950" s="165"/>
      <c r="J950" s="166">
        <f t="shared" si="87"/>
        <v>0</v>
      </c>
      <c r="K950" s="166">
        <f t="shared" si="88"/>
        <v>0</v>
      </c>
      <c r="L950" s="166">
        <f t="shared" si="89"/>
        <v>0</v>
      </c>
      <c r="M950" s="171" t="str">
        <f t="shared" si="90"/>
        <v/>
      </c>
    </row>
    <row r="951" spans="1:13" s="172" customFormat="1" ht="15" hidden="1" customHeight="1" x14ac:dyDescent="0.25">
      <c r="A951" s="175">
        <v>0</v>
      </c>
      <c r="B951" s="161" t="s">
        <v>4966</v>
      </c>
      <c r="C951" s="179" t="s">
        <v>5501</v>
      </c>
      <c r="D951" s="173" t="s">
        <v>5769</v>
      </c>
      <c r="E951" s="173" t="s">
        <v>5770</v>
      </c>
      <c r="F951" s="173"/>
      <c r="G951" s="174" t="s">
        <v>64</v>
      </c>
      <c r="H951" s="164">
        <v>1.1000000000000001</v>
      </c>
      <c r="I951" s="165"/>
      <c r="J951" s="166">
        <f t="shared" si="87"/>
        <v>0</v>
      </c>
      <c r="K951" s="166">
        <f t="shared" si="88"/>
        <v>0</v>
      </c>
      <c r="L951" s="166">
        <f t="shared" si="89"/>
        <v>0</v>
      </c>
      <c r="M951" s="171" t="str">
        <f t="shared" si="90"/>
        <v/>
      </c>
    </row>
    <row r="952" spans="1:13" s="172" customFormat="1" ht="15" hidden="1" customHeight="1" x14ac:dyDescent="0.25">
      <c r="A952" s="175">
        <v>0</v>
      </c>
      <c r="B952" s="161" t="s">
        <v>1889</v>
      </c>
      <c r="C952" s="161" t="s">
        <v>1890</v>
      </c>
      <c r="D952" s="162" t="s">
        <v>1891</v>
      </c>
      <c r="E952" s="162" t="s">
        <v>1892</v>
      </c>
      <c r="F952" s="162" t="s">
        <v>1893</v>
      </c>
      <c r="G952" s="163" t="s">
        <v>64</v>
      </c>
      <c r="H952" s="164">
        <v>1.05</v>
      </c>
      <c r="I952" s="165"/>
      <c r="J952" s="166">
        <f t="shared" si="87"/>
        <v>0</v>
      </c>
      <c r="K952" s="166">
        <f t="shared" si="88"/>
        <v>0</v>
      </c>
      <c r="L952" s="166">
        <f t="shared" si="89"/>
        <v>0</v>
      </c>
      <c r="M952" s="171" t="str">
        <f>IF(I952="","",IF(I952&lt;75,"Ошибка! Не соблюден минимальный заказ на сорт!",IF(MOD(I952,25)&gt;0,"Ошибка! Не соблюдена кратность заказа на позицию!","")))</f>
        <v/>
      </c>
    </row>
    <row r="953" spans="1:13" s="172" customFormat="1" ht="15" hidden="1" customHeight="1" x14ac:dyDescent="0.25">
      <c r="A953" s="175">
        <v>0</v>
      </c>
      <c r="B953" s="161" t="s">
        <v>1894</v>
      </c>
      <c r="C953" s="161" t="s">
        <v>1895</v>
      </c>
      <c r="D953" s="162" t="s">
        <v>1891</v>
      </c>
      <c r="E953" s="162" t="s">
        <v>1892</v>
      </c>
      <c r="F953" s="162" t="s">
        <v>1896</v>
      </c>
      <c r="G953" s="163" t="s">
        <v>64</v>
      </c>
      <c r="H953" s="164">
        <v>1.05</v>
      </c>
      <c r="I953" s="165"/>
      <c r="J953" s="166">
        <f t="shared" si="87"/>
        <v>0</v>
      </c>
      <c r="K953" s="166">
        <f t="shared" si="88"/>
        <v>0</v>
      </c>
      <c r="L953" s="166">
        <f t="shared" si="89"/>
        <v>0</v>
      </c>
      <c r="M953" s="176" t="str">
        <f t="shared" ref="M953:M960" si="91"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ht="15" customHeight="1" x14ac:dyDescent="0.25">
      <c r="A954" s="1">
        <v>260</v>
      </c>
      <c r="B954" s="63" t="s">
        <v>1907</v>
      </c>
      <c r="C954" s="63" t="s">
        <v>1908</v>
      </c>
      <c r="D954" s="64" t="s">
        <v>5771</v>
      </c>
      <c r="E954" s="64" t="s">
        <v>5772</v>
      </c>
      <c r="F954" s="64"/>
      <c r="G954" s="65" t="s">
        <v>64</v>
      </c>
      <c r="H954" s="66">
        <v>0.88</v>
      </c>
      <c r="I954" s="67"/>
      <c r="J954" s="68">
        <f t="shared" si="87"/>
        <v>0</v>
      </c>
      <c r="K954" s="68">
        <f t="shared" si="88"/>
        <v>0</v>
      </c>
      <c r="L954" s="68">
        <f t="shared" si="89"/>
        <v>0</v>
      </c>
      <c r="M954" s="30" t="str">
        <f t="shared" si="91"/>
        <v/>
      </c>
    </row>
    <row r="955" spans="1:13" s="172" customFormat="1" ht="15" customHeight="1" x14ac:dyDescent="0.25">
      <c r="A955" s="1">
        <v>219</v>
      </c>
      <c r="B955" s="63" t="s">
        <v>1931</v>
      </c>
      <c r="C955" s="63" t="s">
        <v>1932</v>
      </c>
      <c r="D955" s="64" t="s">
        <v>5771</v>
      </c>
      <c r="E955" s="64" t="s">
        <v>5772</v>
      </c>
      <c r="F955" s="64"/>
      <c r="G955" s="65" t="s">
        <v>64</v>
      </c>
      <c r="H955" s="66">
        <v>1.07</v>
      </c>
      <c r="I955" s="67"/>
      <c r="J955" s="68">
        <f t="shared" si="87"/>
        <v>0</v>
      </c>
      <c r="K955" s="68">
        <f t="shared" si="88"/>
        <v>0</v>
      </c>
      <c r="L955" s="68">
        <f t="shared" si="89"/>
        <v>0</v>
      </c>
      <c r="M955" s="176" t="str">
        <f t="shared" si="91"/>
        <v/>
      </c>
    </row>
    <row r="956" spans="1:13" s="172" customFormat="1" ht="15" hidden="1" customHeight="1" x14ac:dyDescent="0.25">
      <c r="A956" s="175">
        <v>0</v>
      </c>
      <c r="B956" s="161" t="s">
        <v>1897</v>
      </c>
      <c r="C956" s="161" t="s">
        <v>1898</v>
      </c>
      <c r="D956" s="162" t="s">
        <v>5771</v>
      </c>
      <c r="E956" s="162" t="s">
        <v>5772</v>
      </c>
      <c r="F956" s="162"/>
      <c r="G956" s="163" t="s">
        <v>64</v>
      </c>
      <c r="H956" s="164">
        <v>1.27</v>
      </c>
      <c r="I956" s="165"/>
      <c r="J956" s="166">
        <f t="shared" si="87"/>
        <v>0</v>
      </c>
      <c r="K956" s="166">
        <f t="shared" si="88"/>
        <v>0</v>
      </c>
      <c r="L956" s="166">
        <f t="shared" si="89"/>
        <v>0</v>
      </c>
      <c r="M956" s="171" t="str">
        <f t="shared" si="91"/>
        <v/>
      </c>
    </row>
    <row r="957" spans="1:13" s="172" customFormat="1" ht="15" customHeight="1" x14ac:dyDescent="0.25">
      <c r="A957" s="1">
        <v>44</v>
      </c>
      <c r="B957" s="63" t="s">
        <v>1904</v>
      </c>
      <c r="C957" s="63" t="s">
        <v>1905</v>
      </c>
      <c r="D957" s="64" t="s">
        <v>1901</v>
      </c>
      <c r="E957" s="64" t="s">
        <v>1902</v>
      </c>
      <c r="F957" s="64" t="s">
        <v>1906</v>
      </c>
      <c r="G957" s="65" t="s">
        <v>64</v>
      </c>
      <c r="H957" s="66">
        <v>0.88</v>
      </c>
      <c r="I957" s="67"/>
      <c r="J957" s="68">
        <f t="shared" si="87"/>
        <v>0</v>
      </c>
      <c r="K957" s="68">
        <f t="shared" si="88"/>
        <v>0</v>
      </c>
      <c r="L957" s="68">
        <f t="shared" si="89"/>
        <v>0</v>
      </c>
      <c r="M957" s="171" t="str">
        <f t="shared" si="91"/>
        <v/>
      </c>
    </row>
    <row r="958" spans="1:13" s="172" customFormat="1" ht="15" customHeight="1" x14ac:dyDescent="0.25">
      <c r="A958" s="1">
        <v>244</v>
      </c>
      <c r="B958" s="63" t="s">
        <v>6743</v>
      </c>
      <c r="C958" s="63" t="s">
        <v>6734</v>
      </c>
      <c r="D958" s="64" t="s">
        <v>1901</v>
      </c>
      <c r="E958" s="64" t="s">
        <v>1902</v>
      </c>
      <c r="F958" s="64" t="s">
        <v>6796</v>
      </c>
      <c r="G958" s="65" t="s">
        <v>64</v>
      </c>
      <c r="H958" s="66">
        <v>1.54</v>
      </c>
      <c r="I958" s="67"/>
      <c r="J958" s="68">
        <f t="shared" si="87"/>
        <v>0</v>
      </c>
      <c r="K958" s="68">
        <f t="shared" si="88"/>
        <v>0</v>
      </c>
      <c r="L958" s="68">
        <f t="shared" si="89"/>
        <v>0</v>
      </c>
      <c r="M958" s="176" t="str">
        <f t="shared" si="91"/>
        <v/>
      </c>
    </row>
    <row r="959" spans="1:13" ht="15" customHeight="1" x14ac:dyDescent="0.25">
      <c r="A959" s="1">
        <v>37</v>
      </c>
      <c r="B959" s="63" t="s">
        <v>1899</v>
      </c>
      <c r="C959" s="63" t="s">
        <v>1900</v>
      </c>
      <c r="D959" s="64" t="s">
        <v>1901</v>
      </c>
      <c r="E959" s="64" t="s">
        <v>1902</v>
      </c>
      <c r="F959" s="64" t="s">
        <v>1903</v>
      </c>
      <c r="G959" s="65" t="s">
        <v>64</v>
      </c>
      <c r="H959" s="66">
        <v>0.88</v>
      </c>
      <c r="I959" s="67"/>
      <c r="J959" s="68">
        <f t="shared" si="87"/>
        <v>0</v>
      </c>
      <c r="K959" s="68">
        <f t="shared" si="88"/>
        <v>0</v>
      </c>
      <c r="L959" s="68">
        <f t="shared" si="89"/>
        <v>0</v>
      </c>
      <c r="M959" s="30" t="str">
        <f t="shared" si="91"/>
        <v/>
      </c>
    </row>
    <row r="960" spans="1:13" s="172" customFormat="1" ht="15" hidden="1" customHeight="1" x14ac:dyDescent="0.25">
      <c r="A960" s="175">
        <v>0</v>
      </c>
      <c r="B960" s="161" t="s">
        <v>4967</v>
      </c>
      <c r="C960" s="161" t="s">
        <v>1887</v>
      </c>
      <c r="D960" s="162" t="s">
        <v>1911</v>
      </c>
      <c r="E960" s="162" t="s">
        <v>1912</v>
      </c>
      <c r="F960" s="162" t="s">
        <v>1888</v>
      </c>
      <c r="G960" s="163" t="s">
        <v>14</v>
      </c>
      <c r="H960" s="164">
        <v>4.95</v>
      </c>
      <c r="I960" s="165"/>
      <c r="J960" s="166">
        <f t="shared" si="87"/>
        <v>0</v>
      </c>
      <c r="K960" s="166">
        <f t="shared" si="88"/>
        <v>0</v>
      </c>
      <c r="L960" s="166">
        <f t="shared" si="89"/>
        <v>0</v>
      </c>
      <c r="M960" s="171" t="str">
        <f t="shared" si="91"/>
        <v/>
      </c>
    </row>
    <row r="961" spans="1:13" ht="15" customHeight="1" x14ac:dyDescent="0.25">
      <c r="A961" s="180">
        <v>652</v>
      </c>
      <c r="B961" s="63" t="s">
        <v>1914</v>
      </c>
      <c r="C961" s="63" t="s">
        <v>1915</v>
      </c>
      <c r="D961" s="64" t="s">
        <v>1911</v>
      </c>
      <c r="E961" s="64" t="s">
        <v>1912</v>
      </c>
      <c r="F961" s="64" t="s">
        <v>1916</v>
      </c>
      <c r="G961" s="65" t="s">
        <v>64</v>
      </c>
      <c r="H961" s="66">
        <v>1.1599999999999999</v>
      </c>
      <c r="I961" s="67"/>
      <c r="J961" s="68">
        <f t="shared" si="87"/>
        <v>0</v>
      </c>
      <c r="K961" s="68">
        <f t="shared" si="88"/>
        <v>0</v>
      </c>
      <c r="L961" s="68">
        <f t="shared" si="89"/>
        <v>0</v>
      </c>
      <c r="M961" s="30" t="str">
        <f>IF(I961="","",IF(I961&lt;75,"Ошибка! Не соблюден минимальный заказ на сорт!",IF(MOD(I961,25)&gt;0,"Ошибка! Не соблюдена кратность заказа на позицию!","")))</f>
        <v/>
      </c>
    </row>
    <row r="962" spans="1:13" s="172" customFormat="1" ht="15" hidden="1" customHeight="1" x14ac:dyDescent="0.25">
      <c r="A962" s="175">
        <v>0</v>
      </c>
      <c r="B962" s="161" t="s">
        <v>1909</v>
      </c>
      <c r="C962" s="161" t="s">
        <v>1910</v>
      </c>
      <c r="D962" s="162" t="s">
        <v>1911</v>
      </c>
      <c r="E962" s="162" t="s">
        <v>1912</v>
      </c>
      <c r="F962" s="162" t="s">
        <v>1913</v>
      </c>
      <c r="G962" s="163" t="s">
        <v>64</v>
      </c>
      <c r="H962" s="164">
        <v>0.99</v>
      </c>
      <c r="I962" s="165"/>
      <c r="J962" s="166">
        <f t="shared" si="87"/>
        <v>0</v>
      </c>
      <c r="K962" s="166">
        <f t="shared" si="88"/>
        <v>0</v>
      </c>
      <c r="L962" s="166">
        <f t="shared" si="89"/>
        <v>0</v>
      </c>
      <c r="M962" s="171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s="172" customFormat="1" ht="15" hidden="1" customHeight="1" x14ac:dyDescent="0.25">
      <c r="A963" s="175">
        <v>0</v>
      </c>
      <c r="B963" s="161" t="s">
        <v>1917</v>
      </c>
      <c r="C963" s="161" t="s">
        <v>1918</v>
      </c>
      <c r="D963" s="162" t="s">
        <v>1919</v>
      </c>
      <c r="E963" s="162" t="s">
        <v>1920</v>
      </c>
      <c r="F963" s="162" t="s">
        <v>1921</v>
      </c>
      <c r="G963" s="163" t="s">
        <v>64</v>
      </c>
      <c r="H963" s="164">
        <v>1.93</v>
      </c>
      <c r="I963" s="165"/>
      <c r="J963" s="166">
        <f t="shared" si="87"/>
        <v>0</v>
      </c>
      <c r="K963" s="166">
        <f t="shared" si="88"/>
        <v>0</v>
      </c>
      <c r="L963" s="166">
        <f t="shared" si="89"/>
        <v>0</v>
      </c>
      <c r="M963" s="171" t="str">
        <f>IF(I963="","",IF(I963&lt;50,"Ошибка! Не соблюден минимальный заказ на сорт!",""))</f>
        <v/>
      </c>
    </row>
    <row r="964" spans="1:13" s="172" customFormat="1" ht="15" hidden="1" customHeight="1" x14ac:dyDescent="0.25">
      <c r="A964" s="175">
        <v>0</v>
      </c>
      <c r="B964" s="161" t="s">
        <v>1925</v>
      </c>
      <c r="C964" s="161" t="s">
        <v>1926</v>
      </c>
      <c r="D964" s="162" t="s">
        <v>1919</v>
      </c>
      <c r="E964" s="162" t="s">
        <v>1920</v>
      </c>
      <c r="F964" s="162" t="s">
        <v>1927</v>
      </c>
      <c r="G964" s="163" t="s">
        <v>64</v>
      </c>
      <c r="H964" s="164">
        <v>1.05</v>
      </c>
      <c r="I964" s="165"/>
      <c r="J964" s="166">
        <f t="shared" si="87"/>
        <v>0</v>
      </c>
      <c r="K964" s="166">
        <f t="shared" si="88"/>
        <v>0</v>
      </c>
      <c r="L964" s="166">
        <f t="shared" si="89"/>
        <v>0</v>
      </c>
      <c r="M964" s="171" t="str">
        <f t="shared" ref="M964:M977" si="92"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s="172" customFormat="1" ht="15" hidden="1" customHeight="1" x14ac:dyDescent="0.25">
      <c r="A965" s="175">
        <v>0</v>
      </c>
      <c r="B965" s="161" t="s">
        <v>1928</v>
      </c>
      <c r="C965" s="161" t="s">
        <v>1929</v>
      </c>
      <c r="D965" s="162" t="s">
        <v>1919</v>
      </c>
      <c r="E965" s="162" t="s">
        <v>1920</v>
      </c>
      <c r="F965" s="162" t="s">
        <v>1930</v>
      </c>
      <c r="G965" s="163" t="s">
        <v>64</v>
      </c>
      <c r="H965" s="164">
        <v>0.99</v>
      </c>
      <c r="I965" s="165"/>
      <c r="J965" s="166">
        <f t="shared" si="87"/>
        <v>0</v>
      </c>
      <c r="K965" s="166">
        <f t="shared" si="88"/>
        <v>0</v>
      </c>
      <c r="L965" s="166">
        <f t="shared" si="89"/>
        <v>0</v>
      </c>
      <c r="M965" s="171" t="str">
        <f t="shared" si="92"/>
        <v/>
      </c>
    </row>
    <row r="966" spans="1:13" s="172" customFormat="1" ht="15" hidden="1" customHeight="1" x14ac:dyDescent="0.25">
      <c r="A966" s="175">
        <v>0</v>
      </c>
      <c r="B966" s="161" t="s">
        <v>1922</v>
      </c>
      <c r="C966" s="161" t="s">
        <v>1923</v>
      </c>
      <c r="D966" s="162" t="s">
        <v>1919</v>
      </c>
      <c r="E966" s="162" t="s">
        <v>1920</v>
      </c>
      <c r="F966" s="162" t="s">
        <v>1924</v>
      </c>
      <c r="G966" s="163" t="s">
        <v>64</v>
      </c>
      <c r="H966" s="164">
        <v>1.93</v>
      </c>
      <c r="I966" s="165"/>
      <c r="J966" s="166">
        <f t="shared" si="87"/>
        <v>0</v>
      </c>
      <c r="K966" s="166">
        <f t="shared" si="88"/>
        <v>0</v>
      </c>
      <c r="L966" s="166">
        <f t="shared" si="89"/>
        <v>0</v>
      </c>
      <c r="M966" s="171" t="str">
        <f t="shared" si="92"/>
        <v/>
      </c>
    </row>
    <row r="967" spans="1:13" s="172" customFormat="1" ht="15" hidden="1" customHeight="1" x14ac:dyDescent="0.25">
      <c r="A967" s="175">
        <v>0</v>
      </c>
      <c r="B967" s="161" t="s">
        <v>4766</v>
      </c>
      <c r="C967" s="161" t="s">
        <v>1933</v>
      </c>
      <c r="D967" s="162" t="s">
        <v>1934</v>
      </c>
      <c r="E967" s="162" t="s">
        <v>1935</v>
      </c>
      <c r="F967" s="162" t="s">
        <v>1936</v>
      </c>
      <c r="G967" s="163" t="s">
        <v>64</v>
      </c>
      <c r="H967" s="164">
        <v>1.3</v>
      </c>
      <c r="I967" s="165"/>
      <c r="J967" s="166">
        <f t="shared" si="87"/>
        <v>0</v>
      </c>
      <c r="K967" s="166">
        <f t="shared" si="88"/>
        <v>0</v>
      </c>
      <c r="L967" s="166">
        <f t="shared" si="89"/>
        <v>0</v>
      </c>
      <c r="M967" s="171" t="str">
        <f t="shared" si="92"/>
        <v/>
      </c>
    </row>
    <row r="968" spans="1:13" s="172" customFormat="1" ht="15" hidden="1" customHeight="1" x14ac:dyDescent="0.25">
      <c r="A968" s="175">
        <v>0</v>
      </c>
      <c r="B968" s="161" t="s">
        <v>4754</v>
      </c>
      <c r="C968" s="161" t="s">
        <v>6492</v>
      </c>
      <c r="D968" s="162" t="s">
        <v>1938</v>
      </c>
      <c r="E968" s="162" t="s">
        <v>1939</v>
      </c>
      <c r="F968" s="162" t="s">
        <v>6229</v>
      </c>
      <c r="G968" s="163" t="s">
        <v>64</v>
      </c>
      <c r="H968" s="164">
        <v>1.3</v>
      </c>
      <c r="I968" s="165"/>
      <c r="J968" s="166">
        <f t="shared" si="87"/>
        <v>0</v>
      </c>
      <c r="K968" s="166">
        <f t="shared" si="88"/>
        <v>0</v>
      </c>
      <c r="L968" s="166">
        <f t="shared" si="89"/>
        <v>0</v>
      </c>
      <c r="M968" s="171" t="str">
        <f t="shared" si="92"/>
        <v/>
      </c>
    </row>
    <row r="969" spans="1:13" s="172" customFormat="1" ht="15" hidden="1" customHeight="1" x14ac:dyDescent="0.25">
      <c r="A969" s="175">
        <v>0</v>
      </c>
      <c r="B969" s="161" t="s">
        <v>4755</v>
      </c>
      <c r="C969" s="161" t="s">
        <v>1937</v>
      </c>
      <c r="D969" s="162" t="s">
        <v>1938</v>
      </c>
      <c r="E969" s="162" t="s">
        <v>1939</v>
      </c>
      <c r="F969" s="162" t="s">
        <v>1940</v>
      </c>
      <c r="G969" s="163" t="s">
        <v>64</v>
      </c>
      <c r="H969" s="164">
        <v>1.3</v>
      </c>
      <c r="I969" s="165"/>
      <c r="J969" s="166">
        <f t="shared" si="87"/>
        <v>0</v>
      </c>
      <c r="K969" s="166">
        <f t="shared" si="88"/>
        <v>0</v>
      </c>
      <c r="L969" s="166">
        <f t="shared" si="89"/>
        <v>0</v>
      </c>
      <c r="M969" s="171" t="str">
        <f t="shared" si="92"/>
        <v/>
      </c>
    </row>
    <row r="970" spans="1:13" s="172" customFormat="1" ht="15" hidden="1" customHeight="1" x14ac:dyDescent="0.25">
      <c r="A970" s="175">
        <v>0</v>
      </c>
      <c r="B970" s="161" t="s">
        <v>4756</v>
      </c>
      <c r="C970" s="161" t="s">
        <v>5339</v>
      </c>
      <c r="D970" s="162" t="s">
        <v>1938</v>
      </c>
      <c r="E970" s="162" t="s">
        <v>1939</v>
      </c>
      <c r="F970" s="162" t="s">
        <v>1941</v>
      </c>
      <c r="G970" s="163" t="s">
        <v>64</v>
      </c>
      <c r="H970" s="164">
        <v>1.3</v>
      </c>
      <c r="I970" s="165"/>
      <c r="J970" s="166">
        <f t="shared" si="87"/>
        <v>0</v>
      </c>
      <c r="K970" s="166">
        <f t="shared" si="88"/>
        <v>0</v>
      </c>
      <c r="L970" s="166">
        <f t="shared" si="89"/>
        <v>0</v>
      </c>
      <c r="M970" s="171" t="str">
        <f t="shared" si="92"/>
        <v/>
      </c>
    </row>
    <row r="971" spans="1:13" s="172" customFormat="1" ht="15" hidden="1" customHeight="1" x14ac:dyDescent="0.25">
      <c r="A971" s="175">
        <v>0</v>
      </c>
      <c r="B971" s="161" t="s">
        <v>4757</v>
      </c>
      <c r="C971" s="179" t="s">
        <v>6493</v>
      </c>
      <c r="D971" s="173" t="s">
        <v>1938</v>
      </c>
      <c r="E971" s="173" t="s">
        <v>1939</v>
      </c>
      <c r="F971" s="173" t="s">
        <v>1942</v>
      </c>
      <c r="G971" s="174" t="s">
        <v>64</v>
      </c>
      <c r="H971" s="164">
        <v>1.3</v>
      </c>
      <c r="I971" s="165"/>
      <c r="J971" s="166">
        <f t="shared" si="87"/>
        <v>0</v>
      </c>
      <c r="K971" s="166">
        <f t="shared" si="88"/>
        <v>0</v>
      </c>
      <c r="L971" s="166">
        <f t="shared" si="89"/>
        <v>0</v>
      </c>
      <c r="M971" s="171" t="str">
        <f t="shared" si="92"/>
        <v/>
      </c>
    </row>
    <row r="972" spans="1:13" s="172" customFormat="1" ht="15" hidden="1" customHeight="1" x14ac:dyDescent="0.25">
      <c r="A972" s="175">
        <v>0</v>
      </c>
      <c r="B972" s="161" t="s">
        <v>4758</v>
      </c>
      <c r="C972" s="161" t="s">
        <v>5340</v>
      </c>
      <c r="D972" s="162" t="s">
        <v>1938</v>
      </c>
      <c r="E972" s="162" t="s">
        <v>1939</v>
      </c>
      <c r="F972" s="162" t="s">
        <v>5912</v>
      </c>
      <c r="G972" s="163" t="s">
        <v>64</v>
      </c>
      <c r="H972" s="164">
        <v>1.3</v>
      </c>
      <c r="I972" s="165"/>
      <c r="J972" s="166">
        <f t="shared" si="87"/>
        <v>0</v>
      </c>
      <c r="K972" s="166">
        <f t="shared" si="88"/>
        <v>0</v>
      </c>
      <c r="L972" s="166">
        <f t="shared" si="89"/>
        <v>0</v>
      </c>
      <c r="M972" s="171" t="str">
        <f t="shared" si="92"/>
        <v/>
      </c>
    </row>
    <row r="973" spans="1:13" s="172" customFormat="1" ht="15" hidden="1" customHeight="1" x14ac:dyDescent="0.25">
      <c r="A973" s="175">
        <v>0</v>
      </c>
      <c r="B973" s="161" t="s">
        <v>4759</v>
      </c>
      <c r="C973" s="161" t="s">
        <v>5341</v>
      </c>
      <c r="D973" s="162" t="s">
        <v>1938</v>
      </c>
      <c r="E973" s="162" t="s">
        <v>1939</v>
      </c>
      <c r="F973" s="162" t="s">
        <v>1943</v>
      </c>
      <c r="G973" s="163" t="s">
        <v>64</v>
      </c>
      <c r="H973" s="164">
        <v>1.3</v>
      </c>
      <c r="I973" s="165"/>
      <c r="J973" s="166">
        <f t="shared" si="87"/>
        <v>0</v>
      </c>
      <c r="K973" s="166">
        <f t="shared" si="88"/>
        <v>0</v>
      </c>
      <c r="L973" s="166">
        <f t="shared" si="89"/>
        <v>0</v>
      </c>
      <c r="M973" s="171" t="str">
        <f t="shared" si="92"/>
        <v/>
      </c>
    </row>
    <row r="974" spans="1:13" s="172" customFormat="1" ht="15" hidden="1" customHeight="1" x14ac:dyDescent="0.25">
      <c r="A974" s="175">
        <v>0</v>
      </c>
      <c r="B974" s="161" t="s">
        <v>4760</v>
      </c>
      <c r="C974" s="161" t="s">
        <v>1944</v>
      </c>
      <c r="D974" s="162" t="s">
        <v>1938</v>
      </c>
      <c r="E974" s="162" t="s">
        <v>1939</v>
      </c>
      <c r="F974" s="162" t="s">
        <v>1945</v>
      </c>
      <c r="G974" s="163" t="s">
        <v>64</v>
      </c>
      <c r="H974" s="164">
        <v>1.3</v>
      </c>
      <c r="I974" s="165"/>
      <c r="J974" s="166">
        <f t="shared" si="87"/>
        <v>0</v>
      </c>
      <c r="K974" s="166">
        <f t="shared" si="88"/>
        <v>0</v>
      </c>
      <c r="L974" s="166">
        <f t="shared" si="89"/>
        <v>0</v>
      </c>
      <c r="M974" s="171" t="str">
        <f t="shared" si="92"/>
        <v/>
      </c>
    </row>
    <row r="975" spans="1:13" s="172" customFormat="1" ht="15" customHeight="1" x14ac:dyDescent="0.25">
      <c r="A975" s="1">
        <v>80</v>
      </c>
      <c r="B975" s="63" t="s">
        <v>4761</v>
      </c>
      <c r="C975" s="63" t="s">
        <v>5342</v>
      </c>
      <c r="D975" s="64" t="s">
        <v>1938</v>
      </c>
      <c r="E975" s="64" t="s">
        <v>1939</v>
      </c>
      <c r="F975" s="64" t="s">
        <v>5913</v>
      </c>
      <c r="G975" s="65" t="s">
        <v>64</v>
      </c>
      <c r="H975" s="66">
        <v>1.3</v>
      </c>
      <c r="I975" s="67"/>
      <c r="J975" s="68">
        <f t="shared" si="87"/>
        <v>0</v>
      </c>
      <c r="K975" s="68">
        <f t="shared" si="88"/>
        <v>0</v>
      </c>
      <c r="L975" s="68">
        <f t="shared" si="89"/>
        <v>0</v>
      </c>
      <c r="M975" s="176" t="str">
        <f t="shared" si="92"/>
        <v/>
      </c>
    </row>
    <row r="976" spans="1:13" s="172" customFormat="1" ht="15" hidden="1" customHeight="1" x14ac:dyDescent="0.25">
      <c r="A976" s="175">
        <v>0</v>
      </c>
      <c r="B976" s="161" t="s">
        <v>4762</v>
      </c>
      <c r="C976" s="161" t="s">
        <v>1946</v>
      </c>
      <c r="D976" s="162" t="s">
        <v>1938</v>
      </c>
      <c r="E976" s="162" t="s">
        <v>1939</v>
      </c>
      <c r="F976" s="162" t="s">
        <v>1947</v>
      </c>
      <c r="G976" s="163" t="s">
        <v>64</v>
      </c>
      <c r="H976" s="164">
        <v>1.3</v>
      </c>
      <c r="I976" s="165"/>
      <c r="J976" s="166">
        <f t="shared" si="87"/>
        <v>0</v>
      </c>
      <c r="K976" s="166">
        <f t="shared" si="88"/>
        <v>0</v>
      </c>
      <c r="L976" s="166">
        <f t="shared" si="89"/>
        <v>0</v>
      </c>
      <c r="M976" s="171" t="str">
        <f t="shared" si="92"/>
        <v/>
      </c>
    </row>
    <row r="977" spans="1:13" s="172" customFormat="1" ht="15" hidden="1" customHeight="1" x14ac:dyDescent="0.25">
      <c r="A977" s="175">
        <v>0</v>
      </c>
      <c r="B977" s="161" t="s">
        <v>4763</v>
      </c>
      <c r="C977" s="161" t="s">
        <v>1948</v>
      </c>
      <c r="D977" s="162" t="s">
        <v>1938</v>
      </c>
      <c r="E977" s="162" t="s">
        <v>1939</v>
      </c>
      <c r="F977" s="162" t="s">
        <v>1949</v>
      </c>
      <c r="G977" s="163" t="s">
        <v>64</v>
      </c>
      <c r="H977" s="164">
        <v>1.3</v>
      </c>
      <c r="I977" s="165"/>
      <c r="J977" s="166">
        <f t="shared" si="87"/>
        <v>0</v>
      </c>
      <c r="K977" s="166">
        <f t="shared" si="88"/>
        <v>0</v>
      </c>
      <c r="L977" s="166">
        <f t="shared" si="89"/>
        <v>0</v>
      </c>
      <c r="M977" s="171" t="str">
        <f t="shared" si="92"/>
        <v/>
      </c>
    </row>
    <row r="978" spans="1:13" s="172" customFormat="1" ht="15" hidden="1" customHeight="1" x14ac:dyDescent="0.25">
      <c r="A978" s="175">
        <v>0</v>
      </c>
      <c r="B978" s="161" t="s">
        <v>1950</v>
      </c>
      <c r="C978" s="161" t="s">
        <v>1951</v>
      </c>
      <c r="D978" s="162" t="s">
        <v>1938</v>
      </c>
      <c r="E978" s="162" t="s">
        <v>1939</v>
      </c>
      <c r="F978" s="162" t="s">
        <v>1772</v>
      </c>
      <c r="G978" s="163" t="s">
        <v>4657</v>
      </c>
      <c r="H978" s="164">
        <v>3.5799999999999996</v>
      </c>
      <c r="I978" s="165"/>
      <c r="J978" s="166">
        <f t="shared" si="87"/>
        <v>0</v>
      </c>
      <c r="K978" s="166">
        <f t="shared" si="88"/>
        <v>0</v>
      </c>
      <c r="L978" s="166">
        <f t="shared" si="89"/>
        <v>0</v>
      </c>
      <c r="M978" s="171" t="str">
        <f>IF(I978="","",IF(I978&lt;50,"Ошибка! Не соблюден минимальный заказ на сорт!",""))</f>
        <v/>
      </c>
    </row>
    <row r="979" spans="1:13" s="172" customFormat="1" ht="15" hidden="1" customHeight="1" x14ac:dyDescent="0.25">
      <c r="A979" s="175">
        <v>0</v>
      </c>
      <c r="B979" s="161" t="s">
        <v>4764</v>
      </c>
      <c r="C979" s="161" t="s">
        <v>1952</v>
      </c>
      <c r="D979" s="162" t="s">
        <v>1938</v>
      </c>
      <c r="E979" s="162" t="s">
        <v>1939</v>
      </c>
      <c r="F979" s="162" t="s">
        <v>1953</v>
      </c>
      <c r="G979" s="163" t="s">
        <v>64</v>
      </c>
      <c r="H979" s="164">
        <v>1.3</v>
      </c>
      <c r="I979" s="165"/>
      <c r="J979" s="166">
        <f t="shared" si="87"/>
        <v>0</v>
      </c>
      <c r="K979" s="166">
        <f t="shared" si="88"/>
        <v>0</v>
      </c>
      <c r="L979" s="166">
        <f t="shared" si="89"/>
        <v>0</v>
      </c>
      <c r="M979" s="171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s="172" customFormat="1" ht="15" hidden="1" customHeight="1" x14ac:dyDescent="0.25">
      <c r="A980" s="175">
        <v>0</v>
      </c>
      <c r="B980" s="161" t="s">
        <v>4765</v>
      </c>
      <c r="C980" s="161" t="s">
        <v>1954</v>
      </c>
      <c r="D980" s="162" t="s">
        <v>1938</v>
      </c>
      <c r="E980" s="162" t="s">
        <v>1939</v>
      </c>
      <c r="F980" s="162" t="s">
        <v>1955</v>
      </c>
      <c r="G980" s="163" t="s">
        <v>64</v>
      </c>
      <c r="H980" s="164">
        <v>1.3</v>
      </c>
      <c r="I980" s="165"/>
      <c r="J980" s="166">
        <f t="shared" si="87"/>
        <v>0</v>
      </c>
      <c r="K980" s="166">
        <f t="shared" si="88"/>
        <v>0</v>
      </c>
      <c r="L980" s="166">
        <f t="shared" si="89"/>
        <v>0</v>
      </c>
      <c r="M980" s="171" t="str">
        <f>IF(I980="","",IF(I980&lt;80,"Ошибка! Не соблюден минимальный заказ на сорт!",IF(MOD(I980,40)&gt;0,"Ошибка! Не соблюдена кратность заказа на позицию!","")))</f>
        <v/>
      </c>
    </row>
    <row r="981" spans="1:13" s="172" customFormat="1" ht="15" customHeight="1" x14ac:dyDescent="0.25">
      <c r="A981" s="1">
        <v>369</v>
      </c>
      <c r="B981" s="63" t="s">
        <v>1958</v>
      </c>
      <c r="C981" s="63" t="s">
        <v>1959</v>
      </c>
      <c r="D981" s="64" t="s">
        <v>1956</v>
      </c>
      <c r="E981" s="64" t="s">
        <v>1957</v>
      </c>
      <c r="F981" s="64" t="s">
        <v>1960</v>
      </c>
      <c r="G981" s="65" t="s">
        <v>64</v>
      </c>
      <c r="H981" s="66">
        <v>1.35</v>
      </c>
      <c r="I981" s="67"/>
      <c r="J981" s="68">
        <f t="shared" si="87"/>
        <v>0</v>
      </c>
      <c r="K981" s="68">
        <f t="shared" si="88"/>
        <v>0</v>
      </c>
      <c r="L981" s="68">
        <f t="shared" si="89"/>
        <v>0</v>
      </c>
      <c r="M981" s="171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s="172" customFormat="1" ht="15" hidden="1" customHeight="1" x14ac:dyDescent="0.25">
      <c r="A982" s="175">
        <v>0</v>
      </c>
      <c r="B982" s="161" t="s">
        <v>1964</v>
      </c>
      <c r="C982" s="161" t="s">
        <v>1965</v>
      </c>
      <c r="D982" s="162" t="s">
        <v>1956</v>
      </c>
      <c r="E982" s="162" t="s">
        <v>1957</v>
      </c>
      <c r="F982" s="162" t="s">
        <v>1966</v>
      </c>
      <c r="G982" s="163" t="s">
        <v>64</v>
      </c>
      <c r="H982" s="164">
        <v>0.96</v>
      </c>
      <c r="I982" s="165"/>
      <c r="J982" s="166">
        <f t="shared" si="87"/>
        <v>0</v>
      </c>
      <c r="K982" s="166">
        <f t="shared" si="88"/>
        <v>0</v>
      </c>
      <c r="L982" s="166">
        <f t="shared" si="89"/>
        <v>0</v>
      </c>
      <c r="M982" s="171" t="str">
        <f>IF(I982="","",IF(I982&lt;75,"Ошибка! Не соблюден минимальный заказ на сорт!",IF(MOD(I982,25)&gt;0,"Ошибка! Не соблюдена кратность заказа на позицию!","")))</f>
        <v/>
      </c>
    </row>
    <row r="983" spans="1:13" s="172" customFormat="1" ht="15" customHeight="1" x14ac:dyDescent="0.25">
      <c r="A983" s="1">
        <v>355</v>
      </c>
      <c r="B983" s="63" t="s">
        <v>1967</v>
      </c>
      <c r="C983" s="63" t="s">
        <v>1968</v>
      </c>
      <c r="D983" s="64" t="s">
        <v>1956</v>
      </c>
      <c r="E983" s="64" t="s">
        <v>1957</v>
      </c>
      <c r="F983" s="64" t="s">
        <v>1969</v>
      </c>
      <c r="G983" s="65" t="s">
        <v>64</v>
      </c>
      <c r="H983" s="66">
        <v>1.35</v>
      </c>
      <c r="I983" s="67"/>
      <c r="J983" s="68">
        <f t="shared" si="87"/>
        <v>0</v>
      </c>
      <c r="K983" s="68">
        <f t="shared" si="88"/>
        <v>0</v>
      </c>
      <c r="L983" s="68">
        <f t="shared" si="89"/>
        <v>0</v>
      </c>
      <c r="M983" s="171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s="172" customFormat="1" ht="15" hidden="1" customHeight="1" x14ac:dyDescent="0.25">
      <c r="A984" s="175">
        <v>0</v>
      </c>
      <c r="B984" s="161" t="s">
        <v>1970</v>
      </c>
      <c r="C984" s="161" t="s">
        <v>1971</v>
      </c>
      <c r="D984" s="162" t="s">
        <v>1956</v>
      </c>
      <c r="E984" s="162" t="s">
        <v>1957</v>
      </c>
      <c r="F984" s="162" t="s">
        <v>1972</v>
      </c>
      <c r="G984" s="163" t="s">
        <v>64</v>
      </c>
      <c r="H984" s="164">
        <v>0.96</v>
      </c>
      <c r="I984" s="165"/>
      <c r="J984" s="166">
        <f t="shared" si="87"/>
        <v>0</v>
      </c>
      <c r="K984" s="166">
        <f t="shared" si="88"/>
        <v>0</v>
      </c>
      <c r="L984" s="166">
        <f t="shared" si="89"/>
        <v>0</v>
      </c>
      <c r="M984" s="171" t="str">
        <f>IF(I984="","",IF(I984&lt;50,"Ошибка! Не соблюден минимальный заказ на сорт!",""))</f>
        <v/>
      </c>
    </row>
    <row r="985" spans="1:13" s="172" customFormat="1" ht="15" hidden="1" customHeight="1" x14ac:dyDescent="0.25">
      <c r="A985" s="175">
        <v>0</v>
      </c>
      <c r="B985" s="161" t="s">
        <v>1973</v>
      </c>
      <c r="C985" s="161" t="s">
        <v>1974</v>
      </c>
      <c r="D985" s="162" t="s">
        <v>1956</v>
      </c>
      <c r="E985" s="162" t="s">
        <v>1957</v>
      </c>
      <c r="F985" s="162" t="s">
        <v>1975</v>
      </c>
      <c r="G985" s="163" t="s">
        <v>64</v>
      </c>
      <c r="H985" s="164">
        <v>1.35</v>
      </c>
      <c r="I985" s="165"/>
      <c r="J985" s="166">
        <f t="shared" si="87"/>
        <v>0</v>
      </c>
      <c r="K985" s="166">
        <f t="shared" si="88"/>
        <v>0</v>
      </c>
      <c r="L985" s="166">
        <f t="shared" si="89"/>
        <v>0</v>
      </c>
      <c r="M985" s="171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s="172" customFormat="1" ht="15" hidden="1" customHeight="1" x14ac:dyDescent="0.25">
      <c r="A986" s="175">
        <v>0</v>
      </c>
      <c r="B986" s="161" t="s">
        <v>1979</v>
      </c>
      <c r="C986" s="161" t="s">
        <v>1980</v>
      </c>
      <c r="D986" s="162" t="s">
        <v>1956</v>
      </c>
      <c r="E986" s="162" t="s">
        <v>1957</v>
      </c>
      <c r="F986" s="162" t="s">
        <v>1981</v>
      </c>
      <c r="G986" s="163" t="s">
        <v>64</v>
      </c>
      <c r="H986" s="164">
        <v>1.35</v>
      </c>
      <c r="I986" s="165"/>
      <c r="J986" s="166">
        <f t="shared" si="87"/>
        <v>0</v>
      </c>
      <c r="K986" s="166">
        <f t="shared" si="88"/>
        <v>0</v>
      </c>
      <c r="L986" s="166">
        <f t="shared" si="89"/>
        <v>0</v>
      </c>
      <c r="M986" s="171" t="str">
        <f>IF(I986="","",IF(I986&lt;75,"Ошибка! Не соблюден минимальный заказ на сорт!",IF(MOD(I986,25)&gt;0,"Ошибка! Не соблюдена кратность заказа на позицию!","")))</f>
        <v/>
      </c>
    </row>
    <row r="987" spans="1:13" s="172" customFormat="1" ht="15" customHeight="1" x14ac:dyDescent="0.25">
      <c r="A987" s="1">
        <v>714</v>
      </c>
      <c r="B987" s="63" t="s">
        <v>4767</v>
      </c>
      <c r="C987" s="178" t="s">
        <v>5343</v>
      </c>
      <c r="D987" s="167" t="s">
        <v>1956</v>
      </c>
      <c r="E987" s="167" t="s">
        <v>1957</v>
      </c>
      <c r="F987" s="167" t="s">
        <v>5914</v>
      </c>
      <c r="G987" s="168" t="s">
        <v>64</v>
      </c>
      <c r="H987" s="169">
        <v>0.96</v>
      </c>
      <c r="I987" s="67"/>
      <c r="J987" s="68">
        <f t="shared" si="87"/>
        <v>0</v>
      </c>
      <c r="K987" s="68">
        <f t="shared" si="88"/>
        <v>0</v>
      </c>
      <c r="L987" s="68">
        <f t="shared" si="89"/>
        <v>0</v>
      </c>
      <c r="M987" s="171" t="str">
        <f t="shared" ref="M987:M994" si="93"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s="172" customFormat="1" ht="15" hidden="1" customHeight="1" x14ac:dyDescent="0.25">
      <c r="A988" s="175">
        <v>0</v>
      </c>
      <c r="B988" s="161" t="s">
        <v>1961</v>
      </c>
      <c r="C988" s="161" t="s">
        <v>1962</v>
      </c>
      <c r="D988" s="162" t="s">
        <v>1956</v>
      </c>
      <c r="E988" s="162" t="s">
        <v>1957</v>
      </c>
      <c r="F988" s="162" t="s">
        <v>1963</v>
      </c>
      <c r="G988" s="163" t="s">
        <v>64</v>
      </c>
      <c r="H988" s="164">
        <v>1.35</v>
      </c>
      <c r="I988" s="165"/>
      <c r="J988" s="166">
        <f t="shared" si="87"/>
        <v>0</v>
      </c>
      <c r="K988" s="166">
        <f t="shared" si="88"/>
        <v>0</v>
      </c>
      <c r="L988" s="166">
        <f t="shared" si="89"/>
        <v>0</v>
      </c>
      <c r="M988" s="171" t="str">
        <f t="shared" si="93"/>
        <v/>
      </c>
    </row>
    <row r="989" spans="1:13" s="172" customFormat="1" ht="15" hidden="1" customHeight="1" x14ac:dyDescent="0.25">
      <c r="A989" s="175">
        <v>0</v>
      </c>
      <c r="B989" s="161" t="s">
        <v>1976</v>
      </c>
      <c r="C989" s="161" t="s">
        <v>1977</v>
      </c>
      <c r="D989" s="162" t="s">
        <v>1956</v>
      </c>
      <c r="E989" s="162" t="s">
        <v>1957</v>
      </c>
      <c r="F989" s="162" t="s">
        <v>1978</v>
      </c>
      <c r="G989" s="163" t="s">
        <v>64</v>
      </c>
      <c r="H989" s="164">
        <v>1.35</v>
      </c>
      <c r="I989" s="165"/>
      <c r="J989" s="166">
        <f t="shared" si="87"/>
        <v>0</v>
      </c>
      <c r="K989" s="166">
        <f t="shared" si="88"/>
        <v>0</v>
      </c>
      <c r="L989" s="166">
        <f t="shared" si="89"/>
        <v>0</v>
      </c>
      <c r="M989" s="171" t="str">
        <f t="shared" si="93"/>
        <v/>
      </c>
    </row>
    <row r="990" spans="1:13" s="172" customFormat="1" ht="15" hidden="1" customHeight="1" x14ac:dyDescent="0.25">
      <c r="A990" s="175">
        <v>0</v>
      </c>
      <c r="B990" s="161" t="s">
        <v>1982</v>
      </c>
      <c r="C990" s="161" t="s">
        <v>1983</v>
      </c>
      <c r="D990" s="162" t="s">
        <v>1984</v>
      </c>
      <c r="E990" s="162" t="s">
        <v>1985</v>
      </c>
      <c r="F990" s="162" t="s">
        <v>1647</v>
      </c>
      <c r="G990" s="163" t="s">
        <v>14</v>
      </c>
      <c r="H990" s="164">
        <v>6.16</v>
      </c>
      <c r="I990" s="165"/>
      <c r="J990" s="166">
        <f t="shared" si="87"/>
        <v>0</v>
      </c>
      <c r="K990" s="166">
        <f t="shared" si="88"/>
        <v>0</v>
      </c>
      <c r="L990" s="166">
        <f t="shared" si="89"/>
        <v>0</v>
      </c>
      <c r="M990" s="171" t="str">
        <f t="shared" si="93"/>
        <v/>
      </c>
    </row>
    <row r="991" spans="1:13" s="172" customFormat="1" ht="15" hidden="1" customHeight="1" x14ac:dyDescent="0.25">
      <c r="A991" s="175">
        <v>0</v>
      </c>
      <c r="B991" s="161" t="s">
        <v>5024</v>
      </c>
      <c r="C991" s="161" t="s">
        <v>5553</v>
      </c>
      <c r="D991" s="162" t="s">
        <v>5788</v>
      </c>
      <c r="E991" s="162" t="s">
        <v>5789</v>
      </c>
      <c r="F991" s="162" t="s">
        <v>6102</v>
      </c>
      <c r="G991" s="163" t="s">
        <v>5664</v>
      </c>
      <c r="H991" s="164">
        <v>7.26</v>
      </c>
      <c r="I991" s="165"/>
      <c r="J991" s="166">
        <f t="shared" si="87"/>
        <v>0</v>
      </c>
      <c r="K991" s="166">
        <f t="shared" si="88"/>
        <v>0</v>
      </c>
      <c r="L991" s="166">
        <f t="shared" si="89"/>
        <v>0</v>
      </c>
      <c r="M991" s="171" t="str">
        <f t="shared" si="93"/>
        <v/>
      </c>
    </row>
    <row r="992" spans="1:13" s="172" customFormat="1" ht="15" hidden="1" customHeight="1" x14ac:dyDescent="0.25">
      <c r="A992" s="175">
        <v>0</v>
      </c>
      <c r="B992" s="161" t="s">
        <v>1994</v>
      </c>
      <c r="C992" s="161" t="s">
        <v>1995</v>
      </c>
      <c r="D992" s="162" t="s">
        <v>1988</v>
      </c>
      <c r="E992" s="162" t="s">
        <v>1989</v>
      </c>
      <c r="F992" s="162"/>
      <c r="G992" s="163" t="s">
        <v>64</v>
      </c>
      <c r="H992" s="164">
        <v>1.05</v>
      </c>
      <c r="I992" s="165"/>
      <c r="J992" s="166">
        <f t="shared" si="87"/>
        <v>0</v>
      </c>
      <c r="K992" s="166">
        <f t="shared" si="88"/>
        <v>0</v>
      </c>
      <c r="L992" s="166">
        <f t="shared" si="89"/>
        <v>0</v>
      </c>
      <c r="M992" s="176" t="str">
        <f t="shared" si="93"/>
        <v/>
      </c>
    </row>
    <row r="993" spans="1:13" s="172" customFormat="1" ht="15" hidden="1" customHeight="1" x14ac:dyDescent="0.25">
      <c r="A993" s="175">
        <v>0</v>
      </c>
      <c r="B993" s="161" t="s">
        <v>1986</v>
      </c>
      <c r="C993" s="161" t="s">
        <v>1987</v>
      </c>
      <c r="D993" s="162" t="s">
        <v>1988</v>
      </c>
      <c r="E993" s="162" t="s">
        <v>1989</v>
      </c>
      <c r="F993" s="162" t="s">
        <v>1990</v>
      </c>
      <c r="G993" s="163" t="s">
        <v>64</v>
      </c>
      <c r="H993" s="164">
        <v>1.05</v>
      </c>
      <c r="I993" s="165"/>
      <c r="J993" s="166">
        <f t="shared" si="87"/>
        <v>0</v>
      </c>
      <c r="K993" s="166">
        <f t="shared" si="88"/>
        <v>0</v>
      </c>
      <c r="L993" s="166">
        <f t="shared" si="89"/>
        <v>0</v>
      </c>
      <c r="M993" s="171" t="str">
        <f t="shared" si="93"/>
        <v/>
      </c>
    </row>
    <row r="994" spans="1:13" s="172" customFormat="1" ht="15" hidden="1" customHeight="1" x14ac:dyDescent="0.25">
      <c r="A994" s="175">
        <v>0</v>
      </c>
      <c r="B994" s="161" t="s">
        <v>1991</v>
      </c>
      <c r="C994" s="161" t="s">
        <v>1992</v>
      </c>
      <c r="D994" s="162" t="s">
        <v>1988</v>
      </c>
      <c r="E994" s="162" t="s">
        <v>1989</v>
      </c>
      <c r="F994" s="162" t="s">
        <v>1993</v>
      </c>
      <c r="G994" s="163" t="s">
        <v>64</v>
      </c>
      <c r="H994" s="164">
        <v>1.05</v>
      </c>
      <c r="I994" s="165"/>
      <c r="J994" s="166">
        <f t="shared" si="87"/>
        <v>0</v>
      </c>
      <c r="K994" s="166">
        <f t="shared" si="88"/>
        <v>0</v>
      </c>
      <c r="L994" s="166">
        <f t="shared" si="89"/>
        <v>0</v>
      </c>
      <c r="M994" s="171" t="str">
        <f t="shared" si="93"/>
        <v/>
      </c>
    </row>
    <row r="995" spans="1:13" s="172" customFormat="1" ht="15" hidden="1" customHeight="1" x14ac:dyDescent="0.25">
      <c r="A995" s="175">
        <v>0</v>
      </c>
      <c r="B995" s="161" t="s">
        <v>2001</v>
      </c>
      <c r="C995" s="161" t="s">
        <v>2002</v>
      </c>
      <c r="D995" s="162" t="s">
        <v>1999</v>
      </c>
      <c r="E995" s="162" t="s">
        <v>2000</v>
      </c>
      <c r="F995" s="162"/>
      <c r="G995" s="163" t="s">
        <v>528</v>
      </c>
      <c r="H995" s="164">
        <v>1.27</v>
      </c>
      <c r="I995" s="165"/>
      <c r="J995" s="166">
        <f t="shared" si="87"/>
        <v>0</v>
      </c>
      <c r="K995" s="166">
        <f t="shared" si="88"/>
        <v>0</v>
      </c>
      <c r="L995" s="166">
        <f t="shared" si="89"/>
        <v>0</v>
      </c>
      <c r="M995" s="171" t="str">
        <f>IF(I995="","",IF(I995&lt;75,"Ошибка! Не соблюден минимальный заказ на сорт!",IF(MOD(I995,25)&gt;0,"Ошибка! Не соблюдена кратность заказа на позицию!","")))</f>
        <v/>
      </c>
    </row>
    <row r="996" spans="1:13" s="172" customFormat="1" ht="15" hidden="1" customHeight="1" x14ac:dyDescent="0.25">
      <c r="A996" s="175">
        <v>0</v>
      </c>
      <c r="B996" s="161" t="s">
        <v>4792</v>
      </c>
      <c r="C996" s="161" t="s">
        <v>5364</v>
      </c>
      <c r="D996" s="162" t="s">
        <v>1999</v>
      </c>
      <c r="E996" s="162" t="s">
        <v>2000</v>
      </c>
      <c r="F996" s="162"/>
      <c r="G996" s="163" t="s">
        <v>64</v>
      </c>
      <c r="H996" s="164">
        <v>0.96</v>
      </c>
      <c r="I996" s="165"/>
      <c r="J996" s="166">
        <f t="shared" si="87"/>
        <v>0</v>
      </c>
      <c r="K996" s="166">
        <f t="shared" si="88"/>
        <v>0</v>
      </c>
      <c r="L996" s="166">
        <f t="shared" si="89"/>
        <v>0</v>
      </c>
      <c r="M996" s="171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s="172" customFormat="1" ht="15" hidden="1" customHeight="1" x14ac:dyDescent="0.25">
      <c r="A997" s="175">
        <v>0</v>
      </c>
      <c r="B997" s="161" t="s">
        <v>2003</v>
      </c>
      <c r="C997" s="161" t="s">
        <v>2004</v>
      </c>
      <c r="D997" s="162" t="s">
        <v>2005</v>
      </c>
      <c r="E997" s="162" t="s">
        <v>2006</v>
      </c>
      <c r="F997" s="162" t="s">
        <v>2007</v>
      </c>
      <c r="G997" s="163" t="s">
        <v>64</v>
      </c>
      <c r="H997" s="164">
        <v>0.81</v>
      </c>
      <c r="I997" s="165"/>
      <c r="J997" s="166">
        <f t="shared" si="87"/>
        <v>0</v>
      </c>
      <c r="K997" s="166">
        <f t="shared" si="88"/>
        <v>0</v>
      </c>
      <c r="L997" s="166">
        <f t="shared" si="89"/>
        <v>0</v>
      </c>
      <c r="M997" s="171" t="str">
        <f t="shared" ref="M997:M1002" si="94">IF(I997="","",IF(I997&lt;75,"Ошибка! Не соблюден минимальный заказ на сорт!",IF(MOD(I997,25)&gt;0,"Ошибка! Не соблюдена кратность заказа на позицию!","")))</f>
        <v/>
      </c>
    </row>
    <row r="998" spans="1:13" s="172" customFormat="1" ht="15" customHeight="1" x14ac:dyDescent="0.25">
      <c r="A998" s="1">
        <v>372</v>
      </c>
      <c r="B998" s="63" t="s">
        <v>2008</v>
      </c>
      <c r="C998" s="63" t="s">
        <v>2009</v>
      </c>
      <c r="D998" s="64" t="s">
        <v>2005</v>
      </c>
      <c r="E998" s="64" t="s">
        <v>2006</v>
      </c>
      <c r="F998" s="64" t="s">
        <v>2010</v>
      </c>
      <c r="G998" s="65" t="s">
        <v>64</v>
      </c>
      <c r="H998" s="66">
        <v>0.81</v>
      </c>
      <c r="I998" s="67"/>
      <c r="J998" s="68">
        <f t="shared" si="87"/>
        <v>0</v>
      </c>
      <c r="K998" s="68">
        <f t="shared" si="88"/>
        <v>0</v>
      </c>
      <c r="L998" s="68">
        <f t="shared" si="89"/>
        <v>0</v>
      </c>
      <c r="M998" s="171" t="str">
        <f t="shared" si="94"/>
        <v/>
      </c>
    </row>
    <row r="999" spans="1:13" s="172" customFormat="1" ht="15" hidden="1" customHeight="1" x14ac:dyDescent="0.25">
      <c r="A999" s="175">
        <v>0</v>
      </c>
      <c r="B999" s="161" t="s">
        <v>1996</v>
      </c>
      <c r="C999" s="161" t="s">
        <v>1997</v>
      </c>
      <c r="D999" s="162" t="s">
        <v>2013</v>
      </c>
      <c r="E999" s="162" t="s">
        <v>2014</v>
      </c>
      <c r="F999" s="162" t="s">
        <v>1998</v>
      </c>
      <c r="G999" s="163" t="s">
        <v>64</v>
      </c>
      <c r="H999" s="164">
        <v>0.94000000000000006</v>
      </c>
      <c r="I999" s="165"/>
      <c r="J999" s="166">
        <f t="shared" si="87"/>
        <v>0</v>
      </c>
      <c r="K999" s="166">
        <f t="shared" si="88"/>
        <v>0</v>
      </c>
      <c r="L999" s="166">
        <f t="shared" si="89"/>
        <v>0</v>
      </c>
      <c r="M999" s="171" t="str">
        <f t="shared" si="94"/>
        <v/>
      </c>
    </row>
    <row r="1000" spans="1:13" s="172" customFormat="1" ht="15" hidden="1" customHeight="1" x14ac:dyDescent="0.25">
      <c r="A1000" s="175">
        <v>0</v>
      </c>
      <c r="B1000" s="161" t="s">
        <v>2011</v>
      </c>
      <c r="C1000" s="161" t="s">
        <v>2012</v>
      </c>
      <c r="D1000" s="162" t="s">
        <v>2013</v>
      </c>
      <c r="E1000" s="162" t="s">
        <v>2014</v>
      </c>
      <c r="F1000" s="162"/>
      <c r="G1000" s="163" t="s">
        <v>64</v>
      </c>
      <c r="H1000" s="164">
        <v>0.91</v>
      </c>
      <c r="I1000" s="165"/>
      <c r="J1000" s="166">
        <f t="shared" si="87"/>
        <v>0</v>
      </c>
      <c r="K1000" s="166">
        <f t="shared" si="88"/>
        <v>0</v>
      </c>
      <c r="L1000" s="166">
        <f t="shared" si="89"/>
        <v>0</v>
      </c>
      <c r="M1000" s="171" t="str">
        <f t="shared" si="94"/>
        <v/>
      </c>
    </row>
    <row r="1001" spans="1:13" s="172" customFormat="1" ht="15" customHeight="1" x14ac:dyDescent="0.25">
      <c r="A1001" s="1">
        <v>925</v>
      </c>
      <c r="B1001" s="63" t="s">
        <v>2021</v>
      </c>
      <c r="C1001" s="63" t="s">
        <v>2022</v>
      </c>
      <c r="D1001" s="64" t="s">
        <v>2017</v>
      </c>
      <c r="E1001" s="64" t="s">
        <v>2024</v>
      </c>
      <c r="F1001" s="64" t="s">
        <v>2025</v>
      </c>
      <c r="G1001" s="65" t="s">
        <v>64</v>
      </c>
      <c r="H1001" s="66">
        <v>0.81</v>
      </c>
      <c r="I1001" s="67"/>
      <c r="J1001" s="68">
        <f t="shared" si="87"/>
        <v>0</v>
      </c>
      <c r="K1001" s="68">
        <f t="shared" si="88"/>
        <v>0</v>
      </c>
      <c r="L1001" s="68">
        <f t="shared" si="89"/>
        <v>0</v>
      </c>
      <c r="M1001" s="171" t="str">
        <f t="shared" si="94"/>
        <v/>
      </c>
    </row>
    <row r="1002" spans="1:13" s="172" customFormat="1" ht="15" hidden="1" customHeight="1" x14ac:dyDescent="0.25">
      <c r="A1002" s="175">
        <v>0</v>
      </c>
      <c r="B1002" s="161" t="s">
        <v>2015</v>
      </c>
      <c r="C1002" s="161" t="s">
        <v>2016</v>
      </c>
      <c r="D1002" s="162" t="s">
        <v>2017</v>
      </c>
      <c r="E1002" s="162" t="s">
        <v>2024</v>
      </c>
      <c r="F1002" s="162" t="s">
        <v>2018</v>
      </c>
      <c r="G1002" s="163" t="s">
        <v>64</v>
      </c>
      <c r="H1002" s="164">
        <v>0.81</v>
      </c>
      <c r="I1002" s="165"/>
      <c r="J1002" s="166">
        <f t="shared" si="87"/>
        <v>0</v>
      </c>
      <c r="K1002" s="166">
        <f t="shared" si="88"/>
        <v>0</v>
      </c>
      <c r="L1002" s="166">
        <f t="shared" si="89"/>
        <v>0</v>
      </c>
      <c r="M1002" s="171" t="str">
        <f t="shared" si="94"/>
        <v/>
      </c>
    </row>
    <row r="1003" spans="1:13" s="172" customFormat="1" ht="15" hidden="1" customHeight="1" x14ac:dyDescent="0.25">
      <c r="A1003" s="175">
        <v>0</v>
      </c>
      <c r="B1003" s="161" t="s">
        <v>2026</v>
      </c>
      <c r="C1003" s="161" t="s">
        <v>2027</v>
      </c>
      <c r="D1003" s="162" t="s">
        <v>2023</v>
      </c>
      <c r="E1003" s="162" t="s">
        <v>2024</v>
      </c>
      <c r="F1003" s="162" t="s">
        <v>2028</v>
      </c>
      <c r="G1003" s="163" t="s">
        <v>64</v>
      </c>
      <c r="H1003" s="164">
        <v>0.81</v>
      </c>
      <c r="I1003" s="165"/>
      <c r="J1003" s="166">
        <f t="shared" si="87"/>
        <v>0</v>
      </c>
      <c r="K1003" s="166">
        <f t="shared" si="88"/>
        <v>0</v>
      </c>
      <c r="L1003" s="166">
        <f t="shared" si="89"/>
        <v>0</v>
      </c>
      <c r="M1003" s="171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s="172" customFormat="1" ht="15" hidden="1" customHeight="1" x14ac:dyDescent="0.25">
      <c r="A1004" s="175">
        <v>0</v>
      </c>
      <c r="B1004" s="161" t="s">
        <v>2019</v>
      </c>
      <c r="C1004" s="161" t="s">
        <v>2020</v>
      </c>
      <c r="D1004" s="162" t="s">
        <v>2017</v>
      </c>
      <c r="E1004" s="162" t="s">
        <v>2024</v>
      </c>
      <c r="F1004" s="162"/>
      <c r="G1004" s="163" t="s">
        <v>64</v>
      </c>
      <c r="H1004" s="164">
        <v>0.81</v>
      </c>
      <c r="I1004" s="165"/>
      <c r="J1004" s="166">
        <f t="shared" si="87"/>
        <v>0</v>
      </c>
      <c r="K1004" s="166">
        <f t="shared" si="88"/>
        <v>0</v>
      </c>
      <c r="L1004" s="166">
        <f t="shared" si="89"/>
        <v>0</v>
      </c>
      <c r="M1004" s="171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s="172" customFormat="1" ht="15" hidden="1" customHeight="1" x14ac:dyDescent="0.25">
      <c r="A1005" s="175">
        <v>0</v>
      </c>
      <c r="B1005" s="161" t="s">
        <v>2032</v>
      </c>
      <c r="C1005" s="161" t="s">
        <v>2033</v>
      </c>
      <c r="D1005" s="162" t="s">
        <v>2034</v>
      </c>
      <c r="E1005" s="162" t="s">
        <v>2035</v>
      </c>
      <c r="F1005" s="162" t="s">
        <v>2036</v>
      </c>
      <c r="G1005" s="163" t="s">
        <v>64</v>
      </c>
      <c r="H1005" s="164">
        <v>0.81</v>
      </c>
      <c r="I1005" s="165"/>
      <c r="J1005" s="166">
        <f t="shared" ref="J1005:J1068" si="95">H1005*I1005</f>
        <v>0</v>
      </c>
      <c r="K1005" s="166">
        <f t="shared" ref="K1005:K1068" si="96">IF($I$11&gt;=7000,0,H1005*0.07*I1005)</f>
        <v>0</v>
      </c>
      <c r="L1005" s="166">
        <f t="shared" ref="L1005:L1068" si="97">J1005+K1005</f>
        <v>0</v>
      </c>
      <c r="M1005" s="171" t="str">
        <f>IF(I1005="","",IF(I1005&lt;75,"Ошибка! Не соблюден минимальный заказ на сорт!",IF(MOD(I1005,25)&gt;0,"Ошибка! Не соблюдена кратность заказа на позицию!","")))</f>
        <v/>
      </c>
    </row>
    <row r="1006" spans="1:13" s="172" customFormat="1" ht="15" customHeight="1" x14ac:dyDescent="0.25">
      <c r="A1006" s="1">
        <v>1504</v>
      </c>
      <c r="B1006" s="63" t="s">
        <v>2037</v>
      </c>
      <c r="C1006" s="63" t="s">
        <v>2038</v>
      </c>
      <c r="D1006" s="64" t="s">
        <v>2034</v>
      </c>
      <c r="E1006" s="64" t="s">
        <v>2035</v>
      </c>
      <c r="F1006" s="64" t="s">
        <v>2039</v>
      </c>
      <c r="G1006" s="65" t="s">
        <v>64</v>
      </c>
      <c r="H1006" s="66">
        <v>0.81</v>
      </c>
      <c r="I1006" s="67"/>
      <c r="J1006" s="68">
        <f t="shared" si="95"/>
        <v>0</v>
      </c>
      <c r="K1006" s="68">
        <f t="shared" si="96"/>
        <v>0</v>
      </c>
      <c r="L1006" s="68">
        <f t="shared" si="97"/>
        <v>0</v>
      </c>
      <c r="M1006" s="171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s="172" customFormat="1" ht="15" hidden="1" customHeight="1" x14ac:dyDescent="0.25">
      <c r="A1007" s="175">
        <v>0</v>
      </c>
      <c r="B1007" s="161" t="s">
        <v>2029</v>
      </c>
      <c r="C1007" s="161" t="s">
        <v>2030</v>
      </c>
      <c r="D1007" s="162" t="s">
        <v>2023</v>
      </c>
      <c r="E1007" s="162" t="s">
        <v>5691</v>
      </c>
      <c r="F1007" s="162" t="s">
        <v>2031</v>
      </c>
      <c r="G1007" s="163" t="s">
        <v>64</v>
      </c>
      <c r="H1007" s="164">
        <v>0.81</v>
      </c>
      <c r="I1007" s="165"/>
      <c r="J1007" s="166">
        <f t="shared" si="95"/>
        <v>0</v>
      </c>
      <c r="K1007" s="166">
        <f t="shared" si="96"/>
        <v>0</v>
      </c>
      <c r="L1007" s="166">
        <f t="shared" si="97"/>
        <v>0</v>
      </c>
      <c r="M1007" s="171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s="172" customFormat="1" ht="15" hidden="1" customHeight="1" x14ac:dyDescent="0.25">
      <c r="A1008" s="175">
        <v>0</v>
      </c>
      <c r="B1008" s="161" t="s">
        <v>2040</v>
      </c>
      <c r="C1008" s="161" t="s">
        <v>2041</v>
      </c>
      <c r="D1008" s="162" t="s">
        <v>6601</v>
      </c>
      <c r="E1008" s="162" t="s">
        <v>6602</v>
      </c>
      <c r="F1008" s="162"/>
      <c r="G1008" s="163" t="s">
        <v>64</v>
      </c>
      <c r="H1008" s="164">
        <v>0.81</v>
      </c>
      <c r="I1008" s="165"/>
      <c r="J1008" s="166">
        <f t="shared" si="95"/>
        <v>0</v>
      </c>
      <c r="K1008" s="166">
        <f t="shared" si="96"/>
        <v>0</v>
      </c>
      <c r="L1008" s="166">
        <f t="shared" si="97"/>
        <v>0</v>
      </c>
      <c r="M1008" s="171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s="172" customFormat="1" ht="15" hidden="1" customHeight="1" x14ac:dyDescent="0.25">
      <c r="A1009" s="175">
        <v>0</v>
      </c>
      <c r="B1009" s="161" t="s">
        <v>5030</v>
      </c>
      <c r="C1009" s="161" t="s">
        <v>5559</v>
      </c>
      <c r="D1009" s="162" t="s">
        <v>5790</v>
      </c>
      <c r="E1009" s="162" t="s">
        <v>5791</v>
      </c>
      <c r="F1009" s="162" t="s">
        <v>1647</v>
      </c>
      <c r="G1009" s="163" t="s">
        <v>64</v>
      </c>
      <c r="H1009" s="164">
        <v>2.48</v>
      </c>
      <c r="I1009" s="165"/>
      <c r="J1009" s="166">
        <f t="shared" si="95"/>
        <v>0</v>
      </c>
      <c r="K1009" s="166">
        <f t="shared" si="96"/>
        <v>0</v>
      </c>
      <c r="L1009" s="166">
        <f t="shared" si="97"/>
        <v>0</v>
      </c>
      <c r="M1009" s="171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s="172" customFormat="1" ht="15" customHeight="1" x14ac:dyDescent="0.25">
      <c r="A1010" s="1">
        <v>1074</v>
      </c>
      <c r="B1010" s="63" t="s">
        <v>2042</v>
      </c>
      <c r="C1010" s="63" t="s">
        <v>2043</v>
      </c>
      <c r="D1010" s="64" t="s">
        <v>2044</v>
      </c>
      <c r="E1010" s="64" t="s">
        <v>2045</v>
      </c>
      <c r="F1010" s="64" t="s">
        <v>2046</v>
      </c>
      <c r="G1010" s="65" t="s">
        <v>64</v>
      </c>
      <c r="H1010" s="66">
        <v>2.48</v>
      </c>
      <c r="I1010" s="67"/>
      <c r="J1010" s="68">
        <f t="shared" si="95"/>
        <v>0</v>
      </c>
      <c r="K1010" s="68">
        <f t="shared" si="96"/>
        <v>0</v>
      </c>
      <c r="L1010" s="68">
        <f t="shared" si="97"/>
        <v>0</v>
      </c>
      <c r="M1010" s="171" t="str">
        <f>IF(I1010="","",IF(I1010&lt;50,"Ошибка! Не соблюден минимальный заказ на сорт!",""))</f>
        <v/>
      </c>
    </row>
    <row r="1011" spans="1:13" s="172" customFormat="1" ht="15" customHeight="1" x14ac:dyDescent="0.25">
      <c r="A1011" s="1">
        <v>132</v>
      </c>
      <c r="B1011" s="63" t="s">
        <v>2047</v>
      </c>
      <c r="C1011" s="63" t="s">
        <v>2048</v>
      </c>
      <c r="D1011" s="64" t="s">
        <v>2049</v>
      </c>
      <c r="E1011" s="64" t="s">
        <v>2050</v>
      </c>
      <c r="F1011" s="64" t="s">
        <v>2051</v>
      </c>
      <c r="G1011" s="65" t="s">
        <v>64</v>
      </c>
      <c r="H1011" s="66">
        <v>0.92</v>
      </c>
      <c r="I1011" s="67"/>
      <c r="J1011" s="68">
        <f t="shared" si="95"/>
        <v>0</v>
      </c>
      <c r="K1011" s="68">
        <f t="shared" si="96"/>
        <v>0</v>
      </c>
      <c r="L1011" s="68">
        <f t="shared" si="97"/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s="172" customFormat="1" ht="15" customHeight="1" x14ac:dyDescent="0.25">
      <c r="A1012" s="180">
        <v>1323</v>
      </c>
      <c r="B1012" s="63" t="s">
        <v>2052</v>
      </c>
      <c r="C1012" s="63" t="s">
        <v>2053</v>
      </c>
      <c r="D1012" s="64" t="s">
        <v>2049</v>
      </c>
      <c r="E1012" s="64" t="s">
        <v>2050</v>
      </c>
      <c r="F1012" s="64" t="s">
        <v>2054</v>
      </c>
      <c r="G1012" s="177" t="s">
        <v>64</v>
      </c>
      <c r="H1012" s="66">
        <v>0.92</v>
      </c>
      <c r="I1012" s="67"/>
      <c r="J1012" s="68">
        <f t="shared" si="95"/>
        <v>0</v>
      </c>
      <c r="K1012" s="68">
        <f t="shared" si="96"/>
        <v>0</v>
      </c>
      <c r="L1012" s="68">
        <f t="shared" si="97"/>
        <v>0</v>
      </c>
      <c r="M1012" s="171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s="172" customFormat="1" ht="15" customHeight="1" x14ac:dyDescent="0.25">
      <c r="A1013" s="180">
        <v>2000</v>
      </c>
      <c r="B1013" s="63" t="s">
        <v>2055</v>
      </c>
      <c r="C1013" s="63" t="s">
        <v>2056</v>
      </c>
      <c r="D1013" s="64" t="s">
        <v>2049</v>
      </c>
      <c r="E1013" s="64" t="s">
        <v>2050</v>
      </c>
      <c r="F1013" s="64" t="s">
        <v>638</v>
      </c>
      <c r="G1013" s="177" t="s">
        <v>64</v>
      </c>
      <c r="H1013" s="66">
        <v>0.92</v>
      </c>
      <c r="I1013" s="67"/>
      <c r="J1013" s="68">
        <f t="shared" si="95"/>
        <v>0</v>
      </c>
      <c r="K1013" s="68">
        <f t="shared" si="96"/>
        <v>0</v>
      </c>
      <c r="L1013" s="68">
        <f t="shared" si="97"/>
        <v>0</v>
      </c>
      <c r="M1013" s="171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s="172" customFormat="1" ht="15" hidden="1" customHeight="1" x14ac:dyDescent="0.25">
      <c r="A1014" s="175">
        <v>0</v>
      </c>
      <c r="B1014" s="161" t="s">
        <v>5025</v>
      </c>
      <c r="C1014" s="179" t="s">
        <v>5554</v>
      </c>
      <c r="D1014" s="173" t="s">
        <v>2057</v>
      </c>
      <c r="E1014" s="173" t="s">
        <v>2058</v>
      </c>
      <c r="F1014" s="173" t="s">
        <v>273</v>
      </c>
      <c r="G1014" s="174" t="s">
        <v>528</v>
      </c>
      <c r="H1014" s="164">
        <v>5.83</v>
      </c>
      <c r="I1014" s="165"/>
      <c r="J1014" s="166">
        <f t="shared" si="95"/>
        <v>0</v>
      </c>
      <c r="K1014" s="166">
        <f t="shared" si="96"/>
        <v>0</v>
      </c>
      <c r="L1014" s="166">
        <f t="shared" si="97"/>
        <v>0</v>
      </c>
      <c r="M1014" s="171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s="172" customFormat="1" ht="15" hidden="1" customHeight="1" x14ac:dyDescent="0.25">
      <c r="A1015" s="175">
        <v>0</v>
      </c>
      <c r="B1015" s="161" t="s">
        <v>5027</v>
      </c>
      <c r="C1015" s="179" t="s">
        <v>5556</v>
      </c>
      <c r="D1015" s="173" t="s">
        <v>2057</v>
      </c>
      <c r="E1015" s="173" t="s">
        <v>2058</v>
      </c>
      <c r="F1015" s="173" t="s">
        <v>2059</v>
      </c>
      <c r="G1015" s="174" t="s">
        <v>14</v>
      </c>
      <c r="H1015" s="164">
        <v>3.5799999999999996</v>
      </c>
      <c r="I1015" s="165"/>
      <c r="J1015" s="166">
        <f t="shared" si="95"/>
        <v>0</v>
      </c>
      <c r="K1015" s="166">
        <f t="shared" si="96"/>
        <v>0</v>
      </c>
      <c r="L1015" s="166">
        <f t="shared" si="97"/>
        <v>0</v>
      </c>
      <c r="M1015" s="171" t="str">
        <f>IF(I1015="","",IF(I1015&lt;75,"Ошибка! Не соблюден минимальный заказ на сорт!",IF(MOD(I1015,25)&gt;0,"Ошибка! Не соблюдена кратность заказа на позицию!","")))</f>
        <v/>
      </c>
    </row>
    <row r="1016" spans="1:13" s="172" customFormat="1" ht="15" customHeight="1" x14ac:dyDescent="0.25">
      <c r="A1016" s="1">
        <v>1039</v>
      </c>
      <c r="B1016" s="63" t="s">
        <v>2060</v>
      </c>
      <c r="C1016" s="63" t="s">
        <v>2061</v>
      </c>
      <c r="D1016" s="64" t="s">
        <v>2057</v>
      </c>
      <c r="E1016" s="64" t="s">
        <v>2058</v>
      </c>
      <c r="F1016" s="64" t="s">
        <v>2059</v>
      </c>
      <c r="G1016" s="65" t="s">
        <v>528</v>
      </c>
      <c r="H1016" s="66">
        <v>5.61</v>
      </c>
      <c r="I1016" s="67"/>
      <c r="J1016" s="68">
        <f t="shared" si="95"/>
        <v>0</v>
      </c>
      <c r="K1016" s="68">
        <f t="shared" si="96"/>
        <v>0</v>
      </c>
      <c r="L1016" s="68">
        <f t="shared" si="97"/>
        <v>0</v>
      </c>
      <c r="M1016" s="171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s="172" customFormat="1" ht="15" hidden="1" customHeight="1" x14ac:dyDescent="0.25">
      <c r="A1017" s="175">
        <v>0</v>
      </c>
      <c r="B1017" s="161" t="s">
        <v>5029</v>
      </c>
      <c r="C1017" s="179" t="s">
        <v>5558</v>
      </c>
      <c r="D1017" s="173" t="s">
        <v>2057</v>
      </c>
      <c r="E1017" s="173" t="s">
        <v>2058</v>
      </c>
      <c r="F1017" s="173" t="s">
        <v>6104</v>
      </c>
      <c r="G1017" s="174" t="s">
        <v>14</v>
      </c>
      <c r="H1017" s="164">
        <v>2.97</v>
      </c>
      <c r="I1017" s="165"/>
      <c r="J1017" s="166">
        <f t="shared" si="95"/>
        <v>0</v>
      </c>
      <c r="K1017" s="166">
        <f t="shared" si="96"/>
        <v>0</v>
      </c>
      <c r="L1017" s="166">
        <f t="shared" si="97"/>
        <v>0</v>
      </c>
      <c r="M1017" s="171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s="172" customFormat="1" ht="15" hidden="1" customHeight="1" x14ac:dyDescent="0.25">
      <c r="A1018" s="175">
        <v>0</v>
      </c>
      <c r="B1018" s="161" t="s">
        <v>5026</v>
      </c>
      <c r="C1018" s="179" t="s">
        <v>5555</v>
      </c>
      <c r="D1018" s="173" t="s">
        <v>2057</v>
      </c>
      <c r="E1018" s="173" t="s">
        <v>2058</v>
      </c>
      <c r="F1018" s="173" t="s">
        <v>6103</v>
      </c>
      <c r="G1018" s="174" t="s">
        <v>528</v>
      </c>
      <c r="H1018" s="164">
        <v>5.83</v>
      </c>
      <c r="I1018" s="165"/>
      <c r="J1018" s="166">
        <f t="shared" si="95"/>
        <v>0</v>
      </c>
      <c r="K1018" s="166">
        <f t="shared" si="96"/>
        <v>0</v>
      </c>
      <c r="L1018" s="166">
        <f t="shared" si="97"/>
        <v>0</v>
      </c>
      <c r="M1018" s="171" t="str">
        <f>IF(I1018="","",IF(I1018&lt;75,"Ошибка! Не соблюден минимальный заказ на сорт!",IF(MOD(I1018,25)&gt;0,"Ошибка! Не соблюдена кратность заказа на позицию!","")))</f>
        <v/>
      </c>
    </row>
    <row r="1019" spans="1:13" s="172" customFormat="1" ht="15" hidden="1" customHeight="1" x14ac:dyDescent="0.25">
      <c r="A1019" s="175">
        <v>0</v>
      </c>
      <c r="B1019" s="161" t="s">
        <v>5028</v>
      </c>
      <c r="C1019" s="161" t="s">
        <v>5557</v>
      </c>
      <c r="D1019" s="162" t="s">
        <v>2057</v>
      </c>
      <c r="E1019" s="162" t="s">
        <v>2058</v>
      </c>
      <c r="F1019" s="162" t="s">
        <v>2059</v>
      </c>
      <c r="G1019" s="163" t="s">
        <v>5664</v>
      </c>
      <c r="H1019" s="164">
        <v>7.26</v>
      </c>
      <c r="I1019" s="165"/>
      <c r="J1019" s="166">
        <f t="shared" si="95"/>
        <v>0</v>
      </c>
      <c r="K1019" s="166">
        <f t="shared" si="96"/>
        <v>0</v>
      </c>
      <c r="L1019" s="166">
        <f t="shared" si="97"/>
        <v>0</v>
      </c>
      <c r="M1019" s="171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s="172" customFormat="1" ht="15" hidden="1" customHeight="1" x14ac:dyDescent="0.25">
      <c r="A1020" s="175">
        <v>0</v>
      </c>
      <c r="B1020" s="161" t="s">
        <v>4773</v>
      </c>
      <c r="C1020" s="179" t="s">
        <v>5348</v>
      </c>
      <c r="D1020" s="173" t="s">
        <v>6556</v>
      </c>
      <c r="E1020" s="173" t="s">
        <v>6557</v>
      </c>
      <c r="F1020" s="173" t="s">
        <v>5919</v>
      </c>
      <c r="G1020" s="174" t="s">
        <v>64</v>
      </c>
      <c r="H1020" s="164">
        <v>3.4699999999999998</v>
      </c>
      <c r="I1020" s="165"/>
      <c r="J1020" s="166">
        <f t="shared" si="95"/>
        <v>0</v>
      </c>
      <c r="K1020" s="166">
        <f t="shared" si="96"/>
        <v>0</v>
      </c>
      <c r="L1020" s="166">
        <f t="shared" si="97"/>
        <v>0</v>
      </c>
      <c r="M1020" s="171" t="str">
        <f>IF(I1020="","",IF(I1020&lt;75,"Ошибка! Не соблюден минимальный заказ на сорт!",IF(MOD(I1020,25)&gt;0,"Ошибка! Не соблюдена кратность заказа на позицию!","")))</f>
        <v/>
      </c>
    </row>
    <row r="1021" spans="1:13" s="172" customFormat="1" ht="15" hidden="1" customHeight="1" x14ac:dyDescent="0.25">
      <c r="A1021" s="175">
        <v>0</v>
      </c>
      <c r="B1021" s="161" t="s">
        <v>4775</v>
      </c>
      <c r="C1021" s="179" t="s">
        <v>5350</v>
      </c>
      <c r="D1021" s="173" t="s">
        <v>6556</v>
      </c>
      <c r="E1021" s="173" t="s">
        <v>6557</v>
      </c>
      <c r="F1021" s="173" t="s">
        <v>5921</v>
      </c>
      <c r="G1021" s="174" t="s">
        <v>64</v>
      </c>
      <c r="H1021" s="164">
        <v>2.42</v>
      </c>
      <c r="I1021" s="165"/>
      <c r="J1021" s="166">
        <f t="shared" si="95"/>
        <v>0</v>
      </c>
      <c r="K1021" s="166">
        <f t="shared" si="96"/>
        <v>0</v>
      </c>
      <c r="L1021" s="166">
        <f t="shared" si="97"/>
        <v>0</v>
      </c>
      <c r="M1021" s="171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s="172" customFormat="1" ht="15" hidden="1" customHeight="1" x14ac:dyDescent="0.25">
      <c r="A1022" s="175">
        <v>0</v>
      </c>
      <c r="B1022" s="161" t="s">
        <v>4781</v>
      </c>
      <c r="C1022" s="179" t="s">
        <v>5356</v>
      </c>
      <c r="D1022" s="173" t="s">
        <v>6556</v>
      </c>
      <c r="E1022" s="173" t="s">
        <v>6557</v>
      </c>
      <c r="F1022" s="173" t="s">
        <v>5927</v>
      </c>
      <c r="G1022" s="174" t="s">
        <v>64</v>
      </c>
      <c r="H1022" s="164">
        <v>3.4699999999999998</v>
      </c>
      <c r="I1022" s="165"/>
      <c r="J1022" s="166">
        <f t="shared" si="95"/>
        <v>0</v>
      </c>
      <c r="K1022" s="166">
        <f t="shared" si="96"/>
        <v>0</v>
      </c>
      <c r="L1022" s="166">
        <f t="shared" si="97"/>
        <v>0</v>
      </c>
      <c r="M1022" s="171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s="172" customFormat="1" ht="15" hidden="1" customHeight="1" x14ac:dyDescent="0.25">
      <c r="A1023" s="175">
        <v>0</v>
      </c>
      <c r="B1023" s="161" t="s">
        <v>4776</v>
      </c>
      <c r="C1023" s="179" t="s">
        <v>5351</v>
      </c>
      <c r="D1023" s="173" t="s">
        <v>6556</v>
      </c>
      <c r="E1023" s="173" t="s">
        <v>6557</v>
      </c>
      <c r="F1023" s="173" t="s">
        <v>5922</v>
      </c>
      <c r="G1023" s="174" t="s">
        <v>64</v>
      </c>
      <c r="H1023" s="164">
        <v>2.42</v>
      </c>
      <c r="I1023" s="165"/>
      <c r="J1023" s="166">
        <f t="shared" si="95"/>
        <v>0</v>
      </c>
      <c r="K1023" s="166">
        <f t="shared" si="96"/>
        <v>0</v>
      </c>
      <c r="L1023" s="166">
        <f t="shared" si="97"/>
        <v>0</v>
      </c>
      <c r="M1023" s="171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s="172" customFormat="1" ht="15" hidden="1" customHeight="1" x14ac:dyDescent="0.25">
      <c r="A1024" s="175">
        <v>0</v>
      </c>
      <c r="B1024" s="161" t="s">
        <v>2068</v>
      </c>
      <c r="C1024" s="161" t="s">
        <v>2069</v>
      </c>
      <c r="D1024" s="162" t="s">
        <v>5679</v>
      </c>
      <c r="E1024" s="162" t="s">
        <v>5680</v>
      </c>
      <c r="F1024" s="162" t="s">
        <v>5917</v>
      </c>
      <c r="G1024" s="163" t="s">
        <v>64</v>
      </c>
      <c r="H1024" s="164">
        <v>2.42</v>
      </c>
      <c r="I1024" s="165"/>
      <c r="J1024" s="166">
        <f t="shared" si="95"/>
        <v>0</v>
      </c>
      <c r="K1024" s="166">
        <f t="shared" si="96"/>
        <v>0</v>
      </c>
      <c r="L1024" s="166">
        <f t="shared" si="97"/>
        <v>0</v>
      </c>
      <c r="M1024" s="171" t="str">
        <f>IF(I1024="","",IF(I1024&lt;50,"Ошибка! Не соблюден минимальный заказ на сорт!",""))</f>
        <v/>
      </c>
    </row>
    <row r="1025" spans="1:13" s="172" customFormat="1" ht="15" hidden="1" customHeight="1" x14ac:dyDescent="0.25">
      <c r="A1025" s="175">
        <v>0</v>
      </c>
      <c r="B1025" s="161" t="s">
        <v>4780</v>
      </c>
      <c r="C1025" s="179" t="s">
        <v>5355</v>
      </c>
      <c r="D1025" s="173" t="s">
        <v>5687</v>
      </c>
      <c r="E1025" s="173" t="s">
        <v>5688</v>
      </c>
      <c r="F1025" s="173" t="s">
        <v>5926</v>
      </c>
      <c r="G1025" s="174" t="s">
        <v>64</v>
      </c>
      <c r="H1025" s="164">
        <v>2.42</v>
      </c>
      <c r="I1025" s="165"/>
      <c r="J1025" s="166">
        <f t="shared" si="95"/>
        <v>0</v>
      </c>
      <c r="K1025" s="166">
        <f t="shared" si="96"/>
        <v>0</v>
      </c>
      <c r="L1025" s="166">
        <f t="shared" si="97"/>
        <v>0</v>
      </c>
      <c r="M1025" s="171" t="str">
        <f t="shared" ref="M1025:M1042" si="98"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s="172" customFormat="1" ht="15" hidden="1" customHeight="1" x14ac:dyDescent="0.25">
      <c r="A1026" s="175">
        <v>0</v>
      </c>
      <c r="B1026" s="161" t="s">
        <v>2088</v>
      </c>
      <c r="C1026" s="161" t="s">
        <v>2089</v>
      </c>
      <c r="D1026" s="162" t="s">
        <v>5687</v>
      </c>
      <c r="E1026" s="162" t="s">
        <v>5688</v>
      </c>
      <c r="F1026" s="162" t="s">
        <v>2090</v>
      </c>
      <c r="G1026" s="163" t="s">
        <v>64</v>
      </c>
      <c r="H1026" s="164">
        <v>2.42</v>
      </c>
      <c r="I1026" s="165"/>
      <c r="J1026" s="166">
        <f t="shared" si="95"/>
        <v>0</v>
      </c>
      <c r="K1026" s="166">
        <f t="shared" si="96"/>
        <v>0</v>
      </c>
      <c r="L1026" s="166">
        <f t="shared" si="97"/>
        <v>0</v>
      </c>
      <c r="M1026" s="171" t="str">
        <f t="shared" si="98"/>
        <v/>
      </c>
    </row>
    <row r="1027" spans="1:13" s="172" customFormat="1" ht="15" hidden="1" customHeight="1" x14ac:dyDescent="0.25">
      <c r="A1027" s="175">
        <v>0</v>
      </c>
      <c r="B1027" s="161" t="s">
        <v>4779</v>
      </c>
      <c r="C1027" s="161" t="s">
        <v>5354</v>
      </c>
      <c r="D1027" s="162" t="s">
        <v>5687</v>
      </c>
      <c r="E1027" s="162" t="s">
        <v>5688</v>
      </c>
      <c r="F1027" s="162" t="s">
        <v>5925</v>
      </c>
      <c r="G1027" s="163" t="s">
        <v>64</v>
      </c>
      <c r="H1027" s="164">
        <v>2.42</v>
      </c>
      <c r="I1027" s="165"/>
      <c r="J1027" s="166">
        <f t="shared" si="95"/>
        <v>0</v>
      </c>
      <c r="K1027" s="166">
        <f t="shared" si="96"/>
        <v>0</v>
      </c>
      <c r="L1027" s="166">
        <f t="shared" si="97"/>
        <v>0</v>
      </c>
      <c r="M1027" s="171" t="str">
        <f t="shared" si="98"/>
        <v/>
      </c>
    </row>
    <row r="1028" spans="1:13" s="172" customFormat="1" ht="15" hidden="1" customHeight="1" x14ac:dyDescent="0.25">
      <c r="A1028" s="175">
        <v>0</v>
      </c>
      <c r="B1028" s="161" t="s">
        <v>2082</v>
      </c>
      <c r="C1028" s="161" t="s">
        <v>2083</v>
      </c>
      <c r="D1028" s="162" t="s">
        <v>5687</v>
      </c>
      <c r="E1028" s="162" t="s">
        <v>5688</v>
      </c>
      <c r="F1028" s="162" t="s">
        <v>2084</v>
      </c>
      <c r="G1028" s="163" t="s">
        <v>64</v>
      </c>
      <c r="H1028" s="164">
        <v>2.42</v>
      </c>
      <c r="I1028" s="165"/>
      <c r="J1028" s="166">
        <f t="shared" si="95"/>
        <v>0</v>
      </c>
      <c r="K1028" s="166">
        <f t="shared" si="96"/>
        <v>0</v>
      </c>
      <c r="L1028" s="166">
        <f t="shared" si="97"/>
        <v>0</v>
      </c>
      <c r="M1028" s="171" t="str">
        <f t="shared" si="98"/>
        <v/>
      </c>
    </row>
    <row r="1029" spans="1:13" s="172" customFormat="1" ht="15" hidden="1" customHeight="1" x14ac:dyDescent="0.25">
      <c r="A1029" s="175">
        <v>0</v>
      </c>
      <c r="B1029" s="161" t="s">
        <v>4772</v>
      </c>
      <c r="C1029" s="161" t="s">
        <v>5347</v>
      </c>
      <c r="D1029" s="162" t="s">
        <v>5681</v>
      </c>
      <c r="E1029" s="162" t="s">
        <v>5682</v>
      </c>
      <c r="F1029" s="162" t="s">
        <v>5918</v>
      </c>
      <c r="G1029" s="163" t="s">
        <v>64</v>
      </c>
      <c r="H1029" s="164">
        <v>2.42</v>
      </c>
      <c r="I1029" s="165"/>
      <c r="J1029" s="166">
        <f t="shared" si="95"/>
        <v>0</v>
      </c>
      <c r="K1029" s="166">
        <f t="shared" si="96"/>
        <v>0</v>
      </c>
      <c r="L1029" s="166">
        <f t="shared" si="97"/>
        <v>0</v>
      </c>
      <c r="M1029" s="171" t="str">
        <f t="shared" si="98"/>
        <v/>
      </c>
    </row>
    <row r="1030" spans="1:13" s="172" customFormat="1" ht="15" hidden="1" customHeight="1" x14ac:dyDescent="0.25">
      <c r="A1030" s="175">
        <v>0</v>
      </c>
      <c r="B1030" s="161" t="s">
        <v>4778</v>
      </c>
      <c r="C1030" s="179" t="s">
        <v>5353</v>
      </c>
      <c r="D1030" s="173" t="s">
        <v>5685</v>
      </c>
      <c r="E1030" s="173" t="s">
        <v>5686</v>
      </c>
      <c r="F1030" s="173" t="s">
        <v>5924</v>
      </c>
      <c r="G1030" s="174" t="s">
        <v>64</v>
      </c>
      <c r="H1030" s="164">
        <v>2.42</v>
      </c>
      <c r="I1030" s="165"/>
      <c r="J1030" s="166">
        <f t="shared" si="95"/>
        <v>0</v>
      </c>
      <c r="K1030" s="166">
        <f t="shared" si="96"/>
        <v>0</v>
      </c>
      <c r="L1030" s="166">
        <f t="shared" si="97"/>
        <v>0</v>
      </c>
      <c r="M1030" s="171" t="str">
        <f t="shared" si="98"/>
        <v/>
      </c>
    </row>
    <row r="1031" spans="1:13" s="172" customFormat="1" ht="15" hidden="1" customHeight="1" x14ac:dyDescent="0.25">
      <c r="A1031" s="175">
        <v>0</v>
      </c>
      <c r="B1031" s="161" t="s">
        <v>4777</v>
      </c>
      <c r="C1031" s="179" t="s">
        <v>5352</v>
      </c>
      <c r="D1031" s="173" t="s">
        <v>5683</v>
      </c>
      <c r="E1031" s="173" t="s">
        <v>5684</v>
      </c>
      <c r="F1031" s="173" t="s">
        <v>5923</v>
      </c>
      <c r="G1031" s="174" t="s">
        <v>64</v>
      </c>
      <c r="H1031" s="164">
        <v>2.42</v>
      </c>
      <c r="I1031" s="165"/>
      <c r="J1031" s="166">
        <f t="shared" si="95"/>
        <v>0</v>
      </c>
      <c r="K1031" s="166">
        <f t="shared" si="96"/>
        <v>0</v>
      </c>
      <c r="L1031" s="166">
        <f t="shared" si="97"/>
        <v>0</v>
      </c>
      <c r="M1031" s="176" t="str">
        <f t="shared" si="98"/>
        <v/>
      </c>
    </row>
    <row r="1032" spans="1:13" s="172" customFormat="1" ht="15" hidden="1" customHeight="1" x14ac:dyDescent="0.25">
      <c r="A1032" s="175">
        <v>0</v>
      </c>
      <c r="B1032" s="161" t="s">
        <v>2085</v>
      </c>
      <c r="C1032" s="161" t="s">
        <v>2086</v>
      </c>
      <c r="D1032" s="162" t="s">
        <v>5683</v>
      </c>
      <c r="E1032" s="162" t="s">
        <v>5684</v>
      </c>
      <c r="F1032" s="162" t="s">
        <v>2087</v>
      </c>
      <c r="G1032" s="163" t="s">
        <v>64</v>
      </c>
      <c r="H1032" s="164">
        <v>2.42</v>
      </c>
      <c r="I1032" s="165"/>
      <c r="J1032" s="166">
        <f t="shared" si="95"/>
        <v>0</v>
      </c>
      <c r="K1032" s="166">
        <f t="shared" si="96"/>
        <v>0</v>
      </c>
      <c r="L1032" s="166">
        <f t="shared" si="97"/>
        <v>0</v>
      </c>
      <c r="M1032" s="171" t="str">
        <f t="shared" si="98"/>
        <v/>
      </c>
    </row>
    <row r="1033" spans="1:13" s="172" customFormat="1" ht="15" hidden="1" customHeight="1" x14ac:dyDescent="0.25">
      <c r="A1033" s="175">
        <v>0</v>
      </c>
      <c r="B1033" s="161" t="s">
        <v>4662</v>
      </c>
      <c r="C1033" s="161" t="s">
        <v>4659</v>
      </c>
      <c r="D1033" s="162" t="s">
        <v>5683</v>
      </c>
      <c r="E1033" s="162" t="s">
        <v>5684</v>
      </c>
      <c r="F1033" s="162" t="s">
        <v>4666</v>
      </c>
      <c r="G1033" s="163" t="s">
        <v>64</v>
      </c>
      <c r="H1033" s="164">
        <v>2.42</v>
      </c>
      <c r="I1033" s="165"/>
      <c r="J1033" s="166">
        <f t="shared" si="95"/>
        <v>0</v>
      </c>
      <c r="K1033" s="166">
        <f t="shared" si="96"/>
        <v>0</v>
      </c>
      <c r="L1033" s="166">
        <f t="shared" si="97"/>
        <v>0</v>
      </c>
      <c r="M1033" s="171" t="str">
        <f t="shared" si="98"/>
        <v/>
      </c>
    </row>
    <row r="1034" spans="1:13" s="172" customFormat="1" ht="15" hidden="1" customHeight="1" x14ac:dyDescent="0.25">
      <c r="A1034" s="175">
        <v>0</v>
      </c>
      <c r="B1034" s="161" t="s">
        <v>4774</v>
      </c>
      <c r="C1034" s="161" t="s">
        <v>5349</v>
      </c>
      <c r="D1034" s="162" t="s">
        <v>5683</v>
      </c>
      <c r="E1034" s="162" t="s">
        <v>5684</v>
      </c>
      <c r="F1034" s="162" t="s">
        <v>5920</v>
      </c>
      <c r="G1034" s="163" t="s">
        <v>64</v>
      </c>
      <c r="H1034" s="164">
        <v>2.42</v>
      </c>
      <c r="I1034" s="165"/>
      <c r="J1034" s="166">
        <f t="shared" si="95"/>
        <v>0</v>
      </c>
      <c r="K1034" s="166">
        <f t="shared" si="96"/>
        <v>0</v>
      </c>
      <c r="L1034" s="166">
        <f t="shared" si="97"/>
        <v>0</v>
      </c>
      <c r="M1034" s="171" t="str">
        <f t="shared" si="98"/>
        <v/>
      </c>
    </row>
    <row r="1035" spans="1:13" s="172" customFormat="1" ht="15" hidden="1" customHeight="1" x14ac:dyDescent="0.25">
      <c r="A1035" s="175">
        <v>0</v>
      </c>
      <c r="B1035" s="161" t="s">
        <v>2070</v>
      </c>
      <c r="C1035" s="161" t="s">
        <v>2071</v>
      </c>
      <c r="D1035" s="162" t="s">
        <v>5683</v>
      </c>
      <c r="E1035" s="162" t="s">
        <v>5684</v>
      </c>
      <c r="F1035" s="162" t="s">
        <v>2072</v>
      </c>
      <c r="G1035" s="163" t="s">
        <v>64</v>
      </c>
      <c r="H1035" s="164">
        <v>2.42</v>
      </c>
      <c r="I1035" s="165"/>
      <c r="J1035" s="166">
        <f t="shared" si="95"/>
        <v>0</v>
      </c>
      <c r="K1035" s="166">
        <f t="shared" si="96"/>
        <v>0</v>
      </c>
      <c r="L1035" s="166">
        <f t="shared" si="97"/>
        <v>0</v>
      </c>
      <c r="M1035" s="171" t="str">
        <f t="shared" si="98"/>
        <v/>
      </c>
    </row>
    <row r="1036" spans="1:13" s="172" customFormat="1" ht="15" hidden="1" customHeight="1" x14ac:dyDescent="0.25">
      <c r="A1036" s="175">
        <v>0</v>
      </c>
      <c r="B1036" s="161" t="s">
        <v>2073</v>
      </c>
      <c r="C1036" s="161" t="s">
        <v>2074</v>
      </c>
      <c r="D1036" s="162" t="s">
        <v>5683</v>
      </c>
      <c r="E1036" s="162" t="s">
        <v>5684</v>
      </c>
      <c r="F1036" s="162" t="s">
        <v>2075</v>
      </c>
      <c r="G1036" s="163" t="s">
        <v>64</v>
      </c>
      <c r="H1036" s="164">
        <v>2.42</v>
      </c>
      <c r="I1036" s="165"/>
      <c r="J1036" s="166">
        <f t="shared" si="95"/>
        <v>0</v>
      </c>
      <c r="K1036" s="166">
        <f t="shared" si="96"/>
        <v>0</v>
      </c>
      <c r="L1036" s="166">
        <f t="shared" si="97"/>
        <v>0</v>
      </c>
      <c r="M1036" s="171" t="str">
        <f t="shared" si="98"/>
        <v/>
      </c>
    </row>
    <row r="1037" spans="1:13" s="172" customFormat="1" ht="15" hidden="1" customHeight="1" x14ac:dyDescent="0.25">
      <c r="A1037" s="175">
        <v>0</v>
      </c>
      <c r="B1037" s="161" t="s">
        <v>2076</v>
      </c>
      <c r="C1037" s="161" t="s">
        <v>2077</v>
      </c>
      <c r="D1037" s="162" t="s">
        <v>5683</v>
      </c>
      <c r="E1037" s="162" t="s">
        <v>5684</v>
      </c>
      <c r="F1037" s="162" t="s">
        <v>2078</v>
      </c>
      <c r="G1037" s="163" t="s">
        <v>64</v>
      </c>
      <c r="H1037" s="164">
        <v>2.42</v>
      </c>
      <c r="I1037" s="165"/>
      <c r="J1037" s="166">
        <f t="shared" si="95"/>
        <v>0</v>
      </c>
      <c r="K1037" s="166">
        <f t="shared" si="96"/>
        <v>0</v>
      </c>
      <c r="L1037" s="166">
        <f t="shared" si="97"/>
        <v>0</v>
      </c>
      <c r="M1037" s="171" t="str">
        <f t="shared" si="98"/>
        <v/>
      </c>
    </row>
    <row r="1038" spans="1:13" s="172" customFormat="1" ht="15" hidden="1" customHeight="1" x14ac:dyDescent="0.25">
      <c r="A1038" s="175">
        <v>0</v>
      </c>
      <c r="B1038" s="161" t="s">
        <v>2079</v>
      </c>
      <c r="C1038" s="161" t="s">
        <v>2080</v>
      </c>
      <c r="D1038" s="162" t="s">
        <v>5683</v>
      </c>
      <c r="E1038" s="162" t="s">
        <v>5684</v>
      </c>
      <c r="F1038" s="162" t="s">
        <v>2081</v>
      </c>
      <c r="G1038" s="163" t="s">
        <v>64</v>
      </c>
      <c r="H1038" s="164">
        <v>2.42</v>
      </c>
      <c r="I1038" s="165"/>
      <c r="J1038" s="166">
        <f t="shared" si="95"/>
        <v>0</v>
      </c>
      <c r="K1038" s="166">
        <f t="shared" si="96"/>
        <v>0</v>
      </c>
      <c r="L1038" s="166">
        <f t="shared" si="97"/>
        <v>0</v>
      </c>
      <c r="M1038" s="171" t="str">
        <f t="shared" si="98"/>
        <v/>
      </c>
    </row>
    <row r="1039" spans="1:13" s="172" customFormat="1" ht="15" hidden="1" customHeight="1" x14ac:dyDescent="0.25">
      <c r="A1039" s="175">
        <v>0</v>
      </c>
      <c r="B1039" s="161" t="s">
        <v>2091</v>
      </c>
      <c r="C1039" s="161" t="s">
        <v>2092</v>
      </c>
      <c r="D1039" s="162" t="s">
        <v>5683</v>
      </c>
      <c r="E1039" s="162" t="s">
        <v>5684</v>
      </c>
      <c r="F1039" s="162" t="s">
        <v>2093</v>
      </c>
      <c r="G1039" s="163" t="s">
        <v>64</v>
      </c>
      <c r="H1039" s="164">
        <v>2.42</v>
      </c>
      <c r="I1039" s="165"/>
      <c r="J1039" s="166">
        <f t="shared" si="95"/>
        <v>0</v>
      </c>
      <c r="K1039" s="166">
        <f t="shared" si="96"/>
        <v>0</v>
      </c>
      <c r="L1039" s="166">
        <f t="shared" si="97"/>
        <v>0</v>
      </c>
      <c r="M1039" s="171" t="str">
        <f t="shared" si="98"/>
        <v/>
      </c>
    </row>
    <row r="1040" spans="1:13" s="172" customFormat="1" ht="15" customHeight="1" x14ac:dyDescent="0.25">
      <c r="A1040" s="1">
        <v>116</v>
      </c>
      <c r="B1040" s="63" t="s">
        <v>4693</v>
      </c>
      <c r="C1040" s="178" t="s">
        <v>5291</v>
      </c>
      <c r="D1040" s="167" t="s">
        <v>2096</v>
      </c>
      <c r="E1040" s="167" t="s">
        <v>2097</v>
      </c>
      <c r="F1040" s="167" t="s">
        <v>5883</v>
      </c>
      <c r="G1040" s="168" t="s">
        <v>14</v>
      </c>
      <c r="H1040" s="169">
        <v>7.9799999999999995</v>
      </c>
      <c r="I1040" s="67"/>
      <c r="J1040" s="68">
        <f t="shared" si="95"/>
        <v>0</v>
      </c>
      <c r="K1040" s="68">
        <f t="shared" si="96"/>
        <v>0</v>
      </c>
      <c r="L1040" s="68">
        <f t="shared" si="97"/>
        <v>0</v>
      </c>
      <c r="M1040" s="171" t="str">
        <f t="shared" si="98"/>
        <v/>
      </c>
    </row>
    <row r="1041" spans="1:13" s="172" customFormat="1" ht="15" customHeight="1" x14ac:dyDescent="0.25">
      <c r="A1041" s="1">
        <v>566</v>
      </c>
      <c r="B1041" s="63" t="s">
        <v>2094</v>
      </c>
      <c r="C1041" s="63" t="s">
        <v>2095</v>
      </c>
      <c r="D1041" s="64" t="s">
        <v>2096</v>
      </c>
      <c r="E1041" s="64" t="s">
        <v>2097</v>
      </c>
      <c r="F1041" s="64" t="s">
        <v>2098</v>
      </c>
      <c r="G1041" s="65" t="s">
        <v>64</v>
      </c>
      <c r="H1041" s="66">
        <v>1.93</v>
      </c>
      <c r="I1041" s="67"/>
      <c r="J1041" s="68">
        <f t="shared" si="95"/>
        <v>0</v>
      </c>
      <c r="K1041" s="68">
        <f t="shared" si="96"/>
        <v>0</v>
      </c>
      <c r="L1041" s="68">
        <f t="shared" si="97"/>
        <v>0</v>
      </c>
      <c r="M1041" s="171" t="str">
        <f t="shared" si="98"/>
        <v/>
      </c>
    </row>
    <row r="1042" spans="1:13" s="172" customFormat="1" ht="15" customHeight="1" x14ac:dyDescent="0.25">
      <c r="A1042" s="1">
        <v>6987</v>
      </c>
      <c r="B1042" s="63" t="s">
        <v>2099</v>
      </c>
      <c r="C1042" s="63" t="s">
        <v>2100</v>
      </c>
      <c r="D1042" s="64" t="s">
        <v>2096</v>
      </c>
      <c r="E1042" s="64" t="s">
        <v>2097</v>
      </c>
      <c r="F1042" s="64" t="s">
        <v>2098</v>
      </c>
      <c r="G1042" s="65" t="s">
        <v>528</v>
      </c>
      <c r="H1042" s="66">
        <v>3.03</v>
      </c>
      <c r="I1042" s="67"/>
      <c r="J1042" s="68">
        <f t="shared" si="95"/>
        <v>0</v>
      </c>
      <c r="K1042" s="68">
        <f t="shared" si="96"/>
        <v>0</v>
      </c>
      <c r="L1042" s="68">
        <f t="shared" si="97"/>
        <v>0</v>
      </c>
      <c r="M1042" s="171" t="str">
        <f t="shared" si="98"/>
        <v/>
      </c>
    </row>
    <row r="1043" spans="1:13" s="172" customFormat="1" ht="15" customHeight="1" x14ac:dyDescent="0.25">
      <c r="A1043" s="1">
        <v>1350</v>
      </c>
      <c r="B1043" s="63" t="s">
        <v>2101</v>
      </c>
      <c r="C1043" s="63" t="s">
        <v>2102</v>
      </c>
      <c r="D1043" s="64" t="s">
        <v>2096</v>
      </c>
      <c r="E1043" s="64" t="s">
        <v>2097</v>
      </c>
      <c r="F1043" s="64" t="s">
        <v>2098</v>
      </c>
      <c r="G1043" s="65" t="s">
        <v>16</v>
      </c>
      <c r="H1043" s="66">
        <v>9.35</v>
      </c>
      <c r="I1043" s="67"/>
      <c r="J1043" s="68">
        <f t="shared" si="95"/>
        <v>0</v>
      </c>
      <c r="K1043" s="68">
        <f t="shared" si="96"/>
        <v>0</v>
      </c>
      <c r="L1043" s="68">
        <f t="shared" si="97"/>
        <v>0</v>
      </c>
      <c r="M1043" s="171" t="str">
        <f>IF(I1043="","",IF(I1043&lt;50,"Ошибка! Не соблюден минимальный заказ на сорт!",""))</f>
        <v/>
      </c>
    </row>
    <row r="1044" spans="1:13" s="172" customFormat="1" ht="15" customHeight="1" x14ac:dyDescent="0.25">
      <c r="A1044" s="1">
        <v>146</v>
      </c>
      <c r="B1044" s="63" t="s">
        <v>4694</v>
      </c>
      <c r="C1044" s="178" t="s">
        <v>5292</v>
      </c>
      <c r="D1044" s="167" t="s">
        <v>2096</v>
      </c>
      <c r="E1044" s="167" t="s">
        <v>2097</v>
      </c>
      <c r="F1044" s="167" t="s">
        <v>599</v>
      </c>
      <c r="G1044" s="168" t="s">
        <v>14</v>
      </c>
      <c r="H1044" s="169">
        <v>7.9799999999999995</v>
      </c>
      <c r="I1044" s="67"/>
      <c r="J1044" s="68">
        <f t="shared" si="95"/>
        <v>0</v>
      </c>
      <c r="K1044" s="68">
        <f t="shared" si="96"/>
        <v>0</v>
      </c>
      <c r="L1044" s="68">
        <f t="shared" si="97"/>
        <v>0</v>
      </c>
      <c r="M1044" s="171" t="str">
        <f>IF(I1044="","",IF(I1044&lt;50,"Ошибка! Не соблюден минимальный заказ на сорт!",""))</f>
        <v/>
      </c>
    </row>
    <row r="1045" spans="1:13" s="172" customFormat="1" ht="15" hidden="1" customHeight="1" x14ac:dyDescent="0.25">
      <c r="A1045" s="175">
        <v>0</v>
      </c>
      <c r="B1045" s="161" t="s">
        <v>4695</v>
      </c>
      <c r="C1045" s="179" t="s">
        <v>5293</v>
      </c>
      <c r="D1045" s="173" t="s">
        <v>2096</v>
      </c>
      <c r="E1045" s="173" t="s">
        <v>2097</v>
      </c>
      <c r="F1045" s="173" t="s">
        <v>5884</v>
      </c>
      <c r="G1045" s="174" t="s">
        <v>14</v>
      </c>
      <c r="H1045" s="164">
        <v>7.9799999999999995</v>
      </c>
      <c r="I1045" s="165"/>
      <c r="J1045" s="166">
        <f t="shared" si="95"/>
        <v>0</v>
      </c>
      <c r="K1045" s="166">
        <f t="shared" si="96"/>
        <v>0</v>
      </c>
      <c r="L1045" s="166">
        <f t="shared" si="97"/>
        <v>0</v>
      </c>
      <c r="M1045" s="171" t="str">
        <f>IF(I1045="","",IF(I1045&lt;50,"Ошибка! Не соблюден минимальный заказ на сорт!",""))</f>
        <v/>
      </c>
    </row>
    <row r="1046" spans="1:13" s="172" customFormat="1" ht="15" hidden="1" customHeight="1" x14ac:dyDescent="0.25">
      <c r="A1046" s="175">
        <v>0</v>
      </c>
      <c r="B1046" s="161" t="s">
        <v>4572</v>
      </c>
      <c r="C1046" s="161" t="s">
        <v>4573</v>
      </c>
      <c r="D1046" s="162" t="s">
        <v>2096</v>
      </c>
      <c r="E1046" s="162" t="s">
        <v>2097</v>
      </c>
      <c r="F1046" s="162" t="s">
        <v>4581</v>
      </c>
      <c r="G1046" s="163" t="s">
        <v>14</v>
      </c>
      <c r="H1046" s="164">
        <v>7.9799999999999995</v>
      </c>
      <c r="I1046" s="165"/>
      <c r="J1046" s="166">
        <f t="shared" si="95"/>
        <v>0</v>
      </c>
      <c r="K1046" s="166">
        <f t="shared" si="96"/>
        <v>0</v>
      </c>
      <c r="L1046" s="166">
        <f t="shared" si="97"/>
        <v>0</v>
      </c>
      <c r="M1046" s="171" t="str">
        <f>IF(I1046="","",IF(I1046&lt;50,"Ошибка! Не соблюден минимальный заказ на сорт!",""))</f>
        <v/>
      </c>
    </row>
    <row r="1047" spans="1:13" s="172" customFormat="1" ht="15" customHeight="1" x14ac:dyDescent="0.25">
      <c r="A1047" s="1">
        <v>1349</v>
      </c>
      <c r="B1047" s="63" t="s">
        <v>2108</v>
      </c>
      <c r="C1047" s="63" t="s">
        <v>2109</v>
      </c>
      <c r="D1047" s="64" t="s">
        <v>2096</v>
      </c>
      <c r="E1047" s="64" t="s">
        <v>2097</v>
      </c>
      <c r="F1047" s="64" t="s">
        <v>2110</v>
      </c>
      <c r="G1047" s="65" t="s">
        <v>14</v>
      </c>
      <c r="H1047" s="66">
        <v>7.9799999999999995</v>
      </c>
      <c r="I1047" s="67"/>
      <c r="J1047" s="68">
        <f t="shared" si="95"/>
        <v>0</v>
      </c>
      <c r="K1047" s="68">
        <f t="shared" si="96"/>
        <v>0</v>
      </c>
      <c r="L1047" s="68">
        <f t="shared" si="97"/>
        <v>0</v>
      </c>
      <c r="M1047" s="171" t="str">
        <f t="shared" ref="M1047:M1054" si="99"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s="172" customFormat="1" ht="15" customHeight="1" x14ac:dyDescent="0.25">
      <c r="A1048" s="1">
        <v>110</v>
      </c>
      <c r="B1048" s="63" t="s">
        <v>2111</v>
      </c>
      <c r="C1048" s="63" t="s">
        <v>2112</v>
      </c>
      <c r="D1048" s="64" t="s">
        <v>2096</v>
      </c>
      <c r="E1048" s="64" t="s">
        <v>2097</v>
      </c>
      <c r="F1048" s="64" t="s">
        <v>2110</v>
      </c>
      <c r="G1048" s="65" t="s">
        <v>16</v>
      </c>
      <c r="H1048" s="66">
        <v>9.35</v>
      </c>
      <c r="I1048" s="67"/>
      <c r="J1048" s="68">
        <f t="shared" si="95"/>
        <v>0</v>
      </c>
      <c r="K1048" s="68">
        <f t="shared" si="96"/>
        <v>0</v>
      </c>
      <c r="L1048" s="68">
        <f t="shared" si="97"/>
        <v>0</v>
      </c>
      <c r="M1048" s="46" t="str">
        <f t="shared" si="99"/>
        <v/>
      </c>
    </row>
    <row r="1049" spans="1:13" s="172" customFormat="1" ht="15" customHeight="1" x14ac:dyDescent="0.25">
      <c r="A1049" s="1">
        <v>1541</v>
      </c>
      <c r="B1049" s="63" t="s">
        <v>2113</v>
      </c>
      <c r="C1049" s="63" t="s">
        <v>2114</v>
      </c>
      <c r="D1049" s="64" t="s">
        <v>2096</v>
      </c>
      <c r="E1049" s="64" t="s">
        <v>2097</v>
      </c>
      <c r="F1049" s="64" t="s">
        <v>2115</v>
      </c>
      <c r="G1049" s="65" t="s">
        <v>64</v>
      </c>
      <c r="H1049" s="66">
        <v>1.93</v>
      </c>
      <c r="I1049" s="67"/>
      <c r="J1049" s="68">
        <f t="shared" si="95"/>
        <v>0</v>
      </c>
      <c r="K1049" s="68">
        <f t="shared" si="96"/>
        <v>0</v>
      </c>
      <c r="L1049" s="68">
        <f t="shared" si="97"/>
        <v>0</v>
      </c>
      <c r="M1049" s="171" t="str">
        <f t="shared" si="99"/>
        <v/>
      </c>
    </row>
    <row r="1050" spans="1:13" s="172" customFormat="1" ht="15" customHeight="1" x14ac:dyDescent="0.25">
      <c r="A1050" s="1">
        <v>502</v>
      </c>
      <c r="B1050" s="63" t="s">
        <v>4698</v>
      </c>
      <c r="C1050" s="178" t="s">
        <v>5296</v>
      </c>
      <c r="D1050" s="167" t="s">
        <v>2096</v>
      </c>
      <c r="E1050" s="167" t="s">
        <v>2097</v>
      </c>
      <c r="F1050" s="167" t="s">
        <v>2115</v>
      </c>
      <c r="G1050" s="168" t="s">
        <v>14</v>
      </c>
      <c r="H1050" s="169">
        <v>7.9799999999999995</v>
      </c>
      <c r="I1050" s="67"/>
      <c r="J1050" s="68">
        <f t="shared" si="95"/>
        <v>0</v>
      </c>
      <c r="K1050" s="68">
        <f t="shared" si="96"/>
        <v>0</v>
      </c>
      <c r="L1050" s="68">
        <f t="shared" si="97"/>
        <v>0</v>
      </c>
      <c r="M1050" s="171" t="str">
        <f t="shared" si="99"/>
        <v/>
      </c>
    </row>
    <row r="1051" spans="1:13" s="172" customFormat="1" ht="15" hidden="1" customHeight="1" x14ac:dyDescent="0.25">
      <c r="A1051" s="175">
        <v>0</v>
      </c>
      <c r="B1051" s="161" t="s">
        <v>4700</v>
      </c>
      <c r="C1051" s="179" t="s">
        <v>5298</v>
      </c>
      <c r="D1051" s="173" t="s">
        <v>2096</v>
      </c>
      <c r="E1051" s="173" t="s">
        <v>2097</v>
      </c>
      <c r="F1051" s="173" t="s">
        <v>5886</v>
      </c>
      <c r="G1051" s="174" t="s">
        <v>16</v>
      </c>
      <c r="H1051" s="164">
        <v>9.35</v>
      </c>
      <c r="I1051" s="165"/>
      <c r="J1051" s="166">
        <f t="shared" si="95"/>
        <v>0</v>
      </c>
      <c r="K1051" s="166">
        <f t="shared" si="96"/>
        <v>0</v>
      </c>
      <c r="L1051" s="166">
        <f t="shared" si="97"/>
        <v>0</v>
      </c>
      <c r="M1051" s="171" t="str">
        <f t="shared" si="99"/>
        <v/>
      </c>
    </row>
    <row r="1052" spans="1:13" s="172" customFormat="1" ht="15" customHeight="1" x14ac:dyDescent="0.25">
      <c r="A1052" s="1">
        <v>599</v>
      </c>
      <c r="B1052" s="63" t="s">
        <v>2116</v>
      </c>
      <c r="C1052" s="63" t="s">
        <v>2117</v>
      </c>
      <c r="D1052" s="64" t="s">
        <v>2096</v>
      </c>
      <c r="E1052" s="64" t="s">
        <v>2097</v>
      </c>
      <c r="F1052" s="64" t="s">
        <v>2118</v>
      </c>
      <c r="G1052" s="65" t="s">
        <v>14</v>
      </c>
      <c r="H1052" s="66">
        <v>7.9799999999999995</v>
      </c>
      <c r="I1052" s="67"/>
      <c r="J1052" s="68">
        <f t="shared" si="95"/>
        <v>0</v>
      </c>
      <c r="K1052" s="68">
        <f t="shared" si="96"/>
        <v>0</v>
      </c>
      <c r="L1052" s="68">
        <f t="shared" si="97"/>
        <v>0</v>
      </c>
      <c r="M1052" s="171" t="str">
        <f t="shared" si="99"/>
        <v/>
      </c>
    </row>
    <row r="1053" spans="1:13" s="172" customFormat="1" ht="15" hidden="1" customHeight="1" x14ac:dyDescent="0.25">
      <c r="A1053" s="175">
        <v>0</v>
      </c>
      <c r="B1053" s="161" t="s">
        <v>2119</v>
      </c>
      <c r="C1053" s="161" t="s">
        <v>2120</v>
      </c>
      <c r="D1053" s="162" t="s">
        <v>2096</v>
      </c>
      <c r="E1053" s="162" t="s">
        <v>2097</v>
      </c>
      <c r="F1053" s="162" t="s">
        <v>2118</v>
      </c>
      <c r="G1053" s="163" t="s">
        <v>16</v>
      </c>
      <c r="H1053" s="164">
        <v>9.35</v>
      </c>
      <c r="I1053" s="165"/>
      <c r="J1053" s="166">
        <f t="shared" si="95"/>
        <v>0</v>
      </c>
      <c r="K1053" s="166">
        <f t="shared" si="96"/>
        <v>0</v>
      </c>
      <c r="L1053" s="166">
        <f t="shared" si="97"/>
        <v>0</v>
      </c>
      <c r="M1053" s="171" t="str">
        <f t="shared" si="99"/>
        <v/>
      </c>
    </row>
    <row r="1054" spans="1:13" s="172" customFormat="1" ht="15" customHeight="1" x14ac:dyDescent="0.25">
      <c r="A1054" s="1">
        <v>1783</v>
      </c>
      <c r="B1054" s="63" t="s">
        <v>2121</v>
      </c>
      <c r="C1054" s="63" t="s">
        <v>2122</v>
      </c>
      <c r="D1054" s="64" t="s">
        <v>2096</v>
      </c>
      <c r="E1054" s="64" t="s">
        <v>2097</v>
      </c>
      <c r="F1054" s="64" t="s">
        <v>2123</v>
      </c>
      <c r="G1054" s="65" t="s">
        <v>14</v>
      </c>
      <c r="H1054" s="66">
        <v>7.9799999999999995</v>
      </c>
      <c r="I1054" s="67"/>
      <c r="J1054" s="68">
        <f t="shared" si="95"/>
        <v>0</v>
      </c>
      <c r="K1054" s="68">
        <f t="shared" si="96"/>
        <v>0</v>
      </c>
      <c r="L1054" s="68">
        <f t="shared" si="97"/>
        <v>0</v>
      </c>
      <c r="M1054" s="171" t="str">
        <f t="shared" si="99"/>
        <v/>
      </c>
    </row>
    <row r="1055" spans="1:13" s="172" customFormat="1" ht="15" customHeight="1" x14ac:dyDescent="0.25">
      <c r="A1055" s="1">
        <v>260</v>
      </c>
      <c r="B1055" s="63" t="s">
        <v>2124</v>
      </c>
      <c r="C1055" s="63" t="s">
        <v>2125</v>
      </c>
      <c r="D1055" s="64" t="s">
        <v>2096</v>
      </c>
      <c r="E1055" s="64" t="s">
        <v>2097</v>
      </c>
      <c r="F1055" s="64" t="s">
        <v>2126</v>
      </c>
      <c r="G1055" s="65" t="s">
        <v>64</v>
      </c>
      <c r="H1055" s="66">
        <v>2.2000000000000002</v>
      </c>
      <c r="I1055" s="67"/>
      <c r="J1055" s="68">
        <f t="shared" si="95"/>
        <v>0</v>
      </c>
      <c r="K1055" s="68">
        <f t="shared" si="96"/>
        <v>0</v>
      </c>
      <c r="L1055" s="68">
        <f t="shared" si="97"/>
        <v>0</v>
      </c>
      <c r="M1055" s="46" t="str">
        <f>IF(I1055="","",IF(I1055&lt;50,"Ошибка! Не соблюден минимальный заказ на сорт!",""))</f>
        <v/>
      </c>
    </row>
    <row r="1056" spans="1:13" s="172" customFormat="1" ht="15" customHeight="1" x14ac:dyDescent="0.25">
      <c r="A1056" s="1">
        <v>469</v>
      </c>
      <c r="B1056" s="63" t="s">
        <v>2127</v>
      </c>
      <c r="C1056" s="63" t="s">
        <v>2128</v>
      </c>
      <c r="D1056" s="64" t="s">
        <v>2096</v>
      </c>
      <c r="E1056" s="64" t="s">
        <v>2097</v>
      </c>
      <c r="F1056" s="64" t="s">
        <v>2129</v>
      </c>
      <c r="G1056" s="65" t="s">
        <v>14</v>
      </c>
      <c r="H1056" s="66">
        <v>7.9799999999999995</v>
      </c>
      <c r="I1056" s="67"/>
      <c r="J1056" s="68">
        <f t="shared" si="95"/>
        <v>0</v>
      </c>
      <c r="K1056" s="68">
        <f t="shared" si="96"/>
        <v>0</v>
      </c>
      <c r="L1056" s="68">
        <f t="shared" si="97"/>
        <v>0</v>
      </c>
      <c r="M1056" s="171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s="172" customFormat="1" ht="15" hidden="1" customHeight="1" x14ac:dyDescent="0.25">
      <c r="A1057" s="175">
        <v>0</v>
      </c>
      <c r="B1057" s="161" t="s">
        <v>2130</v>
      </c>
      <c r="C1057" s="161" t="s">
        <v>2131</v>
      </c>
      <c r="D1057" s="162" t="s">
        <v>2096</v>
      </c>
      <c r="E1057" s="162" t="s">
        <v>2097</v>
      </c>
      <c r="F1057" s="162" t="s">
        <v>2132</v>
      </c>
      <c r="G1057" s="163" t="s">
        <v>64</v>
      </c>
      <c r="H1057" s="164">
        <v>1.93</v>
      </c>
      <c r="I1057" s="165"/>
      <c r="J1057" s="166">
        <f t="shared" si="95"/>
        <v>0</v>
      </c>
      <c r="K1057" s="166">
        <f t="shared" si="96"/>
        <v>0</v>
      </c>
      <c r="L1057" s="166">
        <f t="shared" si="97"/>
        <v>0</v>
      </c>
      <c r="M1057" s="171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s="172" customFormat="1" ht="15" customHeight="1" x14ac:dyDescent="0.25">
      <c r="A1058" s="1">
        <v>900</v>
      </c>
      <c r="B1058" s="63" t="s">
        <v>2133</v>
      </c>
      <c r="C1058" s="63" t="s">
        <v>2134</v>
      </c>
      <c r="D1058" s="64" t="s">
        <v>2096</v>
      </c>
      <c r="E1058" s="64" t="s">
        <v>2097</v>
      </c>
      <c r="F1058" s="64" t="s">
        <v>2132</v>
      </c>
      <c r="G1058" s="65" t="s">
        <v>14</v>
      </c>
      <c r="H1058" s="66">
        <v>7.9799999999999995</v>
      </c>
      <c r="I1058" s="67"/>
      <c r="J1058" s="68">
        <f t="shared" si="95"/>
        <v>0</v>
      </c>
      <c r="K1058" s="68">
        <f t="shared" si="96"/>
        <v>0</v>
      </c>
      <c r="L1058" s="68">
        <f t="shared" si="97"/>
        <v>0</v>
      </c>
      <c r="M1058" s="171" t="str">
        <f>IF(I1058="","",IF(I1058&lt;50,"Ошибка! Не соблюден минимальный заказ на сорт!",""))</f>
        <v/>
      </c>
    </row>
    <row r="1059" spans="1:13" ht="15" customHeight="1" x14ac:dyDescent="0.25">
      <c r="A1059" s="1">
        <v>19</v>
      </c>
      <c r="B1059" s="63" t="s">
        <v>4702</v>
      </c>
      <c r="C1059" s="63" t="s">
        <v>5300</v>
      </c>
      <c r="D1059" s="64" t="s">
        <v>2096</v>
      </c>
      <c r="E1059" s="64" t="s">
        <v>2097</v>
      </c>
      <c r="F1059" s="64" t="s">
        <v>5888</v>
      </c>
      <c r="G1059" s="65" t="s">
        <v>16</v>
      </c>
      <c r="H1059" s="66">
        <v>9.35</v>
      </c>
      <c r="I1059" s="67"/>
      <c r="J1059" s="68">
        <f t="shared" si="95"/>
        <v>0</v>
      </c>
      <c r="K1059" s="68">
        <f t="shared" si="96"/>
        <v>0</v>
      </c>
      <c r="L1059" s="68">
        <f t="shared" si="97"/>
        <v>0</v>
      </c>
      <c r="M1059" s="46" t="str">
        <f>IF(I1059="","",IF(I1059&lt;25,"Ошибка! Не соблюден минимальный заказ на сорт!",""))</f>
        <v/>
      </c>
    </row>
    <row r="1060" spans="1:13" s="172" customFormat="1" ht="15" hidden="1" customHeight="1" x14ac:dyDescent="0.25">
      <c r="A1060" s="175">
        <v>0</v>
      </c>
      <c r="B1060" s="161" t="s">
        <v>2138</v>
      </c>
      <c r="C1060" s="161" t="s">
        <v>2139</v>
      </c>
      <c r="D1060" s="162" t="s">
        <v>2096</v>
      </c>
      <c r="E1060" s="162" t="s">
        <v>2097</v>
      </c>
      <c r="F1060" s="162" t="s">
        <v>2140</v>
      </c>
      <c r="G1060" s="163" t="s">
        <v>64</v>
      </c>
      <c r="H1060" s="164">
        <v>1.93</v>
      </c>
      <c r="I1060" s="165"/>
      <c r="J1060" s="166">
        <f t="shared" si="95"/>
        <v>0</v>
      </c>
      <c r="K1060" s="166">
        <f t="shared" si="96"/>
        <v>0</v>
      </c>
      <c r="L1060" s="166">
        <f t="shared" si="97"/>
        <v>0</v>
      </c>
      <c r="M1060" s="171" t="str">
        <f>IF(I1060="","",IF(I1060&lt;50,"Ошибка! Не соблюден минимальный заказ на сорт!",""))</f>
        <v/>
      </c>
    </row>
    <row r="1061" spans="1:13" ht="15" customHeight="1" x14ac:dyDescent="0.25">
      <c r="A1061" s="1">
        <v>225</v>
      </c>
      <c r="B1061" s="63" t="s">
        <v>4566</v>
      </c>
      <c r="C1061" s="63" t="s">
        <v>4563</v>
      </c>
      <c r="D1061" s="64" t="s">
        <v>2096</v>
      </c>
      <c r="E1061" s="64" t="s">
        <v>2097</v>
      </c>
      <c r="F1061" s="64" t="s">
        <v>2140</v>
      </c>
      <c r="G1061" s="65" t="s">
        <v>14</v>
      </c>
      <c r="H1061" s="66">
        <v>7.9799999999999995</v>
      </c>
      <c r="I1061" s="67"/>
      <c r="J1061" s="68">
        <f t="shared" si="95"/>
        <v>0</v>
      </c>
      <c r="K1061" s="68">
        <f t="shared" si="96"/>
        <v>0</v>
      </c>
      <c r="L1061" s="68">
        <f t="shared" si="97"/>
        <v>0</v>
      </c>
      <c r="M1061" s="30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s="172" customFormat="1" ht="15" customHeight="1" x14ac:dyDescent="0.25">
      <c r="A1062" s="1">
        <v>2420</v>
      </c>
      <c r="B1062" s="63" t="s">
        <v>4576</v>
      </c>
      <c r="C1062" s="63" t="s">
        <v>4577</v>
      </c>
      <c r="D1062" s="64" t="s">
        <v>2096</v>
      </c>
      <c r="E1062" s="64" t="s">
        <v>2097</v>
      </c>
      <c r="F1062" s="64" t="s">
        <v>4583</v>
      </c>
      <c r="G1062" s="65" t="s">
        <v>14</v>
      </c>
      <c r="H1062" s="66">
        <v>7.9799999999999995</v>
      </c>
      <c r="I1062" s="67"/>
      <c r="J1062" s="68">
        <f t="shared" si="95"/>
        <v>0</v>
      </c>
      <c r="K1062" s="68">
        <f t="shared" si="96"/>
        <v>0</v>
      </c>
      <c r="L1062" s="68">
        <f t="shared" si="97"/>
        <v>0</v>
      </c>
      <c r="M1062" s="46" t="str">
        <f>IF(I1062="","",IF(I1062&lt;50,"Ошибка! Не соблюден минимальный заказ на сорт!",""))</f>
        <v/>
      </c>
    </row>
    <row r="1063" spans="1:13" ht="15" customHeight="1" x14ac:dyDescent="0.25">
      <c r="A1063" s="1">
        <v>158</v>
      </c>
      <c r="B1063" s="63" t="s">
        <v>2141</v>
      </c>
      <c r="C1063" s="63" t="s">
        <v>2142</v>
      </c>
      <c r="D1063" s="64" t="s">
        <v>2096</v>
      </c>
      <c r="E1063" s="64" t="s">
        <v>2097</v>
      </c>
      <c r="F1063" s="64" t="s">
        <v>5889</v>
      </c>
      <c r="G1063" s="65" t="s">
        <v>14</v>
      </c>
      <c r="H1063" s="66">
        <v>7.9799999999999995</v>
      </c>
      <c r="I1063" s="67"/>
      <c r="J1063" s="68">
        <f t="shared" si="95"/>
        <v>0</v>
      </c>
      <c r="K1063" s="68">
        <f t="shared" si="96"/>
        <v>0</v>
      </c>
      <c r="L1063" s="68">
        <f t="shared" si="97"/>
        <v>0</v>
      </c>
      <c r="M1063" s="46" t="str">
        <f>IF(I1063="","",IF(I1063&lt;50,"Ошибка! Не соблюден минимальный заказ на сорт!",""))</f>
        <v/>
      </c>
    </row>
    <row r="1064" spans="1:13" s="172" customFormat="1" ht="15" customHeight="1" x14ac:dyDescent="0.25">
      <c r="A1064" s="1">
        <v>101</v>
      </c>
      <c r="B1064" s="63" t="s">
        <v>2143</v>
      </c>
      <c r="C1064" s="63" t="s">
        <v>2144</v>
      </c>
      <c r="D1064" s="64" t="s">
        <v>2096</v>
      </c>
      <c r="E1064" s="64" t="s">
        <v>2097</v>
      </c>
      <c r="F1064" s="64" t="s">
        <v>2145</v>
      </c>
      <c r="G1064" s="65" t="s">
        <v>14</v>
      </c>
      <c r="H1064" s="66">
        <v>7.9799999999999995</v>
      </c>
      <c r="I1064" s="67"/>
      <c r="J1064" s="68">
        <f t="shared" si="95"/>
        <v>0</v>
      </c>
      <c r="K1064" s="68">
        <f t="shared" si="96"/>
        <v>0</v>
      </c>
      <c r="L1064" s="68">
        <f t="shared" si="97"/>
        <v>0</v>
      </c>
      <c r="M1064" s="171" t="str">
        <f>IF(I1064="","",IF(I1064&lt;50,"Ошибка! Не соблюден минимальный заказ на сорт!",""))</f>
        <v/>
      </c>
    </row>
    <row r="1065" spans="1:13" s="172" customFormat="1" ht="15" customHeight="1" x14ac:dyDescent="0.25">
      <c r="A1065" s="1">
        <v>378</v>
      </c>
      <c r="B1065" s="63" t="s">
        <v>2146</v>
      </c>
      <c r="C1065" s="63" t="s">
        <v>2147</v>
      </c>
      <c r="D1065" s="64" t="s">
        <v>2096</v>
      </c>
      <c r="E1065" s="64" t="s">
        <v>2097</v>
      </c>
      <c r="F1065" s="64" t="s">
        <v>2145</v>
      </c>
      <c r="G1065" s="65" t="s">
        <v>16</v>
      </c>
      <c r="H1065" s="66">
        <v>9.35</v>
      </c>
      <c r="I1065" s="67"/>
      <c r="J1065" s="68">
        <f t="shared" si="95"/>
        <v>0</v>
      </c>
      <c r="K1065" s="68">
        <f t="shared" si="96"/>
        <v>0</v>
      </c>
      <c r="L1065" s="68">
        <f t="shared" si="97"/>
        <v>0</v>
      </c>
      <c r="M1065" s="171" t="str">
        <f>IF(I1065="","",IF(I1065&lt;25,"Ошибка! Не соблюден минимальный заказ на сорт!",""))</f>
        <v/>
      </c>
    </row>
    <row r="1066" spans="1:13" s="172" customFormat="1" ht="15" hidden="1" customHeight="1" x14ac:dyDescent="0.25">
      <c r="A1066" s="175">
        <v>0</v>
      </c>
      <c r="B1066" s="161" t="s">
        <v>2148</v>
      </c>
      <c r="C1066" s="161" t="s">
        <v>2149</v>
      </c>
      <c r="D1066" s="162" t="s">
        <v>2096</v>
      </c>
      <c r="E1066" s="162" t="s">
        <v>2097</v>
      </c>
      <c r="F1066" s="162" t="s">
        <v>2150</v>
      </c>
      <c r="G1066" s="163" t="s">
        <v>64</v>
      </c>
      <c r="H1066" s="164">
        <v>1.93</v>
      </c>
      <c r="I1066" s="165"/>
      <c r="J1066" s="166">
        <f t="shared" si="95"/>
        <v>0</v>
      </c>
      <c r="K1066" s="166">
        <f t="shared" si="96"/>
        <v>0</v>
      </c>
      <c r="L1066" s="166">
        <f t="shared" si="97"/>
        <v>0</v>
      </c>
      <c r="M1066" s="176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s="172" customFormat="1" ht="15" hidden="1" customHeight="1" x14ac:dyDescent="0.25">
      <c r="A1067" s="175">
        <v>0</v>
      </c>
      <c r="B1067" s="161" t="s">
        <v>4704</v>
      </c>
      <c r="C1067" s="161" t="s">
        <v>5301</v>
      </c>
      <c r="D1067" s="162" t="s">
        <v>2096</v>
      </c>
      <c r="E1067" s="162" t="s">
        <v>2097</v>
      </c>
      <c r="F1067" s="162" t="s">
        <v>5890</v>
      </c>
      <c r="G1067" s="163" t="s">
        <v>14</v>
      </c>
      <c r="H1067" s="164">
        <v>7.9799999999999995</v>
      </c>
      <c r="I1067" s="165"/>
      <c r="J1067" s="166">
        <f t="shared" si="95"/>
        <v>0</v>
      </c>
      <c r="K1067" s="166">
        <f t="shared" si="96"/>
        <v>0</v>
      </c>
      <c r="L1067" s="166">
        <f t="shared" si="97"/>
        <v>0</v>
      </c>
      <c r="M1067" s="176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s="172" customFormat="1" ht="15" customHeight="1" x14ac:dyDescent="0.25">
      <c r="A1068" s="1">
        <v>1035</v>
      </c>
      <c r="B1068" s="63" t="s">
        <v>2151</v>
      </c>
      <c r="C1068" s="63" t="s">
        <v>2152</v>
      </c>
      <c r="D1068" s="64" t="s">
        <v>2096</v>
      </c>
      <c r="E1068" s="64" t="s">
        <v>2097</v>
      </c>
      <c r="F1068" s="64" t="s">
        <v>2153</v>
      </c>
      <c r="G1068" s="65" t="s">
        <v>64</v>
      </c>
      <c r="H1068" s="66">
        <v>2.8099999999999996</v>
      </c>
      <c r="I1068" s="67"/>
      <c r="J1068" s="68">
        <f t="shared" si="95"/>
        <v>0</v>
      </c>
      <c r="K1068" s="68">
        <f t="shared" si="96"/>
        <v>0</v>
      </c>
      <c r="L1068" s="68">
        <f t="shared" si="97"/>
        <v>0</v>
      </c>
      <c r="M1068" s="171" t="str">
        <f>IF(I1068="","",IF(I1068&lt;50,"Ошибка! Не соблюден минимальный заказ на сорт!",""))</f>
        <v/>
      </c>
    </row>
    <row r="1069" spans="1:13" s="172" customFormat="1" ht="15" customHeight="1" x14ac:dyDescent="0.25">
      <c r="A1069" s="1">
        <v>648</v>
      </c>
      <c r="B1069" s="63" t="s">
        <v>4706</v>
      </c>
      <c r="C1069" s="178" t="s">
        <v>5303</v>
      </c>
      <c r="D1069" s="167" t="s">
        <v>2096</v>
      </c>
      <c r="E1069" s="167" t="s">
        <v>2097</v>
      </c>
      <c r="F1069" s="167" t="s">
        <v>2153</v>
      </c>
      <c r="G1069" s="168" t="s">
        <v>14</v>
      </c>
      <c r="H1069" s="169">
        <v>7.9799999999999995</v>
      </c>
      <c r="I1069" s="67"/>
      <c r="J1069" s="68">
        <f t="shared" ref="J1069:J1132" si="100">H1069*I1069</f>
        <v>0</v>
      </c>
      <c r="K1069" s="68">
        <f t="shared" ref="K1069:K1132" si="101">IF($I$11&gt;=7000,0,H1069*0.07*I1069)</f>
        <v>0</v>
      </c>
      <c r="L1069" s="68">
        <f t="shared" ref="L1069:L1132" si="102">J1069+K1069</f>
        <v>0</v>
      </c>
      <c r="M1069" s="171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s="172" customFormat="1" ht="15" customHeight="1" x14ac:dyDescent="0.25">
      <c r="A1070" s="1">
        <v>179</v>
      </c>
      <c r="B1070" s="63" t="s">
        <v>4707</v>
      </c>
      <c r="C1070" s="178" t="s">
        <v>5304</v>
      </c>
      <c r="D1070" s="167" t="s">
        <v>2096</v>
      </c>
      <c r="E1070" s="167" t="s">
        <v>2097</v>
      </c>
      <c r="F1070" s="167" t="s">
        <v>2154</v>
      </c>
      <c r="G1070" s="168" t="s">
        <v>14</v>
      </c>
      <c r="H1070" s="169">
        <v>7.9799999999999995</v>
      </c>
      <c r="I1070" s="67"/>
      <c r="J1070" s="68">
        <f t="shared" si="100"/>
        <v>0</v>
      </c>
      <c r="K1070" s="68">
        <f t="shared" si="101"/>
        <v>0</v>
      </c>
      <c r="L1070" s="68">
        <f t="shared" si="102"/>
        <v>0</v>
      </c>
      <c r="M1070" s="171" t="str">
        <f>IF(I1070="","",IF(I1070&lt;25,"Ошибка! Не соблюден минимальный заказ на сорт!",""))</f>
        <v/>
      </c>
    </row>
    <row r="1071" spans="1:13" s="172" customFormat="1" ht="15" hidden="1" customHeight="1" x14ac:dyDescent="0.25">
      <c r="A1071" s="175">
        <v>0</v>
      </c>
      <c r="B1071" s="161" t="s">
        <v>2155</v>
      </c>
      <c r="C1071" s="161" t="s">
        <v>2156</v>
      </c>
      <c r="D1071" s="162" t="s">
        <v>2096</v>
      </c>
      <c r="E1071" s="162" t="s">
        <v>2097</v>
      </c>
      <c r="F1071" s="162" t="s">
        <v>2157</v>
      </c>
      <c r="G1071" s="163" t="s">
        <v>64</v>
      </c>
      <c r="H1071" s="164">
        <v>1.93</v>
      </c>
      <c r="I1071" s="165"/>
      <c r="J1071" s="166">
        <f t="shared" si="100"/>
        <v>0</v>
      </c>
      <c r="K1071" s="166">
        <f t="shared" si="101"/>
        <v>0</v>
      </c>
      <c r="L1071" s="166">
        <f t="shared" si="102"/>
        <v>0</v>
      </c>
      <c r="M1071" s="171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s="172" customFormat="1" ht="15" customHeight="1" x14ac:dyDescent="0.25">
      <c r="A1072" s="1">
        <v>119</v>
      </c>
      <c r="B1072" s="63" t="s">
        <v>2158</v>
      </c>
      <c r="C1072" s="63" t="s">
        <v>2159</v>
      </c>
      <c r="D1072" s="64" t="s">
        <v>2096</v>
      </c>
      <c r="E1072" s="64" t="s">
        <v>2097</v>
      </c>
      <c r="F1072" s="64" t="s">
        <v>2157</v>
      </c>
      <c r="G1072" s="65" t="s">
        <v>14</v>
      </c>
      <c r="H1072" s="66">
        <v>7.9799999999999995</v>
      </c>
      <c r="I1072" s="67"/>
      <c r="J1072" s="68">
        <f t="shared" si="100"/>
        <v>0</v>
      </c>
      <c r="K1072" s="68">
        <f t="shared" si="101"/>
        <v>0</v>
      </c>
      <c r="L1072" s="68">
        <f t="shared" si="102"/>
        <v>0</v>
      </c>
      <c r="M1072" s="171" t="str">
        <f>IF(I1072="","",IF(I1072&lt;50,"Ошибка! Не соблюден минимальный заказ на сорт!",""))</f>
        <v/>
      </c>
    </row>
    <row r="1073" spans="1:13" s="172" customFormat="1" ht="15" hidden="1" customHeight="1" x14ac:dyDescent="0.25">
      <c r="A1073" s="175">
        <v>0</v>
      </c>
      <c r="B1073" s="161" t="s">
        <v>4578</v>
      </c>
      <c r="C1073" s="161" t="s">
        <v>4579</v>
      </c>
      <c r="D1073" s="162" t="s">
        <v>2096</v>
      </c>
      <c r="E1073" s="162" t="s">
        <v>2097</v>
      </c>
      <c r="F1073" s="162" t="s">
        <v>4584</v>
      </c>
      <c r="G1073" s="163" t="s">
        <v>14</v>
      </c>
      <c r="H1073" s="164">
        <v>7.9799999999999995</v>
      </c>
      <c r="I1073" s="165"/>
      <c r="J1073" s="166">
        <f t="shared" si="100"/>
        <v>0</v>
      </c>
      <c r="K1073" s="166">
        <f t="shared" si="101"/>
        <v>0</v>
      </c>
      <c r="L1073" s="166">
        <f t="shared" si="102"/>
        <v>0</v>
      </c>
      <c r="M1073" s="171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s="172" customFormat="1" ht="15" customHeight="1" x14ac:dyDescent="0.25">
      <c r="A1074" s="1">
        <v>143</v>
      </c>
      <c r="B1074" s="63" t="s">
        <v>4708</v>
      </c>
      <c r="C1074" s="63" t="s">
        <v>2160</v>
      </c>
      <c r="D1074" s="64" t="s">
        <v>2096</v>
      </c>
      <c r="E1074" s="64" t="s">
        <v>2097</v>
      </c>
      <c r="F1074" s="64" t="s">
        <v>2161</v>
      </c>
      <c r="G1074" s="65" t="s">
        <v>14</v>
      </c>
      <c r="H1074" s="66">
        <v>7.9799999999999995</v>
      </c>
      <c r="I1074" s="67"/>
      <c r="J1074" s="68">
        <f t="shared" si="100"/>
        <v>0</v>
      </c>
      <c r="K1074" s="68">
        <f t="shared" si="101"/>
        <v>0</v>
      </c>
      <c r="L1074" s="68">
        <f t="shared" si="102"/>
        <v>0</v>
      </c>
      <c r="M1074" s="171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s="172" customFormat="1" ht="15" customHeight="1" x14ac:dyDescent="0.25">
      <c r="A1075" s="1">
        <v>1912</v>
      </c>
      <c r="B1075" s="63" t="s">
        <v>2162</v>
      </c>
      <c r="C1075" s="63" t="s">
        <v>2163</v>
      </c>
      <c r="D1075" s="64" t="s">
        <v>2096</v>
      </c>
      <c r="E1075" s="64" t="s">
        <v>2097</v>
      </c>
      <c r="F1075" s="64" t="s">
        <v>5892</v>
      </c>
      <c r="G1075" s="65" t="s">
        <v>14</v>
      </c>
      <c r="H1075" s="66">
        <v>7.9799999999999995</v>
      </c>
      <c r="I1075" s="67"/>
      <c r="J1075" s="68">
        <f t="shared" si="100"/>
        <v>0</v>
      </c>
      <c r="K1075" s="68">
        <f t="shared" si="101"/>
        <v>0</v>
      </c>
      <c r="L1075" s="68">
        <f t="shared" si="102"/>
        <v>0</v>
      </c>
      <c r="M1075" s="171" t="str">
        <f>IF(I1075="","",IF(I1075&lt;25,"Ошибка! Не соблюден минимальный заказ на сорт!",""))</f>
        <v/>
      </c>
    </row>
    <row r="1076" spans="1:13" ht="15" customHeight="1" x14ac:dyDescent="0.25">
      <c r="A1076" s="1">
        <v>338</v>
      </c>
      <c r="B1076" s="63" t="s">
        <v>2164</v>
      </c>
      <c r="C1076" s="63" t="s">
        <v>2165</v>
      </c>
      <c r="D1076" s="64" t="s">
        <v>2096</v>
      </c>
      <c r="E1076" s="64" t="s">
        <v>2097</v>
      </c>
      <c r="F1076" s="64" t="s">
        <v>5893</v>
      </c>
      <c r="G1076" s="65" t="s">
        <v>14</v>
      </c>
      <c r="H1076" s="66">
        <v>7.9799999999999995</v>
      </c>
      <c r="I1076" s="67"/>
      <c r="J1076" s="68">
        <f t="shared" si="100"/>
        <v>0</v>
      </c>
      <c r="K1076" s="68">
        <f t="shared" si="101"/>
        <v>0</v>
      </c>
      <c r="L1076" s="68">
        <f t="shared" si="102"/>
        <v>0</v>
      </c>
      <c r="M1076" s="46" t="str">
        <f>IF(I1076="","",IF(I1076&lt;50,"Ошибка! Не соблюден минимальный заказ на сорт!",""))</f>
        <v/>
      </c>
    </row>
    <row r="1077" spans="1:13" ht="15" customHeight="1" x14ac:dyDescent="0.25">
      <c r="A1077" s="1">
        <v>1279</v>
      </c>
      <c r="B1077" s="63" t="s">
        <v>2166</v>
      </c>
      <c r="C1077" s="63" t="s">
        <v>2167</v>
      </c>
      <c r="D1077" s="64" t="s">
        <v>2096</v>
      </c>
      <c r="E1077" s="64" t="s">
        <v>2097</v>
      </c>
      <c r="F1077" s="64" t="s">
        <v>2168</v>
      </c>
      <c r="G1077" s="65" t="s">
        <v>14</v>
      </c>
      <c r="H1077" s="66">
        <v>7.9799999999999995</v>
      </c>
      <c r="I1077" s="67"/>
      <c r="J1077" s="68">
        <f t="shared" si="100"/>
        <v>0</v>
      </c>
      <c r="K1077" s="68">
        <f t="shared" si="101"/>
        <v>0</v>
      </c>
      <c r="L1077" s="68">
        <f t="shared" si="102"/>
        <v>0</v>
      </c>
      <c r="M1077" s="46" t="str">
        <f>IF(I1077="","",IF(I1077&lt;25,"Ошибка! Не соблюден минимальный заказ на сорт!",""))</f>
        <v/>
      </c>
    </row>
    <row r="1078" spans="1:13" ht="15" customHeight="1" x14ac:dyDescent="0.25">
      <c r="A1078" s="1">
        <v>1139</v>
      </c>
      <c r="B1078" s="63" t="s">
        <v>2169</v>
      </c>
      <c r="C1078" s="63" t="s">
        <v>2170</v>
      </c>
      <c r="D1078" s="64" t="s">
        <v>2096</v>
      </c>
      <c r="E1078" s="64" t="s">
        <v>2097</v>
      </c>
      <c r="F1078" s="64" t="s">
        <v>2171</v>
      </c>
      <c r="G1078" s="65" t="s">
        <v>14</v>
      </c>
      <c r="H1078" s="66">
        <v>7.9799999999999995</v>
      </c>
      <c r="I1078" s="67"/>
      <c r="J1078" s="68">
        <f t="shared" si="100"/>
        <v>0</v>
      </c>
      <c r="K1078" s="68">
        <f t="shared" si="101"/>
        <v>0</v>
      </c>
      <c r="L1078" s="68">
        <f t="shared" si="102"/>
        <v>0</v>
      </c>
      <c r="M1078" s="46" t="str">
        <f>IF(I1078="","",IF(I1078&lt;50,"Ошибка! Не соблюден минимальный заказ на сорт!",""))</f>
        <v/>
      </c>
    </row>
    <row r="1079" spans="1:13" ht="15" customHeight="1" x14ac:dyDescent="0.25">
      <c r="A1079" s="1">
        <v>130</v>
      </c>
      <c r="B1079" s="63" t="s">
        <v>2172</v>
      </c>
      <c r="C1079" s="63" t="s">
        <v>2173</v>
      </c>
      <c r="D1079" s="64" t="s">
        <v>2096</v>
      </c>
      <c r="E1079" s="64" t="s">
        <v>2097</v>
      </c>
      <c r="F1079" s="64" t="s">
        <v>2171</v>
      </c>
      <c r="G1079" s="65" t="s">
        <v>16</v>
      </c>
      <c r="H1079" s="66">
        <v>9.35</v>
      </c>
      <c r="I1079" s="67"/>
      <c r="J1079" s="68">
        <f t="shared" si="100"/>
        <v>0</v>
      </c>
      <c r="K1079" s="68">
        <f t="shared" si="101"/>
        <v>0</v>
      </c>
      <c r="L1079" s="68">
        <f t="shared" si="102"/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s="172" customFormat="1" ht="15" hidden="1" customHeight="1" x14ac:dyDescent="0.25">
      <c r="A1080" s="175">
        <v>0</v>
      </c>
      <c r="B1080" s="161" t="s">
        <v>2103</v>
      </c>
      <c r="C1080" s="161" t="s">
        <v>2104</v>
      </c>
      <c r="D1080" s="162" t="s">
        <v>2096</v>
      </c>
      <c r="E1080" s="162" t="s">
        <v>2097</v>
      </c>
      <c r="F1080" s="162" t="s">
        <v>599</v>
      </c>
      <c r="G1080" s="163" t="s">
        <v>16</v>
      </c>
      <c r="H1080" s="164">
        <v>9.9</v>
      </c>
      <c r="I1080" s="165"/>
      <c r="J1080" s="166">
        <f t="shared" si="100"/>
        <v>0</v>
      </c>
      <c r="K1080" s="166">
        <f t="shared" si="101"/>
        <v>0</v>
      </c>
      <c r="L1080" s="166">
        <f t="shared" si="102"/>
        <v>0</v>
      </c>
      <c r="M1080" s="171" t="str">
        <f>IF(I1080="","",IF(I1080&lt;50,"Ошибка! Не соблюден минимальный заказ на сорт!",""))</f>
        <v/>
      </c>
    </row>
    <row r="1081" spans="1:13" s="172" customFormat="1" ht="15" hidden="1" customHeight="1" x14ac:dyDescent="0.25">
      <c r="A1081" s="175">
        <v>0</v>
      </c>
      <c r="B1081" s="161" t="s">
        <v>4709</v>
      </c>
      <c r="C1081" s="179" t="s">
        <v>5305</v>
      </c>
      <c r="D1081" s="173" t="s">
        <v>2096</v>
      </c>
      <c r="E1081" s="173" t="s">
        <v>2097</v>
      </c>
      <c r="F1081" s="173" t="s">
        <v>5894</v>
      </c>
      <c r="G1081" s="174" t="s">
        <v>14</v>
      </c>
      <c r="H1081" s="164">
        <v>7.9799999999999995</v>
      </c>
      <c r="I1081" s="165"/>
      <c r="J1081" s="166">
        <f t="shared" si="100"/>
        <v>0</v>
      </c>
      <c r="K1081" s="166">
        <f t="shared" si="101"/>
        <v>0</v>
      </c>
      <c r="L1081" s="166">
        <f t="shared" si="102"/>
        <v>0</v>
      </c>
      <c r="M1081" s="171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s="172" customFormat="1" ht="15" customHeight="1" x14ac:dyDescent="0.25">
      <c r="A1082" s="1">
        <v>2334</v>
      </c>
      <c r="B1082" s="63" t="s">
        <v>2174</v>
      </c>
      <c r="C1082" s="63" t="s">
        <v>2175</v>
      </c>
      <c r="D1082" s="64" t="s">
        <v>2096</v>
      </c>
      <c r="E1082" s="64" t="s">
        <v>2097</v>
      </c>
      <c r="F1082" s="64"/>
      <c r="G1082" s="65" t="s">
        <v>64</v>
      </c>
      <c r="H1082" s="66">
        <v>1.1000000000000001</v>
      </c>
      <c r="I1082" s="67"/>
      <c r="J1082" s="68">
        <f t="shared" si="100"/>
        <v>0</v>
      </c>
      <c r="K1082" s="68">
        <f t="shared" si="101"/>
        <v>0</v>
      </c>
      <c r="L1082" s="68">
        <f t="shared" si="102"/>
        <v>0</v>
      </c>
      <c r="M1082" s="171" t="str">
        <f>IF(I1082="","",IF(I1082&lt;50,"Ошибка! Не соблюден минимальный заказ на сорт!",""))</f>
        <v/>
      </c>
    </row>
    <row r="1083" spans="1:13" s="172" customFormat="1" ht="15" hidden="1" customHeight="1" x14ac:dyDescent="0.25">
      <c r="A1083" s="175">
        <v>0</v>
      </c>
      <c r="B1083" s="161" t="s">
        <v>2106</v>
      </c>
      <c r="C1083" s="161" t="s">
        <v>2107</v>
      </c>
      <c r="D1083" s="162" t="s">
        <v>2096</v>
      </c>
      <c r="E1083" s="162" t="s">
        <v>2097</v>
      </c>
      <c r="F1083" s="162" t="s">
        <v>2105</v>
      </c>
      <c r="G1083" s="163" t="s">
        <v>16</v>
      </c>
      <c r="H1083" s="164">
        <v>9.35</v>
      </c>
      <c r="I1083" s="165"/>
      <c r="J1083" s="166">
        <f t="shared" si="100"/>
        <v>0</v>
      </c>
      <c r="K1083" s="166">
        <f t="shared" si="101"/>
        <v>0</v>
      </c>
      <c r="L1083" s="166">
        <f t="shared" si="102"/>
        <v>0</v>
      </c>
      <c r="M1083" s="171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s="172" customFormat="1" ht="15" customHeight="1" x14ac:dyDescent="0.25">
      <c r="A1084" s="1">
        <v>963</v>
      </c>
      <c r="B1084" s="63" t="s">
        <v>4696</v>
      </c>
      <c r="C1084" s="63" t="s">
        <v>5294</v>
      </c>
      <c r="D1084" s="64" t="s">
        <v>2096</v>
      </c>
      <c r="E1084" s="64" t="s">
        <v>2097</v>
      </c>
      <c r="F1084" s="64" t="s">
        <v>5885</v>
      </c>
      <c r="G1084" s="65" t="s">
        <v>64</v>
      </c>
      <c r="H1084" s="66">
        <v>2.5299999999999998</v>
      </c>
      <c r="I1084" s="67"/>
      <c r="J1084" s="68">
        <f t="shared" si="100"/>
        <v>0</v>
      </c>
      <c r="K1084" s="68">
        <f t="shared" si="101"/>
        <v>0</v>
      </c>
      <c r="L1084" s="68">
        <f t="shared" si="102"/>
        <v>0</v>
      </c>
      <c r="M1084" s="171" t="str">
        <f>IF(I1084="","",IF(I1084&lt;25,"Ошибка! Не соблюден минимальный заказ на сорт!",""))</f>
        <v/>
      </c>
    </row>
    <row r="1085" spans="1:13" s="172" customFormat="1" ht="15" hidden="1" customHeight="1" x14ac:dyDescent="0.25">
      <c r="A1085" s="175">
        <v>0</v>
      </c>
      <c r="B1085" s="161" t="s">
        <v>4574</v>
      </c>
      <c r="C1085" s="161" t="s">
        <v>4575</v>
      </c>
      <c r="D1085" s="162" t="s">
        <v>2096</v>
      </c>
      <c r="E1085" s="162" t="s">
        <v>2097</v>
      </c>
      <c r="F1085" s="162" t="s">
        <v>4582</v>
      </c>
      <c r="G1085" s="163" t="s">
        <v>14</v>
      </c>
      <c r="H1085" s="164">
        <v>7.9799999999999995</v>
      </c>
      <c r="I1085" s="165"/>
      <c r="J1085" s="166">
        <f t="shared" si="100"/>
        <v>0</v>
      </c>
      <c r="K1085" s="166">
        <f t="shared" si="101"/>
        <v>0</v>
      </c>
      <c r="L1085" s="166">
        <f t="shared" si="102"/>
        <v>0</v>
      </c>
      <c r="M1085" s="171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s="172" customFormat="1" ht="15" hidden="1" customHeight="1" x14ac:dyDescent="0.25">
      <c r="A1086" s="175">
        <v>0</v>
      </c>
      <c r="B1086" s="161" t="s">
        <v>4697</v>
      </c>
      <c r="C1086" s="179" t="s">
        <v>5295</v>
      </c>
      <c r="D1086" s="173" t="s">
        <v>2096</v>
      </c>
      <c r="E1086" s="173" t="s">
        <v>2097</v>
      </c>
      <c r="F1086" s="173" t="s">
        <v>1611</v>
      </c>
      <c r="G1086" s="174" t="s">
        <v>64</v>
      </c>
      <c r="H1086" s="164">
        <v>1.93</v>
      </c>
      <c r="I1086" s="165"/>
      <c r="J1086" s="166">
        <f t="shared" si="100"/>
        <v>0</v>
      </c>
      <c r="K1086" s="166">
        <f t="shared" si="101"/>
        <v>0</v>
      </c>
      <c r="L1086" s="166">
        <f t="shared" si="102"/>
        <v>0</v>
      </c>
      <c r="M1086" s="171" t="str">
        <f>IF(I1086="","",IF(I1086&lt;50,"Ошибка! Не соблюден минимальный заказ на сорт!",""))</f>
        <v/>
      </c>
    </row>
    <row r="1087" spans="1:13" s="172" customFormat="1" ht="15" hidden="1" customHeight="1" x14ac:dyDescent="0.25">
      <c r="A1087" s="175">
        <v>0</v>
      </c>
      <c r="B1087" s="161" t="s">
        <v>4699</v>
      </c>
      <c r="C1087" s="161" t="s">
        <v>5297</v>
      </c>
      <c r="D1087" s="162" t="s">
        <v>2096</v>
      </c>
      <c r="E1087" s="162" t="s">
        <v>2097</v>
      </c>
      <c r="F1087" s="162" t="s">
        <v>5886</v>
      </c>
      <c r="G1087" s="163" t="s">
        <v>14</v>
      </c>
      <c r="H1087" s="164">
        <v>7.9799999999999995</v>
      </c>
      <c r="I1087" s="165"/>
      <c r="J1087" s="166">
        <f t="shared" si="100"/>
        <v>0</v>
      </c>
      <c r="K1087" s="166">
        <f t="shared" si="101"/>
        <v>0</v>
      </c>
      <c r="L1087" s="166">
        <f t="shared" si="102"/>
        <v>0</v>
      </c>
      <c r="M1087" s="171" t="str">
        <f>IF(I1087="","",IF(I1087&lt;50,"Ошибка! Не соблюден минимальный заказ на сорт!",""))</f>
        <v/>
      </c>
    </row>
    <row r="1088" spans="1:13" s="172" customFormat="1" ht="15" hidden="1" customHeight="1" x14ac:dyDescent="0.25">
      <c r="A1088" s="175">
        <v>0</v>
      </c>
      <c r="B1088" s="161" t="s">
        <v>4701</v>
      </c>
      <c r="C1088" s="161" t="s">
        <v>5299</v>
      </c>
      <c r="D1088" s="162" t="s">
        <v>2096</v>
      </c>
      <c r="E1088" s="162" t="s">
        <v>2097</v>
      </c>
      <c r="F1088" s="162" t="s">
        <v>5887</v>
      </c>
      <c r="G1088" s="163" t="s">
        <v>14</v>
      </c>
      <c r="H1088" s="164">
        <v>7.9799999999999995</v>
      </c>
      <c r="I1088" s="165"/>
      <c r="J1088" s="166">
        <f t="shared" si="100"/>
        <v>0</v>
      </c>
      <c r="K1088" s="166">
        <f t="shared" si="101"/>
        <v>0</v>
      </c>
      <c r="L1088" s="166">
        <f t="shared" si="102"/>
        <v>0</v>
      </c>
      <c r="M1088" s="171" t="str">
        <f>IF(I1088="","",IF(I1088&lt;50,"Ошибка! Не соблюден минимальный заказ на сорт!",""))</f>
        <v/>
      </c>
    </row>
    <row r="1089" spans="1:13" s="172" customFormat="1" ht="15" hidden="1" customHeight="1" x14ac:dyDescent="0.25">
      <c r="A1089" s="175">
        <v>0</v>
      </c>
      <c r="B1089" s="161" t="s">
        <v>4703</v>
      </c>
      <c r="C1089" s="161" t="s">
        <v>2136</v>
      </c>
      <c r="D1089" s="162" t="s">
        <v>2096</v>
      </c>
      <c r="E1089" s="162" t="s">
        <v>2097</v>
      </c>
      <c r="F1089" s="162" t="s">
        <v>2137</v>
      </c>
      <c r="G1089" s="163" t="s">
        <v>64</v>
      </c>
      <c r="H1089" s="164">
        <v>2.86</v>
      </c>
      <c r="I1089" s="165"/>
      <c r="J1089" s="166">
        <f t="shared" si="100"/>
        <v>0</v>
      </c>
      <c r="K1089" s="166">
        <f t="shared" si="101"/>
        <v>0</v>
      </c>
      <c r="L1089" s="166">
        <f t="shared" si="102"/>
        <v>0</v>
      </c>
      <c r="M1089" s="171" t="str">
        <f>IF(I1089="","",IF(I1089&lt;50,"Ошибка! Не соблюден минимальный заказ на сорт!",""))</f>
        <v/>
      </c>
    </row>
    <row r="1090" spans="1:13" s="172" customFormat="1" ht="15" hidden="1" customHeight="1" x14ac:dyDescent="0.25">
      <c r="A1090" s="175">
        <v>0</v>
      </c>
      <c r="B1090" s="161" t="s">
        <v>4567</v>
      </c>
      <c r="C1090" s="161" t="s">
        <v>4564</v>
      </c>
      <c r="D1090" s="162" t="s">
        <v>2096</v>
      </c>
      <c r="E1090" s="162" t="s">
        <v>2097</v>
      </c>
      <c r="F1090" s="162" t="s">
        <v>4570</v>
      </c>
      <c r="G1090" s="163" t="s">
        <v>14</v>
      </c>
      <c r="H1090" s="164">
        <v>7.9799999999999995</v>
      </c>
      <c r="I1090" s="165"/>
      <c r="J1090" s="166">
        <f t="shared" si="100"/>
        <v>0</v>
      </c>
      <c r="K1090" s="166">
        <f t="shared" si="101"/>
        <v>0</v>
      </c>
      <c r="L1090" s="166">
        <f t="shared" si="102"/>
        <v>0</v>
      </c>
      <c r="M1090" s="171" t="str">
        <f>IF(I1090="","",IF(I1090&lt;50,"Ошибка! Не соблюден минимальный заказ на сорт!",""))</f>
        <v/>
      </c>
    </row>
    <row r="1091" spans="1:13" s="172" customFormat="1" ht="15" hidden="1" customHeight="1" x14ac:dyDescent="0.25">
      <c r="A1091" s="175">
        <v>0</v>
      </c>
      <c r="B1091" s="161" t="s">
        <v>4705</v>
      </c>
      <c r="C1091" s="179" t="s">
        <v>5302</v>
      </c>
      <c r="D1091" s="173" t="s">
        <v>2096</v>
      </c>
      <c r="E1091" s="173" t="s">
        <v>2097</v>
      </c>
      <c r="F1091" s="173" t="s">
        <v>5891</v>
      </c>
      <c r="G1091" s="174" t="s">
        <v>14</v>
      </c>
      <c r="H1091" s="164">
        <v>7.9799999999999995</v>
      </c>
      <c r="I1091" s="165"/>
      <c r="J1091" s="166">
        <f t="shared" si="100"/>
        <v>0</v>
      </c>
      <c r="K1091" s="166">
        <f t="shared" si="101"/>
        <v>0</v>
      </c>
      <c r="L1091" s="166">
        <f t="shared" si="102"/>
        <v>0</v>
      </c>
      <c r="M1091" s="171" t="str">
        <f>IF(I1091="","",IF(I1091&lt;25,"Ошибка! Не соблюден минимальный заказ на сорт!",""))</f>
        <v/>
      </c>
    </row>
    <row r="1092" spans="1:13" s="172" customFormat="1" ht="15" customHeight="1" x14ac:dyDescent="0.25">
      <c r="A1092" s="1">
        <v>259</v>
      </c>
      <c r="B1092" s="63" t="s">
        <v>4711</v>
      </c>
      <c r="C1092" s="178" t="s">
        <v>5307</v>
      </c>
      <c r="D1092" s="167" t="s">
        <v>5666</v>
      </c>
      <c r="E1092" s="167" t="s">
        <v>5667</v>
      </c>
      <c r="F1092" s="167" t="s">
        <v>5895</v>
      </c>
      <c r="G1092" s="168" t="s">
        <v>14</v>
      </c>
      <c r="H1092" s="169">
        <v>9.35</v>
      </c>
      <c r="I1092" s="67"/>
      <c r="J1092" s="68">
        <f t="shared" si="100"/>
        <v>0</v>
      </c>
      <c r="K1092" s="68">
        <f t="shared" si="101"/>
        <v>0</v>
      </c>
      <c r="L1092" s="68">
        <f t="shared" si="102"/>
        <v>0</v>
      </c>
      <c r="M1092" s="171" t="str">
        <f>IF(I1092="","",IF(I1092&lt;25,"Ошибка! Не соблюден минимальный заказ на сорт!",""))</f>
        <v/>
      </c>
    </row>
    <row r="1093" spans="1:13" s="172" customFormat="1" ht="15" hidden="1" customHeight="1" x14ac:dyDescent="0.25">
      <c r="A1093" s="175">
        <v>0</v>
      </c>
      <c r="B1093" s="161" t="s">
        <v>4710</v>
      </c>
      <c r="C1093" s="161" t="s">
        <v>5306</v>
      </c>
      <c r="D1093" s="162" t="s">
        <v>5666</v>
      </c>
      <c r="E1093" s="162" t="s">
        <v>5667</v>
      </c>
      <c r="F1093" s="162" t="s">
        <v>599</v>
      </c>
      <c r="G1093" s="163" t="s">
        <v>16</v>
      </c>
      <c r="H1093" s="164">
        <v>11</v>
      </c>
      <c r="I1093" s="165"/>
      <c r="J1093" s="166">
        <f t="shared" si="100"/>
        <v>0</v>
      </c>
      <c r="K1093" s="166">
        <f t="shared" si="101"/>
        <v>0</v>
      </c>
      <c r="L1093" s="166">
        <f t="shared" si="102"/>
        <v>0</v>
      </c>
      <c r="M1093" s="171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s="172" customFormat="1" ht="15" hidden="1" customHeight="1" x14ac:dyDescent="0.25">
      <c r="A1094" s="175">
        <v>0</v>
      </c>
      <c r="B1094" s="161" t="s">
        <v>2179</v>
      </c>
      <c r="C1094" s="161" t="s">
        <v>2180</v>
      </c>
      <c r="D1094" s="162" t="s">
        <v>2176</v>
      </c>
      <c r="E1094" s="162" t="s">
        <v>2177</v>
      </c>
      <c r="F1094" s="162" t="s">
        <v>2178</v>
      </c>
      <c r="G1094" s="163" t="s">
        <v>16</v>
      </c>
      <c r="H1094" s="164">
        <v>9.35</v>
      </c>
      <c r="I1094" s="165"/>
      <c r="J1094" s="166">
        <f t="shared" si="100"/>
        <v>0</v>
      </c>
      <c r="K1094" s="166">
        <f t="shared" si="101"/>
        <v>0</v>
      </c>
      <c r="L1094" s="166">
        <f t="shared" si="102"/>
        <v>0</v>
      </c>
      <c r="M1094" s="171" t="str">
        <f>IF(I1094="","",IF(I1094&lt;50,"Ошибка! Не соблюден минимальный заказ на сорт!",""))</f>
        <v/>
      </c>
    </row>
    <row r="1095" spans="1:13" s="172" customFormat="1" ht="15" hidden="1" customHeight="1" x14ac:dyDescent="0.25">
      <c r="A1095" s="175">
        <v>0</v>
      </c>
      <c r="B1095" s="161" t="s">
        <v>2181</v>
      </c>
      <c r="C1095" s="161" t="s">
        <v>2182</v>
      </c>
      <c r="D1095" s="162" t="s">
        <v>2183</v>
      </c>
      <c r="E1095" s="162" t="s">
        <v>2184</v>
      </c>
      <c r="F1095" s="162" t="s">
        <v>2185</v>
      </c>
      <c r="G1095" s="163" t="s">
        <v>64</v>
      </c>
      <c r="H1095" s="164">
        <v>0.99</v>
      </c>
      <c r="I1095" s="165"/>
      <c r="J1095" s="166">
        <f t="shared" si="100"/>
        <v>0</v>
      </c>
      <c r="K1095" s="166">
        <f t="shared" si="101"/>
        <v>0</v>
      </c>
      <c r="L1095" s="166">
        <f t="shared" si="102"/>
        <v>0</v>
      </c>
      <c r="M1095" s="171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s="172" customFormat="1" ht="15" hidden="1" customHeight="1" x14ac:dyDescent="0.25">
      <c r="A1096" s="175">
        <v>0</v>
      </c>
      <c r="B1096" s="161" t="s">
        <v>2186</v>
      </c>
      <c r="C1096" s="161" t="s">
        <v>2187</v>
      </c>
      <c r="D1096" s="162" t="s">
        <v>2183</v>
      </c>
      <c r="E1096" s="162" t="s">
        <v>2184</v>
      </c>
      <c r="F1096" s="162" t="s">
        <v>2188</v>
      </c>
      <c r="G1096" s="163" t="s">
        <v>64</v>
      </c>
      <c r="H1096" s="164">
        <v>0.99</v>
      </c>
      <c r="I1096" s="165"/>
      <c r="J1096" s="166">
        <f t="shared" si="100"/>
        <v>0</v>
      </c>
      <c r="K1096" s="166">
        <f t="shared" si="101"/>
        <v>0</v>
      </c>
      <c r="L1096" s="166">
        <f t="shared" si="102"/>
        <v>0</v>
      </c>
      <c r="M1096" s="171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s="172" customFormat="1" ht="15" hidden="1" customHeight="1" x14ac:dyDescent="0.25">
      <c r="A1097" s="175">
        <v>0</v>
      </c>
      <c r="B1097" s="161" t="s">
        <v>2192</v>
      </c>
      <c r="C1097" s="161" t="s">
        <v>2193</v>
      </c>
      <c r="D1097" s="162" t="s">
        <v>2183</v>
      </c>
      <c r="E1097" s="162" t="s">
        <v>2184</v>
      </c>
      <c r="F1097" s="162"/>
      <c r="G1097" s="163" t="s">
        <v>64</v>
      </c>
      <c r="H1097" s="164">
        <v>0.99</v>
      </c>
      <c r="I1097" s="165"/>
      <c r="J1097" s="166">
        <f t="shared" si="100"/>
        <v>0</v>
      </c>
      <c r="K1097" s="166">
        <f t="shared" si="101"/>
        <v>0</v>
      </c>
      <c r="L1097" s="166">
        <f t="shared" si="102"/>
        <v>0</v>
      </c>
      <c r="M1097" s="171" t="str">
        <f>IF(I1097="","",IF(I1097&lt;50,"Ошибка! Не соблюден минимальный заказ на сорт!",""))</f>
        <v/>
      </c>
    </row>
    <row r="1098" spans="1:13" s="172" customFormat="1" ht="15" hidden="1" customHeight="1" x14ac:dyDescent="0.25">
      <c r="A1098" s="175">
        <v>0</v>
      </c>
      <c r="B1098" s="161" t="s">
        <v>4782</v>
      </c>
      <c r="C1098" s="161" t="s">
        <v>5357</v>
      </c>
      <c r="D1098" s="162" t="s">
        <v>2183</v>
      </c>
      <c r="E1098" s="162" t="s">
        <v>2184</v>
      </c>
      <c r="F1098" s="162" t="s">
        <v>5928</v>
      </c>
      <c r="G1098" s="163" t="s">
        <v>64</v>
      </c>
      <c r="H1098" s="164">
        <v>1.05</v>
      </c>
      <c r="I1098" s="165"/>
      <c r="J1098" s="166">
        <f t="shared" si="100"/>
        <v>0</v>
      </c>
      <c r="K1098" s="166">
        <f t="shared" si="101"/>
        <v>0</v>
      </c>
      <c r="L1098" s="166">
        <f t="shared" si="102"/>
        <v>0</v>
      </c>
      <c r="M1098" s="176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s="172" customFormat="1" ht="15" hidden="1" customHeight="1" x14ac:dyDescent="0.25">
      <c r="A1099" s="175">
        <v>0</v>
      </c>
      <c r="B1099" s="161" t="s">
        <v>2189</v>
      </c>
      <c r="C1099" s="161" t="s">
        <v>2190</v>
      </c>
      <c r="D1099" s="162" t="s">
        <v>2183</v>
      </c>
      <c r="E1099" s="162" t="s">
        <v>2184</v>
      </c>
      <c r="F1099" s="162" t="s">
        <v>2191</v>
      </c>
      <c r="G1099" s="163" t="s">
        <v>64</v>
      </c>
      <c r="H1099" s="164">
        <v>0.99</v>
      </c>
      <c r="I1099" s="165"/>
      <c r="J1099" s="166">
        <f t="shared" si="100"/>
        <v>0</v>
      </c>
      <c r="K1099" s="166">
        <f t="shared" si="101"/>
        <v>0</v>
      </c>
      <c r="L1099" s="166">
        <f t="shared" si="102"/>
        <v>0</v>
      </c>
      <c r="M1099" s="171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s="172" customFormat="1" ht="15" customHeight="1" x14ac:dyDescent="0.25">
      <c r="A1100" s="1">
        <v>186</v>
      </c>
      <c r="B1100" s="63" t="s">
        <v>4965</v>
      </c>
      <c r="C1100" s="63" t="s">
        <v>2196</v>
      </c>
      <c r="D1100" s="64" t="s">
        <v>2194</v>
      </c>
      <c r="E1100" s="64" t="s">
        <v>2195</v>
      </c>
      <c r="F1100" s="64" t="s">
        <v>2197</v>
      </c>
      <c r="G1100" s="65" t="s">
        <v>64</v>
      </c>
      <c r="H1100" s="66">
        <v>1.05</v>
      </c>
      <c r="I1100" s="67"/>
      <c r="J1100" s="68">
        <f t="shared" si="100"/>
        <v>0</v>
      </c>
      <c r="K1100" s="68">
        <f t="shared" si="101"/>
        <v>0</v>
      </c>
      <c r="L1100" s="68">
        <f t="shared" si="102"/>
        <v>0</v>
      </c>
      <c r="M1100" s="171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s="172" customFormat="1" ht="15" hidden="1" customHeight="1" x14ac:dyDescent="0.25">
      <c r="A1101" s="175">
        <v>0</v>
      </c>
      <c r="B1101" s="161" t="s">
        <v>2198</v>
      </c>
      <c r="C1101" s="161" t="s">
        <v>2199</v>
      </c>
      <c r="D1101" s="162" t="s">
        <v>2194</v>
      </c>
      <c r="E1101" s="162" t="s">
        <v>2195</v>
      </c>
      <c r="F1101" s="162" t="s">
        <v>2200</v>
      </c>
      <c r="G1101" s="163" t="s">
        <v>64</v>
      </c>
      <c r="H1101" s="164">
        <v>1.05</v>
      </c>
      <c r="I1101" s="165"/>
      <c r="J1101" s="166">
        <f t="shared" si="100"/>
        <v>0</v>
      </c>
      <c r="K1101" s="166">
        <f t="shared" si="101"/>
        <v>0</v>
      </c>
      <c r="L1101" s="166">
        <f t="shared" si="102"/>
        <v>0</v>
      </c>
      <c r="M1101" s="171" t="str">
        <f>IF(I1101="","",IF(I1101&lt;50,"Ошибка! Не соблюден минимальный заказ на сорт!",""))</f>
        <v/>
      </c>
    </row>
    <row r="1102" spans="1:13" s="172" customFormat="1" ht="15" customHeight="1" x14ac:dyDescent="0.25">
      <c r="A1102" s="1">
        <v>726</v>
      </c>
      <c r="B1102" s="63" t="s">
        <v>2201</v>
      </c>
      <c r="C1102" s="63" t="s">
        <v>2202</v>
      </c>
      <c r="D1102" s="64" t="s">
        <v>2194</v>
      </c>
      <c r="E1102" s="64" t="s">
        <v>2195</v>
      </c>
      <c r="F1102" s="64" t="s">
        <v>2203</v>
      </c>
      <c r="G1102" s="65" t="s">
        <v>64</v>
      </c>
      <c r="H1102" s="66">
        <v>1.05</v>
      </c>
      <c r="I1102" s="67"/>
      <c r="J1102" s="68">
        <f t="shared" si="100"/>
        <v>0</v>
      </c>
      <c r="K1102" s="68">
        <f t="shared" si="101"/>
        <v>0</v>
      </c>
      <c r="L1102" s="68">
        <f t="shared" si="102"/>
        <v>0</v>
      </c>
      <c r="M1102" s="171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s="172" customFormat="1" ht="15" customHeight="1" x14ac:dyDescent="0.25">
      <c r="A1103" s="1">
        <v>1081</v>
      </c>
      <c r="B1103" s="63" t="s">
        <v>2204</v>
      </c>
      <c r="C1103" s="63" t="s">
        <v>2205</v>
      </c>
      <c r="D1103" s="64" t="s">
        <v>2194</v>
      </c>
      <c r="E1103" s="64" t="s">
        <v>2195</v>
      </c>
      <c r="F1103" s="64" t="s">
        <v>2206</v>
      </c>
      <c r="G1103" s="65" t="s">
        <v>64</v>
      </c>
      <c r="H1103" s="66">
        <v>1.05</v>
      </c>
      <c r="I1103" s="67"/>
      <c r="J1103" s="68">
        <f t="shared" si="100"/>
        <v>0</v>
      </c>
      <c r="K1103" s="68">
        <f t="shared" si="101"/>
        <v>0</v>
      </c>
      <c r="L1103" s="68">
        <f t="shared" si="102"/>
        <v>0</v>
      </c>
      <c r="M1103" s="171" t="str">
        <f>IF(I1103="","",IF(I1103&lt;50,"Ошибка! Не соблюден минимальный заказ на сорт!",""))</f>
        <v/>
      </c>
    </row>
    <row r="1104" spans="1:13" s="172" customFormat="1" ht="15" hidden="1" customHeight="1" x14ac:dyDescent="0.25">
      <c r="A1104" s="175">
        <v>0</v>
      </c>
      <c r="B1104" s="161" t="s">
        <v>2207</v>
      </c>
      <c r="C1104" s="161" t="s">
        <v>2208</v>
      </c>
      <c r="D1104" s="162" t="s">
        <v>2194</v>
      </c>
      <c r="E1104" s="162" t="s">
        <v>2195</v>
      </c>
      <c r="F1104" s="162" t="s">
        <v>2209</v>
      </c>
      <c r="G1104" s="163" t="s">
        <v>64</v>
      </c>
      <c r="H1104" s="164">
        <v>1.05</v>
      </c>
      <c r="I1104" s="165"/>
      <c r="J1104" s="166">
        <f t="shared" si="100"/>
        <v>0</v>
      </c>
      <c r="K1104" s="166">
        <f t="shared" si="101"/>
        <v>0</v>
      </c>
      <c r="L1104" s="166">
        <f t="shared" si="102"/>
        <v>0</v>
      </c>
      <c r="M1104" s="171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s="172" customFormat="1" ht="15" hidden="1" customHeight="1" x14ac:dyDescent="0.25">
      <c r="A1105" s="175">
        <v>0</v>
      </c>
      <c r="B1105" s="161" t="s">
        <v>2210</v>
      </c>
      <c r="C1105" s="161" t="s">
        <v>2211</v>
      </c>
      <c r="D1105" s="162" t="s">
        <v>2194</v>
      </c>
      <c r="E1105" s="162" t="s">
        <v>2195</v>
      </c>
      <c r="F1105" s="162" t="s">
        <v>2212</v>
      </c>
      <c r="G1105" s="163" t="s">
        <v>64</v>
      </c>
      <c r="H1105" s="164">
        <v>1.05</v>
      </c>
      <c r="I1105" s="165"/>
      <c r="J1105" s="166">
        <f t="shared" si="100"/>
        <v>0</v>
      </c>
      <c r="K1105" s="166">
        <f t="shared" si="101"/>
        <v>0</v>
      </c>
      <c r="L1105" s="166">
        <f t="shared" si="102"/>
        <v>0</v>
      </c>
      <c r="M1105" s="176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s="172" customFormat="1" ht="15" customHeight="1" x14ac:dyDescent="0.25">
      <c r="A1106" s="1">
        <v>190</v>
      </c>
      <c r="B1106" s="63" t="s">
        <v>5224</v>
      </c>
      <c r="C1106" s="178" t="s">
        <v>6431</v>
      </c>
      <c r="D1106" s="167" t="s">
        <v>6290</v>
      </c>
      <c r="E1106" s="167" t="s">
        <v>6291</v>
      </c>
      <c r="F1106" s="167" t="s">
        <v>6293</v>
      </c>
      <c r="G1106" s="168" t="s">
        <v>175</v>
      </c>
      <c r="H1106" s="169">
        <v>2.31</v>
      </c>
      <c r="I1106" s="67"/>
      <c r="J1106" s="68">
        <f t="shared" si="100"/>
        <v>0</v>
      </c>
      <c r="K1106" s="68">
        <f t="shared" si="101"/>
        <v>0</v>
      </c>
      <c r="L1106" s="68">
        <f t="shared" si="102"/>
        <v>0</v>
      </c>
      <c r="M1106" s="171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s="172" customFormat="1" ht="15" hidden="1" customHeight="1" x14ac:dyDescent="0.25">
      <c r="A1107" s="175">
        <v>0</v>
      </c>
      <c r="B1107" s="161" t="s">
        <v>5225</v>
      </c>
      <c r="C1107" s="179" t="s">
        <v>6432</v>
      </c>
      <c r="D1107" s="173" t="s">
        <v>6290</v>
      </c>
      <c r="E1107" s="173" t="s">
        <v>6291</v>
      </c>
      <c r="F1107" s="173" t="s">
        <v>6294</v>
      </c>
      <c r="G1107" s="174" t="s">
        <v>175</v>
      </c>
      <c r="H1107" s="164">
        <v>2.75</v>
      </c>
      <c r="I1107" s="165"/>
      <c r="J1107" s="166">
        <f t="shared" si="100"/>
        <v>0</v>
      </c>
      <c r="K1107" s="166">
        <f t="shared" si="101"/>
        <v>0</v>
      </c>
      <c r="L1107" s="166">
        <f t="shared" si="102"/>
        <v>0</v>
      </c>
      <c r="M1107" s="171" t="str">
        <f>IF(I1107="","",IF(I1107&lt;50,"Ошибка! Не соблюден минимальный заказ на сорт!",""))</f>
        <v/>
      </c>
    </row>
    <row r="1108" spans="1:13" s="172" customFormat="1" ht="15" customHeight="1" x14ac:dyDescent="0.25">
      <c r="A1108" s="1">
        <v>176</v>
      </c>
      <c r="B1108" s="63" t="s">
        <v>5226</v>
      </c>
      <c r="C1108" s="178" t="s">
        <v>6433</v>
      </c>
      <c r="D1108" s="167" t="s">
        <v>6290</v>
      </c>
      <c r="E1108" s="167" t="s">
        <v>6291</v>
      </c>
      <c r="F1108" s="167" t="s">
        <v>6295</v>
      </c>
      <c r="G1108" s="168" t="s">
        <v>175</v>
      </c>
      <c r="H1108" s="169">
        <v>2.0399999999999996</v>
      </c>
      <c r="I1108" s="67"/>
      <c r="J1108" s="68">
        <f t="shared" si="100"/>
        <v>0</v>
      </c>
      <c r="K1108" s="68">
        <f t="shared" si="101"/>
        <v>0</v>
      </c>
      <c r="L1108" s="68">
        <f t="shared" si="102"/>
        <v>0</v>
      </c>
      <c r="M1108" s="171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s="172" customFormat="1" ht="15" customHeight="1" x14ac:dyDescent="0.25">
      <c r="A1109" s="1">
        <v>96</v>
      </c>
      <c r="B1109" s="63" t="s">
        <v>5227</v>
      </c>
      <c r="C1109" s="178" t="s">
        <v>6434</v>
      </c>
      <c r="D1109" s="167" t="s">
        <v>6290</v>
      </c>
      <c r="E1109" s="167" t="s">
        <v>6291</v>
      </c>
      <c r="F1109" s="167" t="s">
        <v>423</v>
      </c>
      <c r="G1109" s="168" t="s">
        <v>175</v>
      </c>
      <c r="H1109" s="169">
        <v>2.75</v>
      </c>
      <c r="I1109" s="67"/>
      <c r="J1109" s="68">
        <f t="shared" si="100"/>
        <v>0</v>
      </c>
      <c r="K1109" s="68">
        <f t="shared" si="101"/>
        <v>0</v>
      </c>
      <c r="L1109" s="68">
        <f t="shared" si="102"/>
        <v>0</v>
      </c>
      <c r="M1109" s="171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s="172" customFormat="1" ht="15" hidden="1" customHeight="1" x14ac:dyDescent="0.25">
      <c r="A1110" s="175">
        <v>0</v>
      </c>
      <c r="B1110" s="161" t="s">
        <v>5228</v>
      </c>
      <c r="C1110" s="179" t="s">
        <v>6435</v>
      </c>
      <c r="D1110" s="173" t="s">
        <v>6290</v>
      </c>
      <c r="E1110" s="173" t="s">
        <v>6291</v>
      </c>
      <c r="F1110" s="173" t="s">
        <v>6296</v>
      </c>
      <c r="G1110" s="174" t="s">
        <v>175</v>
      </c>
      <c r="H1110" s="164">
        <v>1.43</v>
      </c>
      <c r="I1110" s="165"/>
      <c r="J1110" s="166">
        <f t="shared" si="100"/>
        <v>0</v>
      </c>
      <c r="K1110" s="166">
        <f t="shared" si="101"/>
        <v>0</v>
      </c>
      <c r="L1110" s="166">
        <f t="shared" si="102"/>
        <v>0</v>
      </c>
      <c r="M1110" s="171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s="172" customFormat="1" ht="15" hidden="1" customHeight="1" x14ac:dyDescent="0.25">
      <c r="A1111" s="175">
        <v>0</v>
      </c>
      <c r="B1111" s="161" t="s">
        <v>5223</v>
      </c>
      <c r="C1111" s="161" t="s">
        <v>6430</v>
      </c>
      <c r="D1111" s="162" t="s">
        <v>6290</v>
      </c>
      <c r="E1111" s="162" t="s">
        <v>6291</v>
      </c>
      <c r="F1111" s="162" t="s">
        <v>6292</v>
      </c>
      <c r="G1111" s="163" t="s">
        <v>175</v>
      </c>
      <c r="H1111" s="164">
        <v>1.05</v>
      </c>
      <c r="I1111" s="165"/>
      <c r="J1111" s="166">
        <f t="shared" si="100"/>
        <v>0</v>
      </c>
      <c r="K1111" s="166">
        <f t="shared" si="101"/>
        <v>0</v>
      </c>
      <c r="L1111" s="166">
        <f t="shared" si="102"/>
        <v>0</v>
      </c>
      <c r="M1111" s="171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s="172" customFormat="1" ht="15" customHeight="1" x14ac:dyDescent="0.25">
      <c r="A1112" s="1">
        <v>528</v>
      </c>
      <c r="B1112" s="63" t="s">
        <v>5147</v>
      </c>
      <c r="C1112" s="178" t="s">
        <v>6366</v>
      </c>
      <c r="D1112" s="167" t="s">
        <v>6230</v>
      </c>
      <c r="E1112" s="167" t="s">
        <v>2213</v>
      </c>
      <c r="F1112" s="167" t="s">
        <v>2214</v>
      </c>
      <c r="G1112" s="168" t="s">
        <v>175</v>
      </c>
      <c r="H1112" s="169">
        <v>1.1000000000000001</v>
      </c>
      <c r="I1112" s="67"/>
      <c r="J1112" s="68">
        <f t="shared" si="100"/>
        <v>0</v>
      </c>
      <c r="K1112" s="68">
        <f t="shared" si="101"/>
        <v>0</v>
      </c>
      <c r="L1112" s="68">
        <f t="shared" si="102"/>
        <v>0</v>
      </c>
      <c r="M1112" s="171" t="str">
        <f>IF(I1112="","",IF(I1112&lt;50,"Ошибка! Не соблюден минимальный заказ на сорт!",""))</f>
        <v/>
      </c>
    </row>
    <row r="1113" spans="1:13" s="172" customFormat="1" ht="15" customHeight="1" x14ac:dyDescent="0.25">
      <c r="A1113" s="1">
        <v>620</v>
      </c>
      <c r="B1113" s="63" t="s">
        <v>5148</v>
      </c>
      <c r="C1113" s="178" t="s">
        <v>6367</v>
      </c>
      <c r="D1113" s="167" t="s">
        <v>6230</v>
      </c>
      <c r="E1113" s="167" t="s">
        <v>2213</v>
      </c>
      <c r="F1113" s="167" t="s">
        <v>6523</v>
      </c>
      <c r="G1113" s="168" t="s">
        <v>175</v>
      </c>
      <c r="H1113" s="169">
        <v>1.1000000000000001</v>
      </c>
      <c r="I1113" s="67"/>
      <c r="J1113" s="68">
        <f t="shared" si="100"/>
        <v>0</v>
      </c>
      <c r="K1113" s="68">
        <f t="shared" si="101"/>
        <v>0</v>
      </c>
      <c r="L1113" s="68">
        <f t="shared" si="102"/>
        <v>0</v>
      </c>
      <c r="M1113" s="171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260</v>
      </c>
      <c r="B1114" s="63" t="s">
        <v>6759</v>
      </c>
      <c r="C1114" s="63" t="s">
        <v>6786</v>
      </c>
      <c r="D1114" s="64" t="s">
        <v>6822</v>
      </c>
      <c r="E1114" s="64" t="s">
        <v>6819</v>
      </c>
      <c r="F1114" s="64" t="s">
        <v>6808</v>
      </c>
      <c r="G1114" s="65" t="s">
        <v>64</v>
      </c>
      <c r="H1114" s="66">
        <v>1.1499999999999999</v>
      </c>
      <c r="I1114" s="67"/>
      <c r="J1114" s="68">
        <f t="shared" si="100"/>
        <v>0</v>
      </c>
      <c r="K1114" s="68">
        <f t="shared" si="101"/>
        <v>0</v>
      </c>
      <c r="L1114" s="68">
        <f t="shared" si="102"/>
        <v>0</v>
      </c>
      <c r="M1114" s="46" t="str">
        <f>IF(I1114="","",IF(I1114&lt;50,"Ошибка! Не соблюден минимальный заказ на сорт!",""))</f>
        <v/>
      </c>
    </row>
    <row r="1115" spans="1:13" s="172" customFormat="1" ht="15" hidden="1" customHeight="1" x14ac:dyDescent="0.25">
      <c r="A1115" s="175">
        <v>0</v>
      </c>
      <c r="B1115" s="161" t="s">
        <v>2215</v>
      </c>
      <c r="C1115" s="161" t="s">
        <v>2216</v>
      </c>
      <c r="D1115" s="162" t="s">
        <v>2217</v>
      </c>
      <c r="E1115" s="162" t="s">
        <v>2218</v>
      </c>
      <c r="F1115" s="162" t="s">
        <v>2219</v>
      </c>
      <c r="G1115" s="163" t="s">
        <v>64</v>
      </c>
      <c r="H1115" s="164">
        <v>1.05</v>
      </c>
      <c r="I1115" s="165"/>
      <c r="J1115" s="166">
        <f t="shared" si="100"/>
        <v>0</v>
      </c>
      <c r="K1115" s="166">
        <f t="shared" si="101"/>
        <v>0</v>
      </c>
      <c r="L1115" s="166">
        <f t="shared" si="102"/>
        <v>0</v>
      </c>
      <c r="M1115" s="171" t="str">
        <f>IF(I1115="","",IF(I1115&lt;50,"Ошибка! Не соблюден минимальный заказ на сорт!",""))</f>
        <v/>
      </c>
    </row>
    <row r="1116" spans="1:13" ht="15" customHeight="1" x14ac:dyDescent="0.25">
      <c r="A1116" s="1">
        <v>270</v>
      </c>
      <c r="B1116" s="63" t="s">
        <v>2220</v>
      </c>
      <c r="C1116" s="63" t="s">
        <v>2221</v>
      </c>
      <c r="D1116" s="64" t="s">
        <v>2217</v>
      </c>
      <c r="E1116" s="64" t="s">
        <v>2218</v>
      </c>
      <c r="F1116" s="64"/>
      <c r="G1116" s="65" t="s">
        <v>64</v>
      </c>
      <c r="H1116" s="66">
        <v>1.05</v>
      </c>
      <c r="I1116" s="67"/>
      <c r="J1116" s="68">
        <f t="shared" si="100"/>
        <v>0</v>
      </c>
      <c r="K1116" s="68">
        <f t="shared" si="101"/>
        <v>0</v>
      </c>
      <c r="L1116" s="68">
        <f t="shared" si="102"/>
        <v>0</v>
      </c>
      <c r="M1116" s="30" t="str">
        <f>IF(I1116="","",IF(I1116&lt;50,"Ошибка! Не соблюден минимальный заказ на сорт!",""))</f>
        <v/>
      </c>
    </row>
    <row r="1117" spans="1:13" s="172" customFormat="1" ht="15" hidden="1" customHeight="1" x14ac:dyDescent="0.25">
      <c r="A1117" s="175">
        <v>0</v>
      </c>
      <c r="B1117" s="161" t="s">
        <v>4638</v>
      </c>
      <c r="C1117" s="161" t="s">
        <v>4642</v>
      </c>
      <c r="D1117" s="162" t="s">
        <v>2222</v>
      </c>
      <c r="E1117" s="162" t="s">
        <v>4649</v>
      </c>
      <c r="F1117" s="162" t="s">
        <v>2223</v>
      </c>
      <c r="G1117" s="163" t="s">
        <v>175</v>
      </c>
      <c r="H1117" s="164">
        <v>2.31</v>
      </c>
      <c r="I1117" s="165"/>
      <c r="J1117" s="166">
        <f t="shared" si="100"/>
        <v>0</v>
      </c>
      <c r="K1117" s="166">
        <f t="shared" si="101"/>
        <v>0</v>
      </c>
      <c r="L1117" s="166">
        <f t="shared" si="102"/>
        <v>0</v>
      </c>
      <c r="M1117" s="171" t="str">
        <f>IF(I1117="","",IF(I1117&lt;50,"Ошибка! Не соблюден минимальный заказ на сорт!",""))</f>
        <v/>
      </c>
    </row>
    <row r="1118" spans="1:13" s="172" customFormat="1" ht="15" hidden="1" customHeight="1" x14ac:dyDescent="0.25">
      <c r="A1118" s="175">
        <v>0</v>
      </c>
      <c r="B1118" s="161" t="s">
        <v>5155</v>
      </c>
      <c r="C1118" s="179" t="s">
        <v>5650</v>
      </c>
      <c r="D1118" s="173" t="s">
        <v>2222</v>
      </c>
      <c r="E1118" s="173" t="s">
        <v>4649</v>
      </c>
      <c r="F1118" s="173" t="s">
        <v>6190</v>
      </c>
      <c r="G1118" s="174" t="s">
        <v>175</v>
      </c>
      <c r="H1118" s="164">
        <v>3.1399999999999997</v>
      </c>
      <c r="I1118" s="165"/>
      <c r="J1118" s="166">
        <f t="shared" si="100"/>
        <v>0</v>
      </c>
      <c r="K1118" s="166">
        <f t="shared" si="101"/>
        <v>0</v>
      </c>
      <c r="L1118" s="166">
        <f t="shared" si="102"/>
        <v>0</v>
      </c>
      <c r="M1118" s="171" t="str">
        <f>IF(I1118="","",IF(I1118&lt;25,"Ошибка! Не соблюден минимальный заказ на сорт!",""))</f>
        <v/>
      </c>
    </row>
    <row r="1119" spans="1:13" s="172" customFormat="1" ht="15" hidden="1" customHeight="1" x14ac:dyDescent="0.25">
      <c r="A1119" s="175">
        <v>0</v>
      </c>
      <c r="B1119" s="161" t="s">
        <v>2224</v>
      </c>
      <c r="C1119" s="161" t="s">
        <v>2225</v>
      </c>
      <c r="D1119" s="162" t="s">
        <v>2226</v>
      </c>
      <c r="E1119" s="162" t="s">
        <v>2227</v>
      </c>
      <c r="F1119" s="162" t="s">
        <v>260</v>
      </c>
      <c r="G1119" s="163" t="s">
        <v>64</v>
      </c>
      <c r="H1119" s="164">
        <v>0.96</v>
      </c>
      <c r="I1119" s="165"/>
      <c r="J1119" s="166">
        <f t="shared" si="100"/>
        <v>0</v>
      </c>
      <c r="K1119" s="166">
        <f t="shared" si="101"/>
        <v>0</v>
      </c>
      <c r="L1119" s="166">
        <f t="shared" si="102"/>
        <v>0</v>
      </c>
      <c r="M1119" s="171" t="str">
        <f>IF(I1119="","",IF(I1119&lt;25,"Ошибка! Не соблюден минимальный заказ на сорт!",""))</f>
        <v/>
      </c>
    </row>
    <row r="1120" spans="1:13" s="172" customFormat="1" ht="15" hidden="1" customHeight="1" x14ac:dyDescent="0.25">
      <c r="A1120" s="175">
        <v>0</v>
      </c>
      <c r="B1120" s="161" t="s">
        <v>5248</v>
      </c>
      <c r="C1120" s="179" t="s">
        <v>6452</v>
      </c>
      <c r="D1120" s="173" t="s">
        <v>2228</v>
      </c>
      <c r="E1120" s="173" t="s">
        <v>2229</v>
      </c>
      <c r="F1120" s="173" t="s">
        <v>6308</v>
      </c>
      <c r="G1120" s="174" t="s">
        <v>64</v>
      </c>
      <c r="H1120" s="164">
        <v>0.96</v>
      </c>
      <c r="I1120" s="165"/>
      <c r="J1120" s="166">
        <f t="shared" si="100"/>
        <v>0</v>
      </c>
      <c r="K1120" s="166">
        <f t="shared" si="101"/>
        <v>0</v>
      </c>
      <c r="L1120" s="166">
        <f t="shared" si="102"/>
        <v>0</v>
      </c>
      <c r="M1120" s="171" t="str">
        <f>IF(I1120="","",IF(I1120&lt;50,"Ошибка! Не соблюден минимальный заказ на сорт!",""))</f>
        <v/>
      </c>
    </row>
    <row r="1121" spans="1:13" s="172" customFormat="1" ht="15" hidden="1" customHeight="1" x14ac:dyDescent="0.25">
      <c r="A1121" s="175">
        <v>0</v>
      </c>
      <c r="B1121" s="161" t="s">
        <v>2230</v>
      </c>
      <c r="C1121" s="161" t="s">
        <v>2231</v>
      </c>
      <c r="D1121" s="162" t="s">
        <v>2228</v>
      </c>
      <c r="E1121" s="162" t="s">
        <v>2229</v>
      </c>
      <c r="F1121" s="162" t="s">
        <v>2232</v>
      </c>
      <c r="G1121" s="163" t="s">
        <v>64</v>
      </c>
      <c r="H1121" s="164">
        <v>0.96</v>
      </c>
      <c r="I1121" s="165"/>
      <c r="J1121" s="166">
        <f t="shared" si="100"/>
        <v>0</v>
      </c>
      <c r="K1121" s="166">
        <f t="shared" si="101"/>
        <v>0</v>
      </c>
      <c r="L1121" s="166">
        <f t="shared" si="102"/>
        <v>0</v>
      </c>
      <c r="M1121" s="171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s="172" customFormat="1" ht="15" hidden="1" customHeight="1" x14ac:dyDescent="0.25">
      <c r="A1122" s="175">
        <v>0</v>
      </c>
      <c r="B1122" s="161" t="s">
        <v>2233</v>
      </c>
      <c r="C1122" s="161" t="s">
        <v>2234</v>
      </c>
      <c r="D1122" s="162" t="s">
        <v>2228</v>
      </c>
      <c r="E1122" s="162" t="s">
        <v>2229</v>
      </c>
      <c r="F1122" s="162" t="s">
        <v>2235</v>
      </c>
      <c r="G1122" s="163" t="s">
        <v>64</v>
      </c>
      <c r="H1122" s="164">
        <v>0.96</v>
      </c>
      <c r="I1122" s="165"/>
      <c r="J1122" s="166">
        <f t="shared" si="100"/>
        <v>0</v>
      </c>
      <c r="K1122" s="166">
        <f t="shared" si="101"/>
        <v>0</v>
      </c>
      <c r="L1122" s="166">
        <f t="shared" si="102"/>
        <v>0</v>
      </c>
      <c r="M1122" s="171" t="str">
        <f>IF(I1122="","",IF(I1122&lt;25,"Ошибка! Не соблюден минимальный заказ на сорт!",""))</f>
        <v/>
      </c>
    </row>
    <row r="1123" spans="1:13" s="172" customFormat="1" ht="15" hidden="1" customHeight="1" x14ac:dyDescent="0.25">
      <c r="A1123" s="175">
        <v>0</v>
      </c>
      <c r="B1123" s="161" t="s">
        <v>2236</v>
      </c>
      <c r="C1123" s="161" t="s">
        <v>2237</v>
      </c>
      <c r="D1123" s="162" t="s">
        <v>2238</v>
      </c>
      <c r="E1123" s="162" t="s">
        <v>2242</v>
      </c>
      <c r="F1123" s="162" t="s">
        <v>2239</v>
      </c>
      <c r="G1123" s="163" t="s">
        <v>64</v>
      </c>
      <c r="H1123" s="164">
        <v>1.03</v>
      </c>
      <c r="I1123" s="165"/>
      <c r="J1123" s="166">
        <f t="shared" si="100"/>
        <v>0</v>
      </c>
      <c r="K1123" s="166">
        <f t="shared" si="101"/>
        <v>0</v>
      </c>
      <c r="L1123" s="166">
        <f t="shared" si="102"/>
        <v>0</v>
      </c>
      <c r="M1123" s="171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s="172" customFormat="1" ht="15" hidden="1" customHeight="1" x14ac:dyDescent="0.25">
      <c r="A1124" s="175">
        <v>0</v>
      </c>
      <c r="B1124" s="161" t="s">
        <v>2240</v>
      </c>
      <c r="C1124" s="161" t="s">
        <v>2241</v>
      </c>
      <c r="D1124" s="162" t="s">
        <v>2238</v>
      </c>
      <c r="E1124" s="162" t="s">
        <v>2242</v>
      </c>
      <c r="F1124" s="162" t="s">
        <v>2243</v>
      </c>
      <c r="G1124" s="163" t="s">
        <v>64</v>
      </c>
      <c r="H1124" s="164">
        <v>1.03</v>
      </c>
      <c r="I1124" s="165"/>
      <c r="J1124" s="166">
        <f t="shared" si="100"/>
        <v>0</v>
      </c>
      <c r="K1124" s="166">
        <f t="shared" si="101"/>
        <v>0</v>
      </c>
      <c r="L1124" s="166">
        <f t="shared" si="102"/>
        <v>0</v>
      </c>
      <c r="M1124" s="176" t="str">
        <f>IF(I1124="","",IF(I1124&lt;50,"Ошибка! Не соблюден минимальный заказ на сорт!",""))</f>
        <v/>
      </c>
    </row>
    <row r="1125" spans="1:13" s="172" customFormat="1" ht="15" customHeight="1" x14ac:dyDescent="0.25">
      <c r="A1125" s="1">
        <v>1161</v>
      </c>
      <c r="B1125" s="63" t="s">
        <v>2244</v>
      </c>
      <c r="C1125" s="63" t="s">
        <v>2245</v>
      </c>
      <c r="D1125" s="64" t="s">
        <v>2238</v>
      </c>
      <c r="E1125" s="64" t="s">
        <v>2242</v>
      </c>
      <c r="F1125" s="64" t="s">
        <v>2246</v>
      </c>
      <c r="G1125" s="65" t="s">
        <v>64</v>
      </c>
      <c r="H1125" s="66">
        <v>1.69</v>
      </c>
      <c r="I1125" s="67"/>
      <c r="J1125" s="68">
        <f t="shared" si="100"/>
        <v>0</v>
      </c>
      <c r="K1125" s="68">
        <f t="shared" si="101"/>
        <v>0</v>
      </c>
      <c r="L1125" s="68">
        <f t="shared" si="102"/>
        <v>0</v>
      </c>
      <c r="M1125" s="171" t="str">
        <f>IF(I1125="","",IF(I1125&lt;80,"Ошибка! Не соблюден минимальный заказ на сорт!",IF(MOD(I1125,40)&gt;0,"Ошибка! Не соблюдена кратность заказа на позицию!","")))</f>
        <v/>
      </c>
    </row>
    <row r="1126" spans="1:13" s="172" customFormat="1" ht="15" customHeight="1" x14ac:dyDescent="0.25">
      <c r="A1126" s="1">
        <v>644</v>
      </c>
      <c r="B1126" s="63" t="s">
        <v>4753</v>
      </c>
      <c r="C1126" s="178" t="s">
        <v>5338</v>
      </c>
      <c r="D1126" s="167" t="s">
        <v>5674</v>
      </c>
      <c r="E1126" s="167" t="s">
        <v>5675</v>
      </c>
      <c r="F1126" s="167" t="s">
        <v>161</v>
      </c>
      <c r="G1126" s="168" t="s">
        <v>64</v>
      </c>
      <c r="H1126" s="169">
        <v>1.03</v>
      </c>
      <c r="I1126" s="67"/>
      <c r="J1126" s="68">
        <f t="shared" si="100"/>
        <v>0</v>
      </c>
      <c r="K1126" s="68">
        <f t="shared" si="101"/>
        <v>0</v>
      </c>
      <c r="L1126" s="68">
        <f t="shared" si="102"/>
        <v>0</v>
      </c>
      <c r="M1126" s="46" t="str">
        <f>IF(I1126="","",IF(I1126&lt;50,"Ошибка! Не соблюден минимальный заказ на сорт!",""))</f>
        <v/>
      </c>
    </row>
    <row r="1127" spans="1:13" s="172" customFormat="1" ht="15" customHeight="1" x14ac:dyDescent="0.25">
      <c r="A1127" s="1">
        <v>218</v>
      </c>
      <c r="B1127" s="63" t="s">
        <v>5273</v>
      </c>
      <c r="C1127" s="178" t="s">
        <v>6476</v>
      </c>
      <c r="D1127" s="167" t="s">
        <v>6546</v>
      </c>
      <c r="E1127" s="167" t="s">
        <v>6547</v>
      </c>
      <c r="F1127" s="167" t="s">
        <v>6331</v>
      </c>
      <c r="G1127" s="168" t="s">
        <v>175</v>
      </c>
      <c r="H1127" s="169">
        <v>2.48</v>
      </c>
      <c r="I1127" s="67"/>
      <c r="J1127" s="68">
        <f t="shared" si="100"/>
        <v>0</v>
      </c>
      <c r="K1127" s="68">
        <f t="shared" si="101"/>
        <v>0</v>
      </c>
      <c r="L1127" s="68">
        <f t="shared" si="102"/>
        <v>0</v>
      </c>
      <c r="M1127" s="46" t="str">
        <f>IF(I1127="","",IF(I1127&lt;25,"Ошибка! Не соблюден минимальный заказ на сорт!",""))</f>
        <v/>
      </c>
    </row>
    <row r="1128" spans="1:13" s="172" customFormat="1" ht="15" customHeight="1" x14ac:dyDescent="0.25">
      <c r="A1128" s="1">
        <v>130</v>
      </c>
      <c r="B1128" s="63" t="s">
        <v>5274</v>
      </c>
      <c r="C1128" s="63" t="s">
        <v>6477</v>
      </c>
      <c r="D1128" s="64" t="s">
        <v>6546</v>
      </c>
      <c r="E1128" s="64" t="s">
        <v>6547</v>
      </c>
      <c r="F1128" s="64" t="s">
        <v>6332</v>
      </c>
      <c r="G1128" s="65" t="s">
        <v>175</v>
      </c>
      <c r="H1128" s="66">
        <v>2.48</v>
      </c>
      <c r="I1128" s="67"/>
      <c r="J1128" s="68">
        <f t="shared" si="100"/>
        <v>0</v>
      </c>
      <c r="K1128" s="68">
        <f t="shared" si="101"/>
        <v>0</v>
      </c>
      <c r="L1128" s="68">
        <f t="shared" si="102"/>
        <v>0</v>
      </c>
      <c r="M1128" s="171" t="str">
        <f>IF(I1128="","",IF(I1128&lt;80,"Ошибка! Не соблюден минимальный заказ на сорт!",IF(MOD(I1128,40)&gt;0,"Ошибка! Не соблюдена кратность заказа на позицию!","")))</f>
        <v/>
      </c>
    </row>
    <row r="1129" spans="1:13" s="172" customFormat="1" ht="15" customHeight="1" x14ac:dyDescent="0.25">
      <c r="A1129" s="1">
        <v>310</v>
      </c>
      <c r="B1129" s="63" t="s">
        <v>5156</v>
      </c>
      <c r="C1129" s="178" t="s">
        <v>6373</v>
      </c>
      <c r="D1129" s="167" t="s">
        <v>6237</v>
      </c>
      <c r="E1129" s="167" t="s">
        <v>6238</v>
      </c>
      <c r="F1129" s="167" t="s">
        <v>6239</v>
      </c>
      <c r="G1129" s="168" t="s">
        <v>64</v>
      </c>
      <c r="H1129" s="169">
        <v>0.99</v>
      </c>
      <c r="I1129" s="67"/>
      <c r="J1129" s="68">
        <f t="shared" si="100"/>
        <v>0</v>
      </c>
      <c r="K1129" s="68">
        <f t="shared" si="101"/>
        <v>0</v>
      </c>
      <c r="L1129" s="68">
        <f t="shared" si="102"/>
        <v>0</v>
      </c>
      <c r="M1129" s="171" t="str">
        <f>IF(I1129="","",IF(I1129&lt;80,"Ошибка! Не соблюден минимальный заказ на сорт!",IF(MOD(I1129,40)&gt;0,"Ошибка! Не соблюдена кратность заказа на позицию!","")))</f>
        <v/>
      </c>
    </row>
    <row r="1130" spans="1:13" s="172" customFormat="1" ht="15" customHeight="1" x14ac:dyDescent="0.25">
      <c r="A1130" s="1">
        <v>65</v>
      </c>
      <c r="B1130" s="63" t="s">
        <v>5157</v>
      </c>
      <c r="C1130" s="178" t="s">
        <v>6374</v>
      </c>
      <c r="D1130" s="167" t="s">
        <v>6237</v>
      </c>
      <c r="E1130" s="167" t="s">
        <v>6238</v>
      </c>
      <c r="F1130" s="167" t="s">
        <v>6240</v>
      </c>
      <c r="G1130" s="168" t="s">
        <v>64</v>
      </c>
      <c r="H1130" s="169">
        <v>0.99</v>
      </c>
      <c r="I1130" s="67"/>
      <c r="J1130" s="68">
        <f t="shared" si="100"/>
        <v>0</v>
      </c>
      <c r="K1130" s="68">
        <f t="shared" si="101"/>
        <v>0</v>
      </c>
      <c r="L1130" s="68">
        <f t="shared" si="102"/>
        <v>0</v>
      </c>
      <c r="M1130" s="171" t="str">
        <f>IF(I1130="","",IF(I1130&lt;50,"Ошибка! Не соблюден минимальный заказ на сорт!",""))</f>
        <v/>
      </c>
    </row>
    <row r="1131" spans="1:13" s="172" customFormat="1" ht="15" customHeight="1" x14ac:dyDescent="0.25">
      <c r="A1131" s="1">
        <v>355</v>
      </c>
      <c r="B1131" s="63" t="s">
        <v>5158</v>
      </c>
      <c r="C1131" s="178" t="s">
        <v>6375</v>
      </c>
      <c r="D1131" s="167" t="s">
        <v>6237</v>
      </c>
      <c r="E1131" s="167" t="s">
        <v>6238</v>
      </c>
      <c r="F1131" s="167" t="s">
        <v>6241</v>
      </c>
      <c r="G1131" s="168" t="s">
        <v>64</v>
      </c>
      <c r="H1131" s="169">
        <v>0.99</v>
      </c>
      <c r="I1131" s="67"/>
      <c r="J1131" s="68">
        <f t="shared" si="100"/>
        <v>0</v>
      </c>
      <c r="K1131" s="68">
        <f t="shared" si="101"/>
        <v>0</v>
      </c>
      <c r="L1131" s="68">
        <f t="shared" si="102"/>
        <v>0</v>
      </c>
      <c r="M1131" s="171" t="str">
        <f t="shared" ref="M1131:M1137" si="103"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s="172" customFormat="1" ht="15" hidden="1" customHeight="1" x14ac:dyDescent="0.25">
      <c r="A1132" s="175">
        <v>0</v>
      </c>
      <c r="B1132" s="161" t="s">
        <v>2247</v>
      </c>
      <c r="C1132" s="161" t="s">
        <v>2248</v>
      </c>
      <c r="D1132" s="162" t="s">
        <v>5705</v>
      </c>
      <c r="E1132" s="162" t="s">
        <v>5706</v>
      </c>
      <c r="F1132" s="162" t="s">
        <v>2249</v>
      </c>
      <c r="G1132" s="163" t="s">
        <v>64</v>
      </c>
      <c r="H1132" s="164">
        <v>1.65</v>
      </c>
      <c r="I1132" s="165"/>
      <c r="J1132" s="166">
        <f t="shared" si="100"/>
        <v>0</v>
      </c>
      <c r="K1132" s="166">
        <f t="shared" si="101"/>
        <v>0</v>
      </c>
      <c r="L1132" s="166">
        <f t="shared" si="102"/>
        <v>0</v>
      </c>
      <c r="M1132" s="171" t="str">
        <f t="shared" si="103"/>
        <v/>
      </c>
    </row>
    <row r="1133" spans="1:13" s="172" customFormat="1" ht="15" hidden="1" customHeight="1" x14ac:dyDescent="0.25">
      <c r="A1133" s="175">
        <v>0</v>
      </c>
      <c r="B1133" s="161" t="s">
        <v>6648</v>
      </c>
      <c r="C1133" s="161" t="s">
        <v>6680</v>
      </c>
      <c r="D1133" s="162" t="s">
        <v>4587</v>
      </c>
      <c r="E1133" s="162" t="s">
        <v>6715</v>
      </c>
      <c r="F1133" s="162" t="s">
        <v>6716</v>
      </c>
      <c r="G1133" s="163" t="s">
        <v>64</v>
      </c>
      <c r="H1133" s="164">
        <v>0.96</v>
      </c>
      <c r="I1133" s="165"/>
      <c r="J1133" s="166">
        <f t="shared" ref="J1133:J1196" si="104">H1133*I1133</f>
        <v>0</v>
      </c>
      <c r="K1133" s="166">
        <f t="shared" ref="K1133:K1196" si="105">IF($I$11&gt;=7000,0,H1133*0.07*I1133)</f>
        <v>0</v>
      </c>
      <c r="L1133" s="166">
        <f t="shared" ref="L1133:L1196" si="106">J1133+K1133</f>
        <v>0</v>
      </c>
      <c r="M1133" s="171" t="str">
        <f t="shared" si="103"/>
        <v/>
      </c>
    </row>
    <row r="1134" spans="1:13" s="172" customFormat="1" ht="15" hidden="1" customHeight="1" x14ac:dyDescent="0.25">
      <c r="A1134" s="175">
        <v>0</v>
      </c>
      <c r="B1134" s="161" t="s">
        <v>2250</v>
      </c>
      <c r="C1134" s="161" t="s">
        <v>2251</v>
      </c>
      <c r="D1134" s="162" t="s">
        <v>2252</v>
      </c>
      <c r="E1134" s="162" t="s">
        <v>2253</v>
      </c>
      <c r="F1134" s="162" t="s">
        <v>2254</v>
      </c>
      <c r="G1134" s="163" t="s">
        <v>64</v>
      </c>
      <c r="H1134" s="164">
        <v>0.96</v>
      </c>
      <c r="I1134" s="165"/>
      <c r="J1134" s="166">
        <f t="shared" si="104"/>
        <v>0</v>
      </c>
      <c r="K1134" s="166">
        <f t="shared" si="105"/>
        <v>0</v>
      </c>
      <c r="L1134" s="166">
        <f t="shared" si="106"/>
        <v>0</v>
      </c>
      <c r="M1134" s="171" t="str">
        <f t="shared" si="103"/>
        <v/>
      </c>
    </row>
    <row r="1135" spans="1:13" s="172" customFormat="1" ht="15" customHeight="1" x14ac:dyDescent="0.25">
      <c r="A1135" s="1">
        <v>3084</v>
      </c>
      <c r="B1135" s="63" t="s">
        <v>2258</v>
      </c>
      <c r="C1135" s="63" t="s">
        <v>2259</v>
      </c>
      <c r="D1135" s="64" t="s">
        <v>2252</v>
      </c>
      <c r="E1135" s="64" t="s">
        <v>2253</v>
      </c>
      <c r="F1135" s="64" t="s">
        <v>2260</v>
      </c>
      <c r="G1135" s="65" t="s">
        <v>64</v>
      </c>
      <c r="H1135" s="66">
        <v>0.96</v>
      </c>
      <c r="I1135" s="67"/>
      <c r="J1135" s="68">
        <f t="shared" si="104"/>
        <v>0</v>
      </c>
      <c r="K1135" s="68">
        <f t="shared" si="105"/>
        <v>0</v>
      </c>
      <c r="L1135" s="68">
        <f t="shared" si="106"/>
        <v>0</v>
      </c>
      <c r="M1135" s="171" t="str">
        <f t="shared" si="103"/>
        <v/>
      </c>
    </row>
    <row r="1136" spans="1:13" s="172" customFormat="1" ht="15" hidden="1" customHeight="1" x14ac:dyDescent="0.25">
      <c r="A1136" s="175">
        <v>0</v>
      </c>
      <c r="B1136" s="161" t="s">
        <v>2261</v>
      </c>
      <c r="C1136" s="161" t="s">
        <v>2262</v>
      </c>
      <c r="D1136" s="162" t="s">
        <v>2252</v>
      </c>
      <c r="E1136" s="162" t="s">
        <v>2253</v>
      </c>
      <c r="F1136" s="162" t="s">
        <v>2263</v>
      </c>
      <c r="G1136" s="163" t="s">
        <v>64</v>
      </c>
      <c r="H1136" s="164">
        <v>0.96</v>
      </c>
      <c r="I1136" s="165"/>
      <c r="J1136" s="166">
        <f t="shared" si="104"/>
        <v>0</v>
      </c>
      <c r="K1136" s="166">
        <f t="shared" si="105"/>
        <v>0</v>
      </c>
      <c r="L1136" s="166">
        <f t="shared" si="106"/>
        <v>0</v>
      </c>
      <c r="M1136" s="171" t="str">
        <f t="shared" si="103"/>
        <v/>
      </c>
    </row>
    <row r="1137" spans="1:13" s="172" customFormat="1" ht="15" hidden="1" customHeight="1" x14ac:dyDescent="0.25">
      <c r="A1137" s="175">
        <v>0</v>
      </c>
      <c r="B1137" s="161" t="s">
        <v>2264</v>
      </c>
      <c r="C1137" s="161" t="s">
        <v>2265</v>
      </c>
      <c r="D1137" s="162" t="s">
        <v>2252</v>
      </c>
      <c r="E1137" s="162" t="s">
        <v>2253</v>
      </c>
      <c r="F1137" s="162" t="s">
        <v>2266</v>
      </c>
      <c r="G1137" s="163" t="s">
        <v>64</v>
      </c>
      <c r="H1137" s="164">
        <v>0.96</v>
      </c>
      <c r="I1137" s="165"/>
      <c r="J1137" s="166">
        <f t="shared" si="104"/>
        <v>0</v>
      </c>
      <c r="K1137" s="166">
        <f t="shared" si="105"/>
        <v>0</v>
      </c>
      <c r="L1137" s="166">
        <f t="shared" si="106"/>
        <v>0</v>
      </c>
      <c r="M1137" s="171" t="str">
        <f t="shared" si="103"/>
        <v/>
      </c>
    </row>
    <row r="1138" spans="1:13" s="172" customFormat="1" ht="15" hidden="1" customHeight="1" x14ac:dyDescent="0.25">
      <c r="A1138" s="175">
        <v>0</v>
      </c>
      <c r="B1138" s="161" t="s">
        <v>2255</v>
      </c>
      <c r="C1138" s="161" t="s">
        <v>2256</v>
      </c>
      <c r="D1138" s="162" t="s">
        <v>2252</v>
      </c>
      <c r="E1138" s="162" t="s">
        <v>2253</v>
      </c>
      <c r="F1138" s="162" t="s">
        <v>2257</v>
      </c>
      <c r="G1138" s="163" t="s">
        <v>64</v>
      </c>
      <c r="H1138" s="164">
        <v>0.96</v>
      </c>
      <c r="I1138" s="165"/>
      <c r="J1138" s="166">
        <f t="shared" si="104"/>
        <v>0</v>
      </c>
      <c r="K1138" s="166">
        <f t="shared" si="105"/>
        <v>0</v>
      </c>
      <c r="L1138" s="166">
        <f t="shared" si="106"/>
        <v>0</v>
      </c>
      <c r="M1138" s="171" t="str">
        <f>IF(I1138="","",IF(I1138&lt;75,"Ошибка! Не соблюден минимальный заказ на сорт!",IF(MOD(I1138,25)&gt;0,"Ошибка! Не соблюдена кратность заказа на позицию!","")))</f>
        <v/>
      </c>
    </row>
    <row r="1139" spans="1:13" s="172" customFormat="1" ht="15" hidden="1" customHeight="1" x14ac:dyDescent="0.25">
      <c r="A1139" s="175">
        <v>0</v>
      </c>
      <c r="B1139" s="161" t="s">
        <v>5277</v>
      </c>
      <c r="C1139" s="179" t="s">
        <v>6480</v>
      </c>
      <c r="D1139" s="173" t="s">
        <v>6338</v>
      </c>
      <c r="E1139" s="173" t="s">
        <v>6339</v>
      </c>
      <c r="F1139" s="173" t="s">
        <v>6340</v>
      </c>
      <c r="G1139" s="174" t="s">
        <v>175</v>
      </c>
      <c r="H1139" s="164">
        <v>2.31</v>
      </c>
      <c r="I1139" s="165"/>
      <c r="J1139" s="166">
        <f t="shared" si="104"/>
        <v>0</v>
      </c>
      <c r="K1139" s="166">
        <f t="shared" si="105"/>
        <v>0</v>
      </c>
      <c r="L1139" s="166">
        <f t="shared" si="106"/>
        <v>0</v>
      </c>
      <c r="M1139" s="171" t="str">
        <f>IF(I1139="","",IF(I1139&lt;50,"Ошибка! Не соблюден минимальный заказ на сорт!",""))</f>
        <v/>
      </c>
    </row>
    <row r="1140" spans="1:13" s="172" customFormat="1" ht="15" hidden="1" customHeight="1" x14ac:dyDescent="0.25">
      <c r="A1140" s="175">
        <v>0</v>
      </c>
      <c r="B1140" s="161" t="s">
        <v>4687</v>
      </c>
      <c r="C1140" s="161" t="s">
        <v>4691</v>
      </c>
      <c r="D1140" s="162" t="s">
        <v>2062</v>
      </c>
      <c r="E1140" s="162" t="s">
        <v>4674</v>
      </c>
      <c r="F1140" s="162" t="s">
        <v>4681</v>
      </c>
      <c r="G1140" s="163" t="s">
        <v>64</v>
      </c>
      <c r="H1140" s="164">
        <v>0.95</v>
      </c>
      <c r="I1140" s="165"/>
      <c r="J1140" s="166">
        <f t="shared" si="104"/>
        <v>0</v>
      </c>
      <c r="K1140" s="166">
        <f t="shared" si="105"/>
        <v>0</v>
      </c>
      <c r="L1140" s="166">
        <f t="shared" si="106"/>
        <v>0</v>
      </c>
      <c r="M1140" s="171" t="str">
        <f>IF(I1140="","",IF(I1140&lt;75,"Ошибка! Не соблюден минимальный заказ на сорт!",IF(MOD(I1140,25)&gt;0,"Ошибка! Не соблюдена кратность заказа на позицию!","")))</f>
        <v/>
      </c>
    </row>
    <row r="1141" spans="1:13" s="172" customFormat="1" ht="15" hidden="1" customHeight="1" x14ac:dyDescent="0.25">
      <c r="A1141" s="175">
        <v>0</v>
      </c>
      <c r="B1141" s="161" t="s">
        <v>2063</v>
      </c>
      <c r="C1141" s="161" t="s">
        <v>2064</v>
      </c>
      <c r="D1141" s="162" t="s">
        <v>6517</v>
      </c>
      <c r="E1141" s="162" t="s">
        <v>4674</v>
      </c>
      <c r="F1141" s="162" t="s">
        <v>2065</v>
      </c>
      <c r="G1141" s="163" t="s">
        <v>64</v>
      </c>
      <c r="H1141" s="164">
        <v>0.95</v>
      </c>
      <c r="I1141" s="165"/>
      <c r="J1141" s="166">
        <f t="shared" si="104"/>
        <v>0</v>
      </c>
      <c r="K1141" s="166">
        <f t="shared" si="105"/>
        <v>0</v>
      </c>
      <c r="L1141" s="166">
        <f t="shared" si="106"/>
        <v>0</v>
      </c>
      <c r="M1141" s="171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s="172" customFormat="1" ht="15" hidden="1" customHeight="1" x14ac:dyDescent="0.25">
      <c r="A1142" s="175">
        <v>0</v>
      </c>
      <c r="B1142" s="161" t="s">
        <v>4614</v>
      </c>
      <c r="C1142" s="161" t="s">
        <v>4601</v>
      </c>
      <c r="D1142" s="162" t="s">
        <v>6517</v>
      </c>
      <c r="E1142" s="162" t="s">
        <v>4674</v>
      </c>
      <c r="F1142" s="162" t="s">
        <v>4608</v>
      </c>
      <c r="G1142" s="163" t="s">
        <v>64</v>
      </c>
      <c r="H1142" s="164">
        <v>0.95</v>
      </c>
      <c r="I1142" s="165"/>
      <c r="J1142" s="166">
        <f t="shared" si="104"/>
        <v>0</v>
      </c>
      <c r="K1142" s="166">
        <f t="shared" si="105"/>
        <v>0</v>
      </c>
      <c r="L1142" s="166">
        <f t="shared" si="106"/>
        <v>0</v>
      </c>
      <c r="M1142" s="171" t="str">
        <f>IF(I1142="","",IF(I1142&lt;75,"Ошибка! Не соблюден минимальный заказ на сорт!",IF(MOD(I1142,25)&gt;0,"Ошибка! Не соблюдена кратность заказа на позицию!","")))</f>
        <v/>
      </c>
    </row>
    <row r="1143" spans="1:13" s="172" customFormat="1" ht="15" hidden="1" customHeight="1" x14ac:dyDescent="0.25">
      <c r="A1143" s="175">
        <v>0</v>
      </c>
      <c r="B1143" s="161" t="s">
        <v>2066</v>
      </c>
      <c r="C1143" s="161" t="s">
        <v>2067</v>
      </c>
      <c r="D1143" s="162" t="s">
        <v>2062</v>
      </c>
      <c r="E1143" s="162" t="s">
        <v>4674</v>
      </c>
      <c r="F1143" s="162"/>
      <c r="G1143" s="163" t="s">
        <v>64</v>
      </c>
      <c r="H1143" s="164">
        <v>0.95</v>
      </c>
      <c r="I1143" s="165"/>
      <c r="J1143" s="166">
        <f t="shared" si="104"/>
        <v>0</v>
      </c>
      <c r="K1143" s="166">
        <f t="shared" si="105"/>
        <v>0</v>
      </c>
      <c r="L1143" s="166">
        <f t="shared" si="106"/>
        <v>0</v>
      </c>
      <c r="M1143" s="171" t="str">
        <f>IF(I1143="","",IF(I1143&lt;75,"Ошибка! Не соблюден минимальный заказ на сорт!",IF(MOD(I1143,25)&gt;0,"Ошибка! Не соблюдена кратность заказа на позицию!","")))</f>
        <v/>
      </c>
    </row>
    <row r="1144" spans="1:13" s="172" customFormat="1" ht="15" hidden="1" customHeight="1" x14ac:dyDescent="0.25">
      <c r="A1144" s="175">
        <v>0</v>
      </c>
      <c r="B1144" s="161" t="s">
        <v>2275</v>
      </c>
      <c r="C1144" s="161" t="s">
        <v>2276</v>
      </c>
      <c r="D1144" s="162" t="s">
        <v>5714</v>
      </c>
      <c r="E1144" s="162" t="s">
        <v>5715</v>
      </c>
      <c r="F1144" s="162" t="s">
        <v>2277</v>
      </c>
      <c r="G1144" s="163" t="s">
        <v>64</v>
      </c>
      <c r="H1144" s="164">
        <v>1.01</v>
      </c>
      <c r="I1144" s="165"/>
      <c r="J1144" s="166">
        <f t="shared" si="104"/>
        <v>0</v>
      </c>
      <c r="K1144" s="166">
        <f t="shared" si="105"/>
        <v>0</v>
      </c>
      <c r="L1144" s="166">
        <f t="shared" si="106"/>
        <v>0</v>
      </c>
      <c r="M1144" s="171" t="str">
        <f>IF(I1144="","",IF(I1144&lt;75,"Ошибка! Не соблюден минимальный заказ на сорт!",IF(MOD(I1144,25)&gt;0,"Ошибка! Не соблюдена кратность заказа на позицию!","")))</f>
        <v/>
      </c>
    </row>
    <row r="1145" spans="1:13" s="172" customFormat="1" ht="15" hidden="1" customHeight="1" x14ac:dyDescent="0.25">
      <c r="A1145" s="175">
        <v>0</v>
      </c>
      <c r="B1145" s="161" t="s">
        <v>2269</v>
      </c>
      <c r="C1145" s="161" t="s">
        <v>2270</v>
      </c>
      <c r="D1145" s="162" t="s">
        <v>2267</v>
      </c>
      <c r="E1145" s="162" t="s">
        <v>2268</v>
      </c>
      <c r="F1145" s="162" t="s">
        <v>2271</v>
      </c>
      <c r="G1145" s="163" t="s">
        <v>64</v>
      </c>
      <c r="H1145" s="164">
        <v>0.83</v>
      </c>
      <c r="I1145" s="165"/>
      <c r="J1145" s="166">
        <f t="shared" si="104"/>
        <v>0</v>
      </c>
      <c r="K1145" s="166">
        <f t="shared" si="105"/>
        <v>0</v>
      </c>
      <c r="L1145" s="166">
        <f t="shared" si="106"/>
        <v>0</v>
      </c>
      <c r="M1145" s="171" t="str">
        <f>IF(I1145="","",IF(I1145&lt;75,"Ошибка! Не соблюден минимальный заказ на сорт!",IF(MOD(I1145,25)&gt;0,"Ошибка! Не соблюдена кратность заказа на позицию!","")))</f>
        <v/>
      </c>
    </row>
    <row r="1146" spans="1:13" s="172" customFormat="1" ht="15" hidden="1" customHeight="1" x14ac:dyDescent="0.25">
      <c r="A1146" s="175">
        <v>0</v>
      </c>
      <c r="B1146" s="161" t="s">
        <v>2272</v>
      </c>
      <c r="C1146" s="161" t="s">
        <v>2273</v>
      </c>
      <c r="D1146" s="162" t="s">
        <v>2267</v>
      </c>
      <c r="E1146" s="162" t="s">
        <v>2268</v>
      </c>
      <c r="F1146" s="162" t="s">
        <v>2274</v>
      </c>
      <c r="G1146" s="163" t="s">
        <v>64</v>
      </c>
      <c r="H1146" s="164">
        <v>0.83</v>
      </c>
      <c r="I1146" s="165"/>
      <c r="J1146" s="166">
        <f t="shared" si="104"/>
        <v>0</v>
      </c>
      <c r="K1146" s="166">
        <f t="shared" si="105"/>
        <v>0</v>
      </c>
      <c r="L1146" s="166">
        <f t="shared" si="106"/>
        <v>0</v>
      </c>
      <c r="M1146" s="171" t="str">
        <f>IF(I1146="","",IF(I1146&lt;75,"Ошибка! Не соблюден минимальный заказ на сорт!",IF(MOD(I1146,25)&gt;0,"Ошибка! Не соблюдена кратность заказа на позицию!","")))</f>
        <v/>
      </c>
    </row>
    <row r="1147" spans="1:13" s="172" customFormat="1" ht="15" hidden="1" customHeight="1" x14ac:dyDescent="0.25">
      <c r="A1147" s="175">
        <v>0</v>
      </c>
      <c r="B1147" s="161" t="s">
        <v>6742</v>
      </c>
      <c r="C1147" s="161" t="s">
        <v>6772</v>
      </c>
      <c r="D1147" s="162" t="s">
        <v>6820</v>
      </c>
      <c r="E1147" s="162" t="s">
        <v>6817</v>
      </c>
      <c r="F1147" s="162" t="s">
        <v>6798</v>
      </c>
      <c r="G1147" s="163" t="s">
        <v>64</v>
      </c>
      <c r="H1147" s="164">
        <v>1.01</v>
      </c>
      <c r="I1147" s="165"/>
      <c r="J1147" s="166">
        <f t="shared" si="104"/>
        <v>0</v>
      </c>
      <c r="K1147" s="166">
        <f t="shared" si="105"/>
        <v>0</v>
      </c>
      <c r="L1147" s="166">
        <f t="shared" si="106"/>
        <v>0</v>
      </c>
      <c r="M1147" s="171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s="172" customFormat="1" ht="15" hidden="1" customHeight="1" x14ac:dyDescent="0.25">
      <c r="A1148" s="175">
        <v>0</v>
      </c>
      <c r="B1148" s="161" t="s">
        <v>2278</v>
      </c>
      <c r="C1148" s="161" t="s">
        <v>2279</v>
      </c>
      <c r="D1148" s="162" t="s">
        <v>2280</v>
      </c>
      <c r="E1148" s="162" t="s">
        <v>2281</v>
      </c>
      <c r="F1148" s="162" t="s">
        <v>1761</v>
      </c>
      <c r="G1148" s="163" t="s">
        <v>64</v>
      </c>
      <c r="H1148" s="164">
        <v>0.83</v>
      </c>
      <c r="I1148" s="165"/>
      <c r="J1148" s="166">
        <f t="shared" si="104"/>
        <v>0</v>
      </c>
      <c r="K1148" s="166">
        <f t="shared" si="105"/>
        <v>0</v>
      </c>
      <c r="L1148" s="166">
        <f t="shared" si="106"/>
        <v>0</v>
      </c>
      <c r="M1148" s="171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s="172" customFormat="1" ht="15" hidden="1" customHeight="1" x14ac:dyDescent="0.25">
      <c r="A1149" s="175">
        <v>0</v>
      </c>
      <c r="B1149" s="161" t="s">
        <v>2282</v>
      </c>
      <c r="C1149" s="161" t="s">
        <v>2283</v>
      </c>
      <c r="D1149" s="162" t="s">
        <v>2280</v>
      </c>
      <c r="E1149" s="162" t="s">
        <v>2281</v>
      </c>
      <c r="F1149" s="162" t="s">
        <v>2284</v>
      </c>
      <c r="G1149" s="163" t="s">
        <v>64</v>
      </c>
      <c r="H1149" s="164">
        <v>0.83</v>
      </c>
      <c r="I1149" s="165"/>
      <c r="J1149" s="166">
        <f t="shared" si="104"/>
        <v>0</v>
      </c>
      <c r="K1149" s="166">
        <f t="shared" si="105"/>
        <v>0</v>
      </c>
      <c r="L1149" s="166">
        <f t="shared" si="106"/>
        <v>0</v>
      </c>
      <c r="M1149" s="171" t="str">
        <f>IF(I1149="","",IF(I1149&lt;50,"Ошибка! Не соблюден минимальный заказ на сорт!",""))</f>
        <v/>
      </c>
    </row>
    <row r="1150" spans="1:13" s="172" customFormat="1" ht="15" hidden="1" customHeight="1" x14ac:dyDescent="0.25">
      <c r="A1150" s="175">
        <v>0</v>
      </c>
      <c r="B1150" s="161" t="s">
        <v>2290</v>
      </c>
      <c r="C1150" s="161" t="s">
        <v>2291</v>
      </c>
      <c r="D1150" s="162" t="s">
        <v>2287</v>
      </c>
      <c r="E1150" s="162" t="s">
        <v>5744</v>
      </c>
      <c r="F1150" s="162" t="s">
        <v>2292</v>
      </c>
      <c r="G1150" s="163" t="s">
        <v>64</v>
      </c>
      <c r="H1150" s="164">
        <v>1.3800000000000001</v>
      </c>
      <c r="I1150" s="165"/>
      <c r="J1150" s="166">
        <f t="shared" si="104"/>
        <v>0</v>
      </c>
      <c r="K1150" s="166">
        <f t="shared" si="105"/>
        <v>0</v>
      </c>
      <c r="L1150" s="166">
        <f t="shared" si="106"/>
        <v>0</v>
      </c>
      <c r="M1150" s="171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s="172" customFormat="1" ht="15" hidden="1" customHeight="1" x14ac:dyDescent="0.25">
      <c r="A1151" s="175">
        <v>0</v>
      </c>
      <c r="B1151" s="161" t="s">
        <v>7021</v>
      </c>
      <c r="C1151" s="161" t="s">
        <v>6971</v>
      </c>
      <c r="D1151" s="162" t="s">
        <v>2287</v>
      </c>
      <c r="E1151" s="162" t="s">
        <v>2288</v>
      </c>
      <c r="F1151" s="162" t="s">
        <v>7069</v>
      </c>
      <c r="G1151" s="163" t="s">
        <v>64</v>
      </c>
      <c r="H1151" s="164">
        <v>1.71</v>
      </c>
      <c r="I1151" s="165"/>
      <c r="J1151" s="166">
        <f t="shared" si="104"/>
        <v>0</v>
      </c>
      <c r="K1151" s="166">
        <f t="shared" si="105"/>
        <v>0</v>
      </c>
      <c r="L1151" s="166">
        <f t="shared" si="106"/>
        <v>0</v>
      </c>
      <c r="M1151" s="171" t="str">
        <f>IF(I1151="","",IF(I1151&lt;50,"Ошибка! Не соблюден минимальный заказ на сорт!",""))</f>
        <v/>
      </c>
    </row>
    <row r="1152" spans="1:13" s="172" customFormat="1" ht="15" hidden="1" customHeight="1" x14ac:dyDescent="0.25">
      <c r="A1152" s="175">
        <v>0</v>
      </c>
      <c r="B1152" s="161" t="s">
        <v>7022</v>
      </c>
      <c r="C1152" s="161" t="s">
        <v>6972</v>
      </c>
      <c r="D1152" s="162" t="s">
        <v>2287</v>
      </c>
      <c r="E1152" s="162" t="s">
        <v>2288</v>
      </c>
      <c r="F1152" s="162" t="s">
        <v>7070</v>
      </c>
      <c r="G1152" s="163" t="s">
        <v>64</v>
      </c>
      <c r="H1152" s="164">
        <v>1.71</v>
      </c>
      <c r="I1152" s="165"/>
      <c r="J1152" s="166">
        <f t="shared" si="104"/>
        <v>0</v>
      </c>
      <c r="K1152" s="166">
        <f t="shared" si="105"/>
        <v>0</v>
      </c>
      <c r="L1152" s="166">
        <f t="shared" si="106"/>
        <v>0</v>
      </c>
      <c r="M1152" s="171" t="str">
        <f t="shared" ref="M1152:M1157" si="107"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s="172" customFormat="1" ht="15" hidden="1" customHeight="1" x14ac:dyDescent="0.25">
      <c r="A1153" s="175">
        <v>0</v>
      </c>
      <c r="B1153" s="161" t="s">
        <v>7023</v>
      </c>
      <c r="C1153" s="161" t="s">
        <v>6973</v>
      </c>
      <c r="D1153" s="162" t="s">
        <v>2287</v>
      </c>
      <c r="E1153" s="162" t="s">
        <v>2288</v>
      </c>
      <c r="F1153" s="162" t="s">
        <v>7071</v>
      </c>
      <c r="G1153" s="163" t="s">
        <v>64</v>
      </c>
      <c r="H1153" s="164">
        <v>1.71</v>
      </c>
      <c r="I1153" s="165"/>
      <c r="J1153" s="166">
        <f t="shared" si="104"/>
        <v>0</v>
      </c>
      <c r="K1153" s="166">
        <f t="shared" si="105"/>
        <v>0</v>
      </c>
      <c r="L1153" s="166">
        <f t="shared" si="106"/>
        <v>0</v>
      </c>
      <c r="M1153" s="171" t="str">
        <f t="shared" si="107"/>
        <v/>
      </c>
    </row>
    <row r="1154" spans="1:13" s="172" customFormat="1" ht="15" customHeight="1" x14ac:dyDescent="0.25">
      <c r="A1154" s="1">
        <v>96</v>
      </c>
      <c r="B1154" s="63" t="s">
        <v>2298</v>
      </c>
      <c r="C1154" s="63" t="s">
        <v>2299</v>
      </c>
      <c r="D1154" s="64" t="s">
        <v>2287</v>
      </c>
      <c r="E1154" s="64" t="s">
        <v>2288</v>
      </c>
      <c r="F1154" s="64" t="s">
        <v>2300</v>
      </c>
      <c r="G1154" s="65" t="s">
        <v>64</v>
      </c>
      <c r="H1154" s="66">
        <v>1.3800000000000001</v>
      </c>
      <c r="I1154" s="67"/>
      <c r="J1154" s="68">
        <f t="shared" si="104"/>
        <v>0</v>
      </c>
      <c r="K1154" s="68">
        <f t="shared" si="105"/>
        <v>0</v>
      </c>
      <c r="L1154" s="68">
        <f t="shared" si="106"/>
        <v>0</v>
      </c>
      <c r="M1154" s="171" t="str">
        <f t="shared" si="107"/>
        <v/>
      </c>
    </row>
    <row r="1155" spans="1:13" ht="15" customHeight="1" x14ac:dyDescent="0.25">
      <c r="A1155" s="1">
        <v>36</v>
      </c>
      <c r="B1155" s="63" t="s">
        <v>2285</v>
      </c>
      <c r="C1155" s="63" t="s">
        <v>2286</v>
      </c>
      <c r="D1155" s="64" t="s">
        <v>2287</v>
      </c>
      <c r="E1155" s="64" t="s">
        <v>2288</v>
      </c>
      <c r="F1155" s="64" t="s">
        <v>2289</v>
      </c>
      <c r="G1155" s="65" t="s">
        <v>64</v>
      </c>
      <c r="H1155" s="66">
        <v>1.3800000000000001</v>
      </c>
      <c r="I1155" s="67"/>
      <c r="J1155" s="68">
        <f t="shared" si="104"/>
        <v>0</v>
      </c>
      <c r="K1155" s="68">
        <f t="shared" si="105"/>
        <v>0</v>
      </c>
      <c r="L1155" s="68">
        <f t="shared" si="106"/>
        <v>0</v>
      </c>
      <c r="M1155" s="30" t="str">
        <f t="shared" si="107"/>
        <v/>
      </c>
    </row>
    <row r="1156" spans="1:13" s="172" customFormat="1" ht="15" hidden="1" customHeight="1" x14ac:dyDescent="0.25">
      <c r="A1156" s="175">
        <v>0</v>
      </c>
      <c r="B1156" s="161" t="s">
        <v>3554</v>
      </c>
      <c r="C1156" s="161" t="s">
        <v>3555</v>
      </c>
      <c r="D1156" s="162" t="s">
        <v>2287</v>
      </c>
      <c r="E1156" s="162" t="s">
        <v>2288</v>
      </c>
      <c r="F1156" s="162" t="s">
        <v>3556</v>
      </c>
      <c r="G1156" s="163" t="s">
        <v>64</v>
      </c>
      <c r="H1156" s="164">
        <v>0.88</v>
      </c>
      <c r="I1156" s="165"/>
      <c r="J1156" s="166">
        <f t="shared" si="104"/>
        <v>0</v>
      </c>
      <c r="K1156" s="166">
        <f t="shared" si="105"/>
        <v>0</v>
      </c>
      <c r="L1156" s="166">
        <f t="shared" si="106"/>
        <v>0</v>
      </c>
      <c r="M1156" s="171" t="str">
        <f t="shared" si="107"/>
        <v/>
      </c>
    </row>
    <row r="1157" spans="1:13" s="172" customFormat="1" ht="15" hidden="1" customHeight="1" x14ac:dyDescent="0.25">
      <c r="A1157" s="175">
        <v>0</v>
      </c>
      <c r="B1157" s="161" t="s">
        <v>2293</v>
      </c>
      <c r="C1157" s="161" t="s">
        <v>2294</v>
      </c>
      <c r="D1157" s="162" t="s">
        <v>2295</v>
      </c>
      <c r="E1157" s="162" t="s">
        <v>2296</v>
      </c>
      <c r="F1157" s="162" t="s">
        <v>2297</v>
      </c>
      <c r="G1157" s="163" t="s">
        <v>64</v>
      </c>
      <c r="H1157" s="164">
        <v>0.88</v>
      </c>
      <c r="I1157" s="165"/>
      <c r="J1157" s="166">
        <f t="shared" si="104"/>
        <v>0</v>
      </c>
      <c r="K1157" s="166">
        <f t="shared" si="105"/>
        <v>0</v>
      </c>
      <c r="L1157" s="166">
        <f t="shared" si="106"/>
        <v>0</v>
      </c>
      <c r="M1157" s="171" t="str">
        <f t="shared" si="107"/>
        <v/>
      </c>
    </row>
    <row r="1158" spans="1:13" s="172" customFormat="1" ht="15" hidden="1" customHeight="1" x14ac:dyDescent="0.25">
      <c r="A1158" s="175">
        <v>0</v>
      </c>
      <c r="B1158" s="161" t="s">
        <v>4939</v>
      </c>
      <c r="C1158" s="179" t="s">
        <v>5481</v>
      </c>
      <c r="D1158" s="173" t="s">
        <v>2295</v>
      </c>
      <c r="E1158" s="173" t="s">
        <v>2296</v>
      </c>
      <c r="F1158" s="173" t="s">
        <v>2297</v>
      </c>
      <c r="G1158" s="174" t="s">
        <v>14</v>
      </c>
      <c r="H1158" s="164">
        <v>2.75</v>
      </c>
      <c r="I1158" s="165"/>
      <c r="J1158" s="166">
        <f t="shared" si="104"/>
        <v>0</v>
      </c>
      <c r="K1158" s="166">
        <f t="shared" si="105"/>
        <v>0</v>
      </c>
      <c r="L1158" s="166">
        <f t="shared" si="106"/>
        <v>0</v>
      </c>
      <c r="M1158" s="171" t="str">
        <f>IF(I1158="","",IF(I1158&lt;75,"Ошибка! Не соблюден минимальный заказ на сорт!",IF(MOD(I1158,25)&gt;0,"Ошибка! Не соблюдена кратность заказа на позицию!","")))</f>
        <v/>
      </c>
    </row>
    <row r="1159" spans="1:13" s="172" customFormat="1" ht="15" customHeight="1" x14ac:dyDescent="0.25">
      <c r="A1159" s="1">
        <v>2000</v>
      </c>
      <c r="B1159" s="63" t="s">
        <v>6637</v>
      </c>
      <c r="C1159" s="63" t="s">
        <v>6669</v>
      </c>
      <c r="D1159" s="64" t="s">
        <v>2295</v>
      </c>
      <c r="E1159" s="64" t="s">
        <v>2296</v>
      </c>
      <c r="F1159" s="64" t="s">
        <v>6703</v>
      </c>
      <c r="G1159" s="65" t="s">
        <v>64</v>
      </c>
      <c r="H1159" s="66">
        <v>1.1000000000000001</v>
      </c>
      <c r="I1159" s="67"/>
      <c r="J1159" s="68">
        <f t="shared" si="104"/>
        <v>0</v>
      </c>
      <c r="K1159" s="68">
        <f t="shared" si="105"/>
        <v>0</v>
      </c>
      <c r="L1159" s="68">
        <f t="shared" si="106"/>
        <v>0</v>
      </c>
      <c r="M1159" s="171" t="str">
        <f>IF(I1159="","",IF(I1159&lt;75,"Ошибка! Не соблюден минимальный заказ на сорт!",IF(MOD(I1159,25)&gt;0,"Ошибка! Не соблюдена кратность заказа на позицию!","")))</f>
        <v/>
      </c>
    </row>
    <row r="1160" spans="1:13" s="172" customFormat="1" ht="15" hidden="1" customHeight="1" x14ac:dyDescent="0.25">
      <c r="A1160" s="175">
        <v>0</v>
      </c>
      <c r="B1160" s="161" t="s">
        <v>6639</v>
      </c>
      <c r="C1160" s="161" t="s">
        <v>6671</v>
      </c>
      <c r="D1160" s="162" t="s">
        <v>2295</v>
      </c>
      <c r="E1160" s="162" t="s">
        <v>2296</v>
      </c>
      <c r="F1160" s="162" t="s">
        <v>6706</v>
      </c>
      <c r="G1160" s="163" t="s">
        <v>64</v>
      </c>
      <c r="H1160" s="164">
        <v>1.1000000000000001</v>
      </c>
      <c r="I1160" s="165"/>
      <c r="J1160" s="166">
        <f t="shared" si="104"/>
        <v>0</v>
      </c>
      <c r="K1160" s="166">
        <f t="shared" si="105"/>
        <v>0</v>
      </c>
      <c r="L1160" s="166">
        <f t="shared" si="106"/>
        <v>0</v>
      </c>
      <c r="M1160" s="171" t="str">
        <f t="shared" ref="M1160:M1165" si="108"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620</v>
      </c>
      <c r="B1161" s="63" t="s">
        <v>2304</v>
      </c>
      <c r="C1161" s="63" t="s">
        <v>2305</v>
      </c>
      <c r="D1161" s="64" t="s">
        <v>2295</v>
      </c>
      <c r="E1161" s="64" t="s">
        <v>2296</v>
      </c>
      <c r="F1161" s="64" t="s">
        <v>2306</v>
      </c>
      <c r="G1161" s="65" t="s">
        <v>64</v>
      </c>
      <c r="H1161" s="66">
        <v>1.41</v>
      </c>
      <c r="I1161" s="67"/>
      <c r="J1161" s="68">
        <f t="shared" si="104"/>
        <v>0</v>
      </c>
      <c r="K1161" s="68">
        <f t="shared" si="105"/>
        <v>0</v>
      </c>
      <c r="L1161" s="68">
        <f t="shared" si="106"/>
        <v>0</v>
      </c>
      <c r="M1161" s="30" t="str">
        <f t="shared" si="108"/>
        <v/>
      </c>
    </row>
    <row r="1162" spans="1:13" ht="15" customHeight="1" x14ac:dyDescent="0.25">
      <c r="A1162" s="1">
        <v>120</v>
      </c>
      <c r="B1162" s="63" t="s">
        <v>2301</v>
      </c>
      <c r="C1162" s="63" t="s">
        <v>2302</v>
      </c>
      <c r="D1162" s="64" t="s">
        <v>2295</v>
      </c>
      <c r="E1162" s="64" t="s">
        <v>2296</v>
      </c>
      <c r="F1162" s="64" t="s">
        <v>2303</v>
      </c>
      <c r="G1162" s="65" t="s">
        <v>64</v>
      </c>
      <c r="H1162" s="66">
        <v>0.88</v>
      </c>
      <c r="I1162" s="67"/>
      <c r="J1162" s="68">
        <f t="shared" si="104"/>
        <v>0</v>
      </c>
      <c r="K1162" s="68">
        <f t="shared" si="105"/>
        <v>0</v>
      </c>
      <c r="L1162" s="68">
        <f t="shared" si="106"/>
        <v>0</v>
      </c>
      <c r="M1162" s="30" t="str">
        <f t="shared" si="108"/>
        <v/>
      </c>
    </row>
    <row r="1163" spans="1:13" s="172" customFormat="1" ht="15" hidden="1" customHeight="1" x14ac:dyDescent="0.25">
      <c r="A1163" s="175">
        <v>0</v>
      </c>
      <c r="B1163" s="161" t="s">
        <v>2307</v>
      </c>
      <c r="C1163" s="161" t="s">
        <v>2308</v>
      </c>
      <c r="D1163" s="162" t="s">
        <v>2328</v>
      </c>
      <c r="E1163" s="162" t="s">
        <v>2329</v>
      </c>
      <c r="F1163" s="162" t="s">
        <v>2309</v>
      </c>
      <c r="G1163" s="163" t="s">
        <v>64</v>
      </c>
      <c r="H1163" s="164">
        <v>1.69</v>
      </c>
      <c r="I1163" s="165"/>
      <c r="J1163" s="166">
        <f t="shared" si="104"/>
        <v>0</v>
      </c>
      <c r="K1163" s="166">
        <f t="shared" si="105"/>
        <v>0</v>
      </c>
      <c r="L1163" s="166">
        <f t="shared" si="106"/>
        <v>0</v>
      </c>
      <c r="M1163" s="171" t="str">
        <f t="shared" si="108"/>
        <v/>
      </c>
    </row>
    <row r="1164" spans="1:13" s="172" customFormat="1" ht="15" hidden="1" customHeight="1" x14ac:dyDescent="0.25">
      <c r="A1164" s="175">
        <v>0</v>
      </c>
      <c r="B1164" s="161" t="s">
        <v>2316</v>
      </c>
      <c r="C1164" s="161" t="s">
        <v>2317</v>
      </c>
      <c r="D1164" s="162" t="s">
        <v>2328</v>
      </c>
      <c r="E1164" s="162" t="s">
        <v>2329</v>
      </c>
      <c r="F1164" s="162" t="s">
        <v>2318</v>
      </c>
      <c r="G1164" s="163" t="s">
        <v>64</v>
      </c>
      <c r="H1164" s="164">
        <v>1.69</v>
      </c>
      <c r="I1164" s="165"/>
      <c r="J1164" s="166">
        <f t="shared" si="104"/>
        <v>0</v>
      </c>
      <c r="K1164" s="166">
        <f t="shared" si="105"/>
        <v>0</v>
      </c>
      <c r="L1164" s="166">
        <f t="shared" si="106"/>
        <v>0</v>
      </c>
      <c r="M1164" s="171" t="str">
        <f t="shared" si="108"/>
        <v/>
      </c>
    </row>
    <row r="1165" spans="1:13" s="172" customFormat="1" ht="15" hidden="1" customHeight="1" x14ac:dyDescent="0.25">
      <c r="A1165" s="175">
        <v>0</v>
      </c>
      <c r="B1165" s="161" t="s">
        <v>2319</v>
      </c>
      <c r="C1165" s="161" t="s">
        <v>2320</v>
      </c>
      <c r="D1165" s="162" t="s">
        <v>2328</v>
      </c>
      <c r="E1165" s="162" t="s">
        <v>2329</v>
      </c>
      <c r="F1165" s="162" t="s">
        <v>2321</v>
      </c>
      <c r="G1165" s="163" t="s">
        <v>64</v>
      </c>
      <c r="H1165" s="164">
        <v>1.69</v>
      </c>
      <c r="I1165" s="165"/>
      <c r="J1165" s="166">
        <f t="shared" si="104"/>
        <v>0</v>
      </c>
      <c r="K1165" s="166">
        <f t="shared" si="105"/>
        <v>0</v>
      </c>
      <c r="L1165" s="166">
        <f t="shared" si="106"/>
        <v>0</v>
      </c>
      <c r="M1165" s="171" t="str">
        <f t="shared" si="108"/>
        <v/>
      </c>
    </row>
    <row r="1166" spans="1:13" s="172" customFormat="1" ht="15" hidden="1" customHeight="1" x14ac:dyDescent="0.25">
      <c r="A1166" s="175">
        <v>0</v>
      </c>
      <c r="B1166" s="161" t="s">
        <v>4898</v>
      </c>
      <c r="C1166" s="161" t="s">
        <v>6498</v>
      </c>
      <c r="D1166" s="162" t="s">
        <v>2328</v>
      </c>
      <c r="E1166" s="162" t="s">
        <v>2329</v>
      </c>
      <c r="F1166" s="162" t="s">
        <v>6516</v>
      </c>
      <c r="G1166" s="163" t="s">
        <v>64</v>
      </c>
      <c r="H1166" s="164">
        <v>2.2599999999999998</v>
      </c>
      <c r="I1166" s="165"/>
      <c r="J1166" s="166">
        <f t="shared" si="104"/>
        <v>0</v>
      </c>
      <c r="K1166" s="166">
        <f t="shared" si="105"/>
        <v>0</v>
      </c>
      <c r="L1166" s="166">
        <f t="shared" si="106"/>
        <v>0</v>
      </c>
      <c r="M1166" s="171" t="str">
        <f>IF(I1166="","",IF(I1166&lt;25,"Ошибка! Не соблюден минимальный заказ на сорт!",""))</f>
        <v/>
      </c>
    </row>
    <row r="1167" spans="1:13" s="172" customFormat="1" ht="15" hidden="1" customHeight="1" x14ac:dyDescent="0.25">
      <c r="A1167" s="175">
        <v>0</v>
      </c>
      <c r="B1167" s="161" t="s">
        <v>2310</v>
      </c>
      <c r="C1167" s="161" t="s">
        <v>2311</v>
      </c>
      <c r="D1167" s="162" t="s">
        <v>2328</v>
      </c>
      <c r="E1167" s="162" t="s">
        <v>2329</v>
      </c>
      <c r="F1167" s="162" t="s">
        <v>2312</v>
      </c>
      <c r="G1167" s="163" t="s">
        <v>64</v>
      </c>
      <c r="H1167" s="164">
        <v>1.69</v>
      </c>
      <c r="I1167" s="165"/>
      <c r="J1167" s="166">
        <f t="shared" si="104"/>
        <v>0</v>
      </c>
      <c r="K1167" s="166">
        <f t="shared" si="105"/>
        <v>0</v>
      </c>
      <c r="L1167" s="166">
        <f t="shared" si="106"/>
        <v>0</v>
      </c>
      <c r="M1167" s="171" t="str">
        <f t="shared" ref="M1167:M1179" si="109"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s="172" customFormat="1" ht="15" hidden="1" customHeight="1" x14ac:dyDescent="0.25">
      <c r="A1168" s="175">
        <v>0</v>
      </c>
      <c r="B1168" s="161" t="s">
        <v>2313</v>
      </c>
      <c r="C1168" s="161" t="s">
        <v>2314</v>
      </c>
      <c r="D1168" s="162" t="s">
        <v>2328</v>
      </c>
      <c r="E1168" s="162" t="s">
        <v>2329</v>
      </c>
      <c r="F1168" s="162" t="s">
        <v>2315</v>
      </c>
      <c r="G1168" s="163" t="s">
        <v>64</v>
      </c>
      <c r="H1168" s="164">
        <v>1.69</v>
      </c>
      <c r="I1168" s="165"/>
      <c r="J1168" s="166">
        <f t="shared" si="104"/>
        <v>0</v>
      </c>
      <c r="K1168" s="166">
        <f t="shared" si="105"/>
        <v>0</v>
      </c>
      <c r="L1168" s="166">
        <f t="shared" si="106"/>
        <v>0</v>
      </c>
      <c r="M1168" s="171" t="str">
        <f t="shared" si="109"/>
        <v/>
      </c>
    </row>
    <row r="1169" spans="1:13" s="172" customFormat="1" ht="15" hidden="1" customHeight="1" x14ac:dyDescent="0.25">
      <c r="A1169" s="175">
        <v>0</v>
      </c>
      <c r="B1169" s="161" t="s">
        <v>2322</v>
      </c>
      <c r="C1169" s="161" t="s">
        <v>2323</v>
      </c>
      <c r="D1169" s="162" t="s">
        <v>2328</v>
      </c>
      <c r="E1169" s="162" t="s">
        <v>2329</v>
      </c>
      <c r="F1169" s="162" t="s">
        <v>2324</v>
      </c>
      <c r="G1169" s="163" t="s">
        <v>64</v>
      </c>
      <c r="H1169" s="164">
        <v>1.69</v>
      </c>
      <c r="I1169" s="165"/>
      <c r="J1169" s="166">
        <f t="shared" si="104"/>
        <v>0</v>
      </c>
      <c r="K1169" s="166">
        <f t="shared" si="105"/>
        <v>0</v>
      </c>
      <c r="L1169" s="166">
        <f t="shared" si="106"/>
        <v>0</v>
      </c>
      <c r="M1169" s="171" t="str">
        <f t="shared" si="109"/>
        <v/>
      </c>
    </row>
    <row r="1170" spans="1:13" s="172" customFormat="1" ht="15" hidden="1" customHeight="1" x14ac:dyDescent="0.25">
      <c r="A1170" s="175">
        <v>0</v>
      </c>
      <c r="B1170" s="161" t="s">
        <v>2325</v>
      </c>
      <c r="C1170" s="161" t="s">
        <v>2326</v>
      </c>
      <c r="D1170" s="162" t="s">
        <v>2328</v>
      </c>
      <c r="E1170" s="162" t="s">
        <v>2329</v>
      </c>
      <c r="F1170" s="162" t="s">
        <v>2327</v>
      </c>
      <c r="G1170" s="163" t="s">
        <v>64</v>
      </c>
      <c r="H1170" s="164">
        <v>1.69</v>
      </c>
      <c r="I1170" s="165"/>
      <c r="J1170" s="166">
        <f t="shared" si="104"/>
        <v>0</v>
      </c>
      <c r="K1170" s="166">
        <f t="shared" si="105"/>
        <v>0</v>
      </c>
      <c r="L1170" s="166">
        <f t="shared" si="106"/>
        <v>0</v>
      </c>
      <c r="M1170" s="171" t="str">
        <f t="shared" si="109"/>
        <v/>
      </c>
    </row>
    <row r="1171" spans="1:13" s="172" customFormat="1" ht="15" hidden="1" customHeight="1" x14ac:dyDescent="0.25">
      <c r="A1171" s="175">
        <v>0</v>
      </c>
      <c r="B1171" s="161" t="s">
        <v>4897</v>
      </c>
      <c r="C1171" s="161" t="s">
        <v>2330</v>
      </c>
      <c r="D1171" s="162" t="s">
        <v>2328</v>
      </c>
      <c r="E1171" s="162" t="s">
        <v>2329</v>
      </c>
      <c r="F1171" s="162" t="s">
        <v>2331</v>
      </c>
      <c r="G1171" s="163" t="s">
        <v>64</v>
      </c>
      <c r="H1171" s="164">
        <v>2.2599999999999998</v>
      </c>
      <c r="I1171" s="165"/>
      <c r="J1171" s="166">
        <f t="shared" si="104"/>
        <v>0</v>
      </c>
      <c r="K1171" s="166">
        <f t="shared" si="105"/>
        <v>0</v>
      </c>
      <c r="L1171" s="166">
        <f t="shared" si="106"/>
        <v>0</v>
      </c>
      <c r="M1171" s="171" t="str">
        <f t="shared" si="109"/>
        <v/>
      </c>
    </row>
    <row r="1172" spans="1:13" s="172" customFormat="1" ht="15" hidden="1" customHeight="1" x14ac:dyDescent="0.25">
      <c r="A1172" s="175">
        <v>0</v>
      </c>
      <c r="B1172" s="161" t="s">
        <v>2332</v>
      </c>
      <c r="C1172" s="161" t="s">
        <v>2333</v>
      </c>
      <c r="D1172" s="162" t="s">
        <v>2328</v>
      </c>
      <c r="E1172" s="162" t="s">
        <v>2329</v>
      </c>
      <c r="F1172" s="162" t="s">
        <v>2334</v>
      </c>
      <c r="G1172" s="163" t="s">
        <v>64</v>
      </c>
      <c r="H1172" s="164">
        <v>2.2599999999999998</v>
      </c>
      <c r="I1172" s="165"/>
      <c r="J1172" s="166">
        <f t="shared" si="104"/>
        <v>0</v>
      </c>
      <c r="K1172" s="166">
        <f t="shared" si="105"/>
        <v>0</v>
      </c>
      <c r="L1172" s="166">
        <f t="shared" si="106"/>
        <v>0</v>
      </c>
      <c r="M1172" s="171" t="str">
        <f t="shared" si="109"/>
        <v/>
      </c>
    </row>
    <row r="1173" spans="1:13" s="172" customFormat="1" ht="15" hidden="1" customHeight="1" x14ac:dyDescent="0.25">
      <c r="A1173" s="175">
        <v>0</v>
      </c>
      <c r="B1173" s="161" t="s">
        <v>4896</v>
      </c>
      <c r="C1173" s="161" t="s">
        <v>6497</v>
      </c>
      <c r="D1173" s="162" t="s">
        <v>2328</v>
      </c>
      <c r="E1173" s="162" t="s">
        <v>2329</v>
      </c>
      <c r="F1173" s="162" t="s">
        <v>6515</v>
      </c>
      <c r="G1173" s="163" t="s">
        <v>64</v>
      </c>
      <c r="H1173" s="164">
        <v>2.2599999999999998</v>
      </c>
      <c r="I1173" s="165"/>
      <c r="J1173" s="166">
        <f t="shared" si="104"/>
        <v>0</v>
      </c>
      <c r="K1173" s="166">
        <f t="shared" si="105"/>
        <v>0</v>
      </c>
      <c r="L1173" s="166">
        <f t="shared" si="106"/>
        <v>0</v>
      </c>
      <c r="M1173" s="171" t="str">
        <f t="shared" si="109"/>
        <v/>
      </c>
    </row>
    <row r="1174" spans="1:13" ht="15" customHeight="1" x14ac:dyDescent="0.25">
      <c r="A1174" s="1">
        <v>50</v>
      </c>
      <c r="B1174" s="63" t="s">
        <v>5153</v>
      </c>
      <c r="C1174" s="63" t="s">
        <v>6371</v>
      </c>
      <c r="D1174" s="64" t="s">
        <v>6232</v>
      </c>
      <c r="E1174" s="64" t="s">
        <v>6233</v>
      </c>
      <c r="F1174" s="64" t="s">
        <v>6235</v>
      </c>
      <c r="G1174" s="65" t="s">
        <v>175</v>
      </c>
      <c r="H1174" s="66">
        <v>1.1599999999999999</v>
      </c>
      <c r="I1174" s="67"/>
      <c r="J1174" s="68">
        <f t="shared" si="104"/>
        <v>0</v>
      </c>
      <c r="K1174" s="68">
        <f t="shared" si="105"/>
        <v>0</v>
      </c>
      <c r="L1174" s="68">
        <f t="shared" si="106"/>
        <v>0</v>
      </c>
      <c r="M1174" s="30" t="str">
        <f t="shared" si="109"/>
        <v/>
      </c>
    </row>
    <row r="1175" spans="1:13" s="172" customFormat="1" ht="15" hidden="1" customHeight="1" x14ac:dyDescent="0.25">
      <c r="A1175" s="175">
        <v>0</v>
      </c>
      <c r="B1175" s="161" t="s">
        <v>5151</v>
      </c>
      <c r="C1175" s="179" t="s">
        <v>6369</v>
      </c>
      <c r="D1175" s="173" t="s">
        <v>6232</v>
      </c>
      <c r="E1175" s="173" t="s">
        <v>6233</v>
      </c>
      <c r="F1175" s="173"/>
      <c r="G1175" s="174" t="s">
        <v>175</v>
      </c>
      <c r="H1175" s="164">
        <v>0.99</v>
      </c>
      <c r="I1175" s="165"/>
      <c r="J1175" s="166">
        <f t="shared" si="104"/>
        <v>0</v>
      </c>
      <c r="K1175" s="166">
        <f t="shared" si="105"/>
        <v>0</v>
      </c>
      <c r="L1175" s="166">
        <f t="shared" si="106"/>
        <v>0</v>
      </c>
      <c r="M1175" s="171" t="str">
        <f t="shared" si="109"/>
        <v/>
      </c>
    </row>
    <row r="1176" spans="1:13" s="172" customFormat="1" ht="15" hidden="1" customHeight="1" x14ac:dyDescent="0.25">
      <c r="A1176" s="175">
        <v>0</v>
      </c>
      <c r="B1176" s="161" t="s">
        <v>5152</v>
      </c>
      <c r="C1176" s="161" t="s">
        <v>6370</v>
      </c>
      <c r="D1176" s="162" t="s">
        <v>6232</v>
      </c>
      <c r="E1176" s="162" t="s">
        <v>6233</v>
      </c>
      <c r="F1176" s="162" t="s">
        <v>6234</v>
      </c>
      <c r="G1176" s="163" t="s">
        <v>175</v>
      </c>
      <c r="H1176" s="164">
        <v>1.1599999999999999</v>
      </c>
      <c r="I1176" s="165"/>
      <c r="J1176" s="166">
        <f t="shared" si="104"/>
        <v>0</v>
      </c>
      <c r="K1176" s="166">
        <f t="shared" si="105"/>
        <v>0</v>
      </c>
      <c r="L1176" s="166">
        <f t="shared" si="106"/>
        <v>0</v>
      </c>
      <c r="M1176" s="171" t="str">
        <f t="shared" si="109"/>
        <v/>
      </c>
    </row>
    <row r="1177" spans="1:13" s="172" customFormat="1" ht="15" hidden="1" customHeight="1" x14ac:dyDescent="0.25">
      <c r="A1177" s="175">
        <v>0</v>
      </c>
      <c r="B1177" s="161" t="s">
        <v>5154</v>
      </c>
      <c r="C1177" s="179" t="s">
        <v>6372</v>
      </c>
      <c r="D1177" s="173" t="s">
        <v>6232</v>
      </c>
      <c r="E1177" s="173" t="s">
        <v>6233</v>
      </c>
      <c r="F1177" s="173" t="s">
        <v>2188</v>
      </c>
      <c r="G1177" s="174" t="s">
        <v>175</v>
      </c>
      <c r="H1177" s="164">
        <v>1.1599999999999999</v>
      </c>
      <c r="I1177" s="165"/>
      <c r="J1177" s="166">
        <f t="shared" si="104"/>
        <v>0</v>
      </c>
      <c r="K1177" s="166">
        <f t="shared" si="105"/>
        <v>0</v>
      </c>
      <c r="L1177" s="166">
        <f t="shared" si="106"/>
        <v>0</v>
      </c>
      <c r="M1177" s="171" t="str">
        <f t="shared" si="109"/>
        <v/>
      </c>
    </row>
    <row r="1178" spans="1:13" s="172" customFormat="1" ht="15" customHeight="1" x14ac:dyDescent="0.25">
      <c r="A1178" s="1">
        <v>658</v>
      </c>
      <c r="B1178" s="63" t="s">
        <v>2340</v>
      </c>
      <c r="C1178" s="63" t="s">
        <v>2341</v>
      </c>
      <c r="D1178" s="64" t="s">
        <v>2337</v>
      </c>
      <c r="E1178" s="64" t="s">
        <v>2338</v>
      </c>
      <c r="F1178" s="64" t="s">
        <v>2342</v>
      </c>
      <c r="G1178" s="65" t="s">
        <v>64</v>
      </c>
      <c r="H1178" s="66">
        <v>0.79</v>
      </c>
      <c r="I1178" s="67"/>
      <c r="J1178" s="68">
        <f t="shared" si="104"/>
        <v>0</v>
      </c>
      <c r="K1178" s="68">
        <f t="shared" si="105"/>
        <v>0</v>
      </c>
      <c r="L1178" s="68">
        <f t="shared" si="106"/>
        <v>0</v>
      </c>
      <c r="M1178" s="171" t="str">
        <f t="shared" si="109"/>
        <v/>
      </c>
    </row>
    <row r="1179" spans="1:13" s="172" customFormat="1" ht="15" customHeight="1" x14ac:dyDescent="0.25">
      <c r="A1179" s="1">
        <v>1737</v>
      </c>
      <c r="B1179" s="63" t="s">
        <v>2343</v>
      </c>
      <c r="C1179" s="63" t="s">
        <v>2344</v>
      </c>
      <c r="D1179" s="64" t="s">
        <v>2337</v>
      </c>
      <c r="E1179" s="64" t="s">
        <v>2338</v>
      </c>
      <c r="F1179" s="64" t="s">
        <v>2345</v>
      </c>
      <c r="G1179" s="65" t="s">
        <v>64</v>
      </c>
      <c r="H1179" s="66">
        <v>1.45</v>
      </c>
      <c r="I1179" s="67"/>
      <c r="J1179" s="68">
        <f t="shared" si="104"/>
        <v>0</v>
      </c>
      <c r="K1179" s="68">
        <f t="shared" si="105"/>
        <v>0</v>
      </c>
      <c r="L1179" s="68">
        <f t="shared" si="106"/>
        <v>0</v>
      </c>
      <c r="M1179" s="171" t="str">
        <f t="shared" si="109"/>
        <v/>
      </c>
    </row>
    <row r="1180" spans="1:13" s="172" customFormat="1" ht="15" customHeight="1" x14ac:dyDescent="0.25">
      <c r="A1180" s="1">
        <v>372</v>
      </c>
      <c r="B1180" s="63" t="s">
        <v>2391</v>
      </c>
      <c r="C1180" s="63" t="s">
        <v>2392</v>
      </c>
      <c r="D1180" s="64" t="s">
        <v>2337</v>
      </c>
      <c r="E1180" s="64" t="s">
        <v>2338</v>
      </c>
      <c r="F1180" s="64" t="s">
        <v>6049</v>
      </c>
      <c r="G1180" s="65" t="s">
        <v>64</v>
      </c>
      <c r="H1180" s="66">
        <v>1.45</v>
      </c>
      <c r="I1180" s="67"/>
      <c r="J1180" s="68">
        <f t="shared" si="104"/>
        <v>0</v>
      </c>
      <c r="K1180" s="68">
        <f t="shared" si="105"/>
        <v>0</v>
      </c>
      <c r="L1180" s="68">
        <f t="shared" si="106"/>
        <v>0</v>
      </c>
      <c r="M1180" s="176" t="str">
        <f>IF(I1180="","",IF(I1180&lt;75,"Ошибка! Не соблюден минимальный заказ на сорт!",IF(MOD(I1180,25)&gt;0,"Ошибка! Не соблюдена кратность заказа на позицию!","")))</f>
        <v/>
      </c>
    </row>
    <row r="1181" spans="1:13" s="172" customFormat="1" ht="15" customHeight="1" x14ac:dyDescent="0.25">
      <c r="A1181" s="1">
        <v>1332</v>
      </c>
      <c r="B1181" s="63" t="s">
        <v>2346</v>
      </c>
      <c r="C1181" s="63" t="s">
        <v>2347</v>
      </c>
      <c r="D1181" s="64" t="s">
        <v>2337</v>
      </c>
      <c r="E1181" s="64" t="s">
        <v>2338</v>
      </c>
      <c r="F1181" s="64" t="s">
        <v>2348</v>
      </c>
      <c r="G1181" s="65" t="s">
        <v>64</v>
      </c>
      <c r="H1181" s="66">
        <v>1.45</v>
      </c>
      <c r="I1181" s="67"/>
      <c r="J1181" s="68">
        <f t="shared" si="104"/>
        <v>0</v>
      </c>
      <c r="K1181" s="68">
        <f t="shared" si="105"/>
        <v>0</v>
      </c>
      <c r="L1181" s="68">
        <f t="shared" si="106"/>
        <v>0</v>
      </c>
      <c r="M1181" s="171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s="172" customFormat="1" ht="15" hidden="1" customHeight="1" x14ac:dyDescent="0.25">
      <c r="A1182" s="175">
        <v>0</v>
      </c>
      <c r="B1182" s="161" t="s">
        <v>2352</v>
      </c>
      <c r="C1182" s="161" t="s">
        <v>2353</v>
      </c>
      <c r="D1182" s="162" t="s">
        <v>2337</v>
      </c>
      <c r="E1182" s="162" t="s">
        <v>2338</v>
      </c>
      <c r="F1182" s="162" t="s">
        <v>2354</v>
      </c>
      <c r="G1182" s="163" t="s">
        <v>64</v>
      </c>
      <c r="H1182" s="164">
        <v>1.45</v>
      </c>
      <c r="I1182" s="165"/>
      <c r="J1182" s="166">
        <f t="shared" si="104"/>
        <v>0</v>
      </c>
      <c r="K1182" s="166">
        <f t="shared" si="105"/>
        <v>0</v>
      </c>
      <c r="L1182" s="166">
        <f t="shared" si="106"/>
        <v>0</v>
      </c>
      <c r="M1182" s="171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s="172" customFormat="1" ht="15" customHeight="1" x14ac:dyDescent="0.25">
      <c r="A1183" s="1">
        <v>721</v>
      </c>
      <c r="B1183" s="63" t="s">
        <v>4934</v>
      </c>
      <c r="C1183" s="63" t="s">
        <v>2357</v>
      </c>
      <c r="D1183" s="64" t="s">
        <v>2337</v>
      </c>
      <c r="E1183" s="64" t="s">
        <v>2338</v>
      </c>
      <c r="F1183" s="64" t="s">
        <v>6047</v>
      </c>
      <c r="G1183" s="65" t="s">
        <v>64</v>
      </c>
      <c r="H1183" s="66">
        <v>2.3699999999999997</v>
      </c>
      <c r="I1183" s="67"/>
      <c r="J1183" s="68">
        <f t="shared" si="104"/>
        <v>0</v>
      </c>
      <c r="K1183" s="68">
        <f t="shared" si="105"/>
        <v>0</v>
      </c>
      <c r="L1183" s="68">
        <f t="shared" si="106"/>
        <v>0</v>
      </c>
      <c r="M1183" s="171" t="str">
        <f>IF(I1183="","",IF(I1183&lt;80,"Ошибка! Не соблюден минимальный заказ на сорт!",IF(MOD(I1183,40)&gt;0,"Ошибка! Не соблюдена кратность заказа на позицию!","")))</f>
        <v/>
      </c>
    </row>
    <row r="1184" spans="1:13" s="172" customFormat="1" ht="15" customHeight="1" x14ac:dyDescent="0.25">
      <c r="A1184" s="1">
        <v>1087</v>
      </c>
      <c r="B1184" s="63" t="s">
        <v>2358</v>
      </c>
      <c r="C1184" s="63" t="s">
        <v>2359</v>
      </c>
      <c r="D1184" s="64" t="s">
        <v>2337</v>
      </c>
      <c r="E1184" s="64" t="s">
        <v>2338</v>
      </c>
      <c r="F1184" s="64" t="s">
        <v>2360</v>
      </c>
      <c r="G1184" s="65" t="s">
        <v>64</v>
      </c>
      <c r="H1184" s="66">
        <v>1.45</v>
      </c>
      <c r="I1184" s="67"/>
      <c r="J1184" s="68">
        <f t="shared" si="104"/>
        <v>0</v>
      </c>
      <c r="K1184" s="68">
        <f t="shared" si="105"/>
        <v>0</v>
      </c>
      <c r="L1184" s="68">
        <f t="shared" si="106"/>
        <v>0</v>
      </c>
      <c r="M1184" s="171" t="str">
        <f>IF(I1184="","",IF(I1184&lt;80,"Ошибка! Не соблюден минимальный заказ на сорт!",IF(MOD(I1184,40)&gt;0,"Ошибка! Не соблюдена кратность заказа на позицию!","")))</f>
        <v/>
      </c>
    </row>
    <row r="1185" spans="1:13" s="172" customFormat="1" ht="15" customHeight="1" x14ac:dyDescent="0.25">
      <c r="A1185" s="1">
        <v>661</v>
      </c>
      <c r="B1185" s="63" t="s">
        <v>2361</v>
      </c>
      <c r="C1185" s="63" t="s">
        <v>2362</v>
      </c>
      <c r="D1185" s="64" t="s">
        <v>2337</v>
      </c>
      <c r="E1185" s="64" t="s">
        <v>2338</v>
      </c>
      <c r="F1185" s="64" t="s">
        <v>2363</v>
      </c>
      <c r="G1185" s="65" t="s">
        <v>64</v>
      </c>
      <c r="H1185" s="66">
        <v>0.79</v>
      </c>
      <c r="I1185" s="67"/>
      <c r="J1185" s="68">
        <f t="shared" si="104"/>
        <v>0</v>
      </c>
      <c r="K1185" s="68">
        <f t="shared" si="105"/>
        <v>0</v>
      </c>
      <c r="L1185" s="68">
        <f t="shared" si="106"/>
        <v>0</v>
      </c>
      <c r="M1185" s="171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s="172" customFormat="1" ht="15" customHeight="1" x14ac:dyDescent="0.25">
      <c r="A1186" s="1">
        <v>910</v>
      </c>
      <c r="B1186" s="63" t="s">
        <v>2373</v>
      </c>
      <c r="C1186" s="63" t="s">
        <v>2374</v>
      </c>
      <c r="D1186" s="64" t="s">
        <v>2337</v>
      </c>
      <c r="E1186" s="64" t="s">
        <v>2338</v>
      </c>
      <c r="F1186" s="64" t="s">
        <v>2375</v>
      </c>
      <c r="G1186" s="65" t="s">
        <v>64</v>
      </c>
      <c r="H1186" s="66">
        <v>0.79</v>
      </c>
      <c r="I1186" s="67"/>
      <c r="J1186" s="68">
        <f t="shared" si="104"/>
        <v>0</v>
      </c>
      <c r="K1186" s="68">
        <f t="shared" si="105"/>
        <v>0</v>
      </c>
      <c r="L1186" s="68">
        <f t="shared" si="106"/>
        <v>0</v>
      </c>
      <c r="M1186" s="171" t="str">
        <f>IF(I1186="","",IF(I1186&lt;50,"Ошибка! Не соблюден минимальный заказ на сорт!",""))</f>
        <v/>
      </c>
    </row>
    <row r="1187" spans="1:13" s="172" customFormat="1" ht="15" customHeight="1" x14ac:dyDescent="0.25">
      <c r="A1187" s="1">
        <v>369</v>
      </c>
      <c r="B1187" s="63" t="s">
        <v>2385</v>
      </c>
      <c r="C1187" s="63" t="s">
        <v>2386</v>
      </c>
      <c r="D1187" s="64" t="s">
        <v>2337</v>
      </c>
      <c r="E1187" s="64" t="s">
        <v>2338</v>
      </c>
      <c r="F1187" s="64" t="s">
        <v>2387</v>
      </c>
      <c r="G1187" s="65" t="s">
        <v>64</v>
      </c>
      <c r="H1187" s="66">
        <v>0.79</v>
      </c>
      <c r="I1187" s="67"/>
      <c r="J1187" s="68">
        <f t="shared" si="104"/>
        <v>0</v>
      </c>
      <c r="K1187" s="68">
        <f t="shared" si="105"/>
        <v>0</v>
      </c>
      <c r="L1187" s="68">
        <f t="shared" si="106"/>
        <v>0</v>
      </c>
      <c r="M1187" s="171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s="172" customFormat="1" ht="15" customHeight="1" x14ac:dyDescent="0.25">
      <c r="A1188" s="1">
        <v>431</v>
      </c>
      <c r="B1188" s="63" t="s">
        <v>2388</v>
      </c>
      <c r="C1188" s="63" t="s">
        <v>2389</v>
      </c>
      <c r="D1188" s="64" t="s">
        <v>2337</v>
      </c>
      <c r="E1188" s="64" t="s">
        <v>2338</v>
      </c>
      <c r="F1188" s="64" t="s">
        <v>2390</v>
      </c>
      <c r="G1188" s="65" t="s">
        <v>64</v>
      </c>
      <c r="H1188" s="66">
        <v>0.79</v>
      </c>
      <c r="I1188" s="67"/>
      <c r="J1188" s="68">
        <f t="shared" si="104"/>
        <v>0</v>
      </c>
      <c r="K1188" s="68">
        <f t="shared" si="105"/>
        <v>0</v>
      </c>
      <c r="L1188" s="68">
        <f t="shared" si="106"/>
        <v>0</v>
      </c>
      <c r="M1188" s="171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s="172" customFormat="1" ht="15" hidden="1" customHeight="1" x14ac:dyDescent="0.25">
      <c r="A1189" s="175">
        <v>0</v>
      </c>
      <c r="B1189" s="161" t="s">
        <v>2393</v>
      </c>
      <c r="C1189" s="161" t="s">
        <v>2394</v>
      </c>
      <c r="D1189" s="162" t="s">
        <v>2337</v>
      </c>
      <c r="E1189" s="162" t="s">
        <v>2338</v>
      </c>
      <c r="F1189" s="162" t="s">
        <v>2395</v>
      </c>
      <c r="G1189" s="163" t="s">
        <v>64</v>
      </c>
      <c r="H1189" s="164">
        <v>0.79</v>
      </c>
      <c r="I1189" s="165"/>
      <c r="J1189" s="166">
        <f t="shared" si="104"/>
        <v>0</v>
      </c>
      <c r="K1189" s="166">
        <f t="shared" si="105"/>
        <v>0</v>
      </c>
      <c r="L1189" s="166">
        <f t="shared" si="106"/>
        <v>0</v>
      </c>
      <c r="M1189" s="171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s="172" customFormat="1" ht="15" customHeight="1" x14ac:dyDescent="0.25">
      <c r="A1190" s="1">
        <v>718</v>
      </c>
      <c r="B1190" s="63" t="s">
        <v>2396</v>
      </c>
      <c r="C1190" s="63" t="s">
        <v>2397</v>
      </c>
      <c r="D1190" s="64" t="s">
        <v>2337</v>
      </c>
      <c r="E1190" s="64" t="s">
        <v>2338</v>
      </c>
      <c r="F1190" s="64" t="s">
        <v>2398</v>
      </c>
      <c r="G1190" s="65" t="s">
        <v>64</v>
      </c>
      <c r="H1190" s="66">
        <v>0.79</v>
      </c>
      <c r="I1190" s="67"/>
      <c r="J1190" s="68">
        <f t="shared" si="104"/>
        <v>0</v>
      </c>
      <c r="K1190" s="68">
        <f t="shared" si="105"/>
        <v>0</v>
      </c>
      <c r="L1190" s="68">
        <f t="shared" si="106"/>
        <v>0</v>
      </c>
      <c r="M1190" s="171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s="172" customFormat="1" ht="15" customHeight="1" x14ac:dyDescent="0.25">
      <c r="A1191" s="1">
        <v>649</v>
      </c>
      <c r="B1191" s="63" t="s">
        <v>2399</v>
      </c>
      <c r="C1191" s="63" t="s">
        <v>2400</v>
      </c>
      <c r="D1191" s="64" t="s">
        <v>2337</v>
      </c>
      <c r="E1191" s="64" t="s">
        <v>2338</v>
      </c>
      <c r="F1191" s="64" t="s">
        <v>2401</v>
      </c>
      <c r="G1191" s="65" t="s">
        <v>64</v>
      </c>
      <c r="H1191" s="66">
        <v>0.79</v>
      </c>
      <c r="I1191" s="67"/>
      <c r="J1191" s="68">
        <f t="shared" si="104"/>
        <v>0</v>
      </c>
      <c r="K1191" s="68">
        <f t="shared" si="105"/>
        <v>0</v>
      </c>
      <c r="L1191" s="68">
        <f t="shared" si="106"/>
        <v>0</v>
      </c>
      <c r="M1191" s="171" t="str">
        <f>IF(I1191="","",IF(I1191&lt;75,"Ошибка! Не соблюден минимальный заказ на сорт!",IF(MOD(I1191,25)&gt;0,"Ошибка! Не соблюдена кратность заказа на позицию!","")))</f>
        <v/>
      </c>
    </row>
    <row r="1192" spans="1:13" s="172" customFormat="1" ht="15" customHeight="1" x14ac:dyDescent="0.25">
      <c r="A1192" s="1">
        <v>937</v>
      </c>
      <c r="B1192" s="63" t="s">
        <v>2402</v>
      </c>
      <c r="C1192" s="63" t="s">
        <v>2403</v>
      </c>
      <c r="D1192" s="64" t="s">
        <v>2337</v>
      </c>
      <c r="E1192" s="64" t="s">
        <v>2338</v>
      </c>
      <c r="F1192" s="64" t="s">
        <v>361</v>
      </c>
      <c r="G1192" s="65" t="s">
        <v>64</v>
      </c>
      <c r="H1192" s="66">
        <v>0.79</v>
      </c>
      <c r="I1192" s="67"/>
      <c r="J1192" s="68">
        <f t="shared" si="104"/>
        <v>0</v>
      </c>
      <c r="K1192" s="68">
        <f t="shared" si="105"/>
        <v>0</v>
      </c>
      <c r="L1192" s="68">
        <f t="shared" si="106"/>
        <v>0</v>
      </c>
      <c r="M1192" s="171" t="str">
        <f>IF(I1192="","",IF(I1192&lt;75,"Ошибка! Не соблюден минимальный заказ на сорт!",IF(MOD(I1192,25)&gt;0,"Ошибка! Не соблюдена кратность заказа на позицию!","")))</f>
        <v/>
      </c>
    </row>
    <row r="1193" spans="1:13" s="172" customFormat="1" ht="15" hidden="1" customHeight="1" x14ac:dyDescent="0.25">
      <c r="A1193" s="175">
        <v>0</v>
      </c>
      <c r="B1193" s="161" t="s">
        <v>4936</v>
      </c>
      <c r="C1193" s="161" t="s">
        <v>2404</v>
      </c>
      <c r="D1193" s="162" t="s">
        <v>2337</v>
      </c>
      <c r="E1193" s="162" t="s">
        <v>2338</v>
      </c>
      <c r="F1193" s="162" t="s">
        <v>2405</v>
      </c>
      <c r="G1193" s="163" t="s">
        <v>64</v>
      </c>
      <c r="H1193" s="164">
        <v>2.3699999999999997</v>
      </c>
      <c r="I1193" s="165"/>
      <c r="J1193" s="166">
        <f t="shared" si="104"/>
        <v>0</v>
      </c>
      <c r="K1193" s="166">
        <f t="shared" si="105"/>
        <v>0</v>
      </c>
      <c r="L1193" s="166">
        <f t="shared" si="106"/>
        <v>0</v>
      </c>
      <c r="M1193" s="171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s="172" customFormat="1" ht="15" hidden="1" customHeight="1" x14ac:dyDescent="0.25">
      <c r="A1194" s="175">
        <v>0</v>
      </c>
      <c r="B1194" s="161" t="s">
        <v>2406</v>
      </c>
      <c r="C1194" s="161" t="s">
        <v>2407</v>
      </c>
      <c r="D1194" s="162" t="s">
        <v>2337</v>
      </c>
      <c r="E1194" s="162" t="s">
        <v>2338</v>
      </c>
      <c r="F1194" s="162" t="s">
        <v>1305</v>
      </c>
      <c r="G1194" s="163" t="s">
        <v>64</v>
      </c>
      <c r="H1194" s="164">
        <v>0.79</v>
      </c>
      <c r="I1194" s="165"/>
      <c r="J1194" s="166">
        <f t="shared" si="104"/>
        <v>0</v>
      </c>
      <c r="K1194" s="166">
        <f t="shared" si="105"/>
        <v>0</v>
      </c>
      <c r="L1194" s="166">
        <f t="shared" si="106"/>
        <v>0</v>
      </c>
      <c r="M1194" s="171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s="172" customFormat="1" ht="15" customHeight="1" x14ac:dyDescent="0.25">
      <c r="A1195" s="1">
        <v>979</v>
      </c>
      <c r="B1195" s="63" t="s">
        <v>2408</v>
      </c>
      <c r="C1195" s="63" t="s">
        <v>2409</v>
      </c>
      <c r="D1195" s="64" t="s">
        <v>2337</v>
      </c>
      <c r="E1195" s="64" t="s">
        <v>2338</v>
      </c>
      <c r="F1195" s="64" t="s">
        <v>2410</v>
      </c>
      <c r="G1195" s="65" t="s">
        <v>64</v>
      </c>
      <c r="H1195" s="66">
        <v>0.79</v>
      </c>
      <c r="I1195" s="67"/>
      <c r="J1195" s="68">
        <f t="shared" si="104"/>
        <v>0</v>
      </c>
      <c r="K1195" s="68">
        <f t="shared" si="105"/>
        <v>0</v>
      </c>
      <c r="L1195" s="68">
        <f t="shared" si="106"/>
        <v>0</v>
      </c>
      <c r="M1195" s="171" t="str">
        <f>IF(I1195="","",IF(I1195&lt;80,"Ошибка! Не соблюден минимальный заказ на сорт!",IF(MOD(I1195,40)&gt;0,"Ошибка! Не соблюдена кратность заказа на позицию!","")))</f>
        <v/>
      </c>
    </row>
    <row r="1196" spans="1:13" s="172" customFormat="1" ht="15" hidden="1" customHeight="1" x14ac:dyDescent="0.25">
      <c r="A1196" s="175">
        <v>0</v>
      </c>
      <c r="B1196" s="161" t="s">
        <v>2411</v>
      </c>
      <c r="C1196" s="161" t="s">
        <v>2412</v>
      </c>
      <c r="D1196" s="162" t="s">
        <v>2337</v>
      </c>
      <c r="E1196" s="162" t="s">
        <v>2338</v>
      </c>
      <c r="F1196" s="162" t="s">
        <v>2413</v>
      </c>
      <c r="G1196" s="163" t="s">
        <v>64</v>
      </c>
      <c r="H1196" s="164">
        <v>0.79</v>
      </c>
      <c r="I1196" s="165"/>
      <c r="J1196" s="166">
        <f t="shared" si="104"/>
        <v>0</v>
      </c>
      <c r="K1196" s="166">
        <f t="shared" si="105"/>
        <v>0</v>
      </c>
      <c r="L1196" s="166">
        <f t="shared" si="106"/>
        <v>0</v>
      </c>
      <c r="M1196" s="171" t="str">
        <f>IF(I1196="","",IF(I1196&lt;80,"Ошибка! Не соблюден минимальный заказ на сорт!",IF(MOD(I1196,40)&gt;0,"Ошибка! Не соблюдена кратность заказа на позицию!","")))</f>
        <v/>
      </c>
    </row>
    <row r="1197" spans="1:13" ht="15" customHeight="1" x14ac:dyDescent="0.25">
      <c r="A1197" s="1">
        <v>98</v>
      </c>
      <c r="B1197" s="63" t="s">
        <v>2414</v>
      </c>
      <c r="C1197" s="63" t="s">
        <v>2415</v>
      </c>
      <c r="D1197" s="64" t="s">
        <v>2337</v>
      </c>
      <c r="E1197" s="64" t="s">
        <v>2338</v>
      </c>
      <c r="F1197" s="64" t="s">
        <v>2416</v>
      </c>
      <c r="G1197" s="65" t="s">
        <v>64</v>
      </c>
      <c r="H1197" s="66">
        <v>1.1000000000000001</v>
      </c>
      <c r="I1197" s="67"/>
      <c r="J1197" s="68">
        <f t="shared" ref="J1197:J1260" si="110">H1197*I1197</f>
        <v>0</v>
      </c>
      <c r="K1197" s="68">
        <f t="shared" ref="K1197:K1260" si="111">IF($I$11&gt;=7000,0,H1197*0.07*I1197)</f>
        <v>0</v>
      </c>
      <c r="L1197" s="68">
        <f t="shared" ref="L1197:L1260" si="112">J1197+K1197</f>
        <v>0</v>
      </c>
      <c r="M1197" s="30" t="str">
        <f>IF(I1197="","",IF(I1197&lt;80,"Ошибка! Не соблюден минимальный заказ на сорт!",IF(MOD(I1197,40)&gt;0,"Ошибка! Не соблюдена кратность заказа на позицию!","")))</f>
        <v/>
      </c>
    </row>
    <row r="1198" spans="1:13" s="172" customFormat="1" ht="15" customHeight="1" x14ac:dyDescent="0.25">
      <c r="A1198" s="1">
        <v>7214</v>
      </c>
      <c r="B1198" s="63" t="s">
        <v>2417</v>
      </c>
      <c r="C1198" s="63" t="s">
        <v>2418</v>
      </c>
      <c r="D1198" s="64" t="s">
        <v>2337</v>
      </c>
      <c r="E1198" s="64" t="s">
        <v>2338</v>
      </c>
      <c r="F1198" s="64" t="s">
        <v>6050</v>
      </c>
      <c r="G1198" s="65" t="s">
        <v>64</v>
      </c>
      <c r="H1198" s="66">
        <v>1.45</v>
      </c>
      <c r="I1198" s="67"/>
      <c r="J1198" s="68">
        <f t="shared" si="110"/>
        <v>0</v>
      </c>
      <c r="K1198" s="68">
        <f t="shared" si="111"/>
        <v>0</v>
      </c>
      <c r="L1198" s="68">
        <f t="shared" si="112"/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s="172" customFormat="1" ht="15" hidden="1" customHeight="1" x14ac:dyDescent="0.25">
      <c r="A1199" s="175">
        <v>0</v>
      </c>
      <c r="B1199" s="161" t="s">
        <v>4937</v>
      </c>
      <c r="C1199" s="161" t="s">
        <v>2419</v>
      </c>
      <c r="D1199" s="162" t="s">
        <v>2337</v>
      </c>
      <c r="E1199" s="162" t="s">
        <v>2338</v>
      </c>
      <c r="F1199" s="162" t="s">
        <v>2420</v>
      </c>
      <c r="G1199" s="163" t="s">
        <v>64</v>
      </c>
      <c r="H1199" s="164">
        <v>1.45</v>
      </c>
      <c r="I1199" s="165"/>
      <c r="J1199" s="166">
        <f t="shared" si="110"/>
        <v>0</v>
      </c>
      <c r="K1199" s="166">
        <f t="shared" si="111"/>
        <v>0</v>
      </c>
      <c r="L1199" s="166">
        <f t="shared" si="112"/>
        <v>0</v>
      </c>
      <c r="M1199" s="171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s="172" customFormat="1" ht="15" hidden="1" customHeight="1" x14ac:dyDescent="0.25">
      <c r="A1200" s="175">
        <v>0</v>
      </c>
      <c r="B1200" s="161" t="s">
        <v>2421</v>
      </c>
      <c r="C1200" s="161" t="s">
        <v>2422</v>
      </c>
      <c r="D1200" s="162" t="s">
        <v>2337</v>
      </c>
      <c r="E1200" s="162" t="s">
        <v>2338</v>
      </c>
      <c r="F1200" s="162" t="s">
        <v>2423</v>
      </c>
      <c r="G1200" s="163" t="s">
        <v>64</v>
      </c>
      <c r="H1200" s="164">
        <v>0.79</v>
      </c>
      <c r="I1200" s="165"/>
      <c r="J1200" s="166">
        <f t="shared" si="110"/>
        <v>0</v>
      </c>
      <c r="K1200" s="166">
        <f t="shared" si="111"/>
        <v>0</v>
      </c>
      <c r="L1200" s="166">
        <f t="shared" si="112"/>
        <v>0</v>
      </c>
      <c r="M1200" s="171" t="str">
        <f t="shared" ref="M1200:M1212" si="113">IF(I1200="","",IF(I1200&lt;80,"Ошибка! Не соблюден минимальный заказ на сорт!",IF(MOD(I1200,40)&gt;0,"Ошибка! Не соблюдена кратность заказа на позицию!","")))</f>
        <v/>
      </c>
    </row>
    <row r="1201" spans="1:13" s="172" customFormat="1" ht="15" customHeight="1" x14ac:dyDescent="0.25">
      <c r="A1201" s="1">
        <v>287</v>
      </c>
      <c r="B1201" s="63" t="s">
        <v>2424</v>
      </c>
      <c r="C1201" s="63" t="s">
        <v>2425</v>
      </c>
      <c r="D1201" s="64" t="s">
        <v>2337</v>
      </c>
      <c r="E1201" s="64" t="s">
        <v>2338</v>
      </c>
      <c r="F1201" s="64" t="s">
        <v>2426</v>
      </c>
      <c r="G1201" s="65" t="s">
        <v>64</v>
      </c>
      <c r="H1201" s="66">
        <v>0.79</v>
      </c>
      <c r="I1201" s="67"/>
      <c r="J1201" s="68">
        <f t="shared" si="110"/>
        <v>0</v>
      </c>
      <c r="K1201" s="68">
        <f t="shared" si="111"/>
        <v>0</v>
      </c>
      <c r="L1201" s="68">
        <f t="shared" si="112"/>
        <v>0</v>
      </c>
      <c r="M1201" s="171" t="str">
        <f t="shared" si="113"/>
        <v/>
      </c>
    </row>
    <row r="1202" spans="1:13" ht="15" customHeight="1" x14ac:dyDescent="0.25">
      <c r="A1202" s="1">
        <v>672</v>
      </c>
      <c r="B1202" s="63" t="s">
        <v>2427</v>
      </c>
      <c r="C1202" s="63" t="s">
        <v>2428</v>
      </c>
      <c r="D1202" s="64" t="s">
        <v>2337</v>
      </c>
      <c r="E1202" s="64" t="s">
        <v>2338</v>
      </c>
      <c r="F1202" s="64" t="s">
        <v>2429</v>
      </c>
      <c r="G1202" s="65" t="s">
        <v>64</v>
      </c>
      <c r="H1202" s="66">
        <v>0.79</v>
      </c>
      <c r="I1202" s="67"/>
      <c r="J1202" s="68">
        <f t="shared" si="110"/>
        <v>0</v>
      </c>
      <c r="K1202" s="68">
        <f t="shared" si="111"/>
        <v>0</v>
      </c>
      <c r="L1202" s="68">
        <f t="shared" si="112"/>
        <v>0</v>
      </c>
      <c r="M1202" s="46" t="str">
        <f t="shared" si="113"/>
        <v/>
      </c>
    </row>
    <row r="1203" spans="1:13" s="172" customFormat="1" ht="15" hidden="1" customHeight="1" x14ac:dyDescent="0.25">
      <c r="A1203" s="175">
        <v>0</v>
      </c>
      <c r="B1203" s="161" t="s">
        <v>2433</v>
      </c>
      <c r="C1203" s="161" t="s">
        <v>2434</v>
      </c>
      <c r="D1203" s="162" t="s">
        <v>2337</v>
      </c>
      <c r="E1203" s="162" t="s">
        <v>2338</v>
      </c>
      <c r="F1203" s="162" t="s">
        <v>6051</v>
      </c>
      <c r="G1203" s="163" t="s">
        <v>64</v>
      </c>
      <c r="H1203" s="164">
        <v>0.79</v>
      </c>
      <c r="I1203" s="165"/>
      <c r="J1203" s="166">
        <f t="shared" si="110"/>
        <v>0</v>
      </c>
      <c r="K1203" s="166">
        <f t="shared" si="111"/>
        <v>0</v>
      </c>
      <c r="L1203" s="166">
        <f t="shared" si="112"/>
        <v>0</v>
      </c>
      <c r="M1203" s="171" t="str">
        <f t="shared" si="113"/>
        <v/>
      </c>
    </row>
    <row r="1204" spans="1:13" s="172" customFormat="1" ht="15" hidden="1" customHeight="1" x14ac:dyDescent="0.25">
      <c r="A1204" s="175">
        <v>0</v>
      </c>
      <c r="B1204" s="161" t="s">
        <v>2435</v>
      </c>
      <c r="C1204" s="161" t="s">
        <v>2436</v>
      </c>
      <c r="D1204" s="162" t="s">
        <v>2337</v>
      </c>
      <c r="E1204" s="162" t="s">
        <v>2338</v>
      </c>
      <c r="F1204" s="162" t="s">
        <v>2437</v>
      </c>
      <c r="G1204" s="163" t="s">
        <v>64</v>
      </c>
      <c r="H1204" s="164">
        <v>0.79</v>
      </c>
      <c r="I1204" s="165"/>
      <c r="J1204" s="166">
        <f t="shared" si="110"/>
        <v>0</v>
      </c>
      <c r="K1204" s="166">
        <f t="shared" si="111"/>
        <v>0</v>
      </c>
      <c r="L1204" s="166">
        <f t="shared" si="112"/>
        <v>0</v>
      </c>
      <c r="M1204" s="171" t="str">
        <f t="shared" si="113"/>
        <v/>
      </c>
    </row>
    <row r="1205" spans="1:13" s="172" customFormat="1" ht="15" customHeight="1" x14ac:dyDescent="0.25">
      <c r="A1205" s="1">
        <v>534</v>
      </c>
      <c r="B1205" s="63" t="s">
        <v>2438</v>
      </c>
      <c r="C1205" s="63" t="s">
        <v>2439</v>
      </c>
      <c r="D1205" s="64" t="s">
        <v>2337</v>
      </c>
      <c r="E1205" s="64" t="s">
        <v>2338</v>
      </c>
      <c r="F1205" s="64" t="s">
        <v>2440</v>
      </c>
      <c r="G1205" s="65" t="s">
        <v>64</v>
      </c>
      <c r="H1205" s="66">
        <v>0.79</v>
      </c>
      <c r="I1205" s="67"/>
      <c r="J1205" s="68">
        <f t="shared" si="110"/>
        <v>0</v>
      </c>
      <c r="K1205" s="68">
        <f t="shared" si="111"/>
        <v>0</v>
      </c>
      <c r="L1205" s="68">
        <f t="shared" si="112"/>
        <v>0</v>
      </c>
      <c r="M1205" s="171" t="str">
        <f t="shared" si="113"/>
        <v/>
      </c>
    </row>
    <row r="1206" spans="1:13" s="172" customFormat="1" ht="15" customHeight="1" x14ac:dyDescent="0.25">
      <c r="A1206" s="180">
        <v>174</v>
      </c>
      <c r="B1206" s="63" t="s">
        <v>2441</v>
      </c>
      <c r="C1206" s="63" t="s">
        <v>2442</v>
      </c>
      <c r="D1206" s="64" t="s">
        <v>2337</v>
      </c>
      <c r="E1206" s="64" t="s">
        <v>2338</v>
      </c>
      <c r="F1206" s="64" t="s">
        <v>2443</v>
      </c>
      <c r="G1206" s="177" t="s">
        <v>64</v>
      </c>
      <c r="H1206" s="66">
        <v>0.79</v>
      </c>
      <c r="I1206" s="67"/>
      <c r="J1206" s="68">
        <f t="shared" si="110"/>
        <v>0</v>
      </c>
      <c r="K1206" s="68">
        <f t="shared" si="111"/>
        <v>0</v>
      </c>
      <c r="L1206" s="68">
        <f t="shared" si="112"/>
        <v>0</v>
      </c>
      <c r="M1206" s="171" t="str">
        <f t="shared" si="113"/>
        <v/>
      </c>
    </row>
    <row r="1207" spans="1:13" ht="15" customHeight="1" x14ac:dyDescent="0.25">
      <c r="A1207" s="1">
        <v>941</v>
      </c>
      <c r="B1207" s="63" t="s">
        <v>2449</v>
      </c>
      <c r="C1207" s="63" t="s">
        <v>2450</v>
      </c>
      <c r="D1207" s="64" t="s">
        <v>2337</v>
      </c>
      <c r="E1207" s="64" t="s">
        <v>2338</v>
      </c>
      <c r="F1207" s="64" t="s">
        <v>2451</v>
      </c>
      <c r="G1207" s="65" t="s">
        <v>64</v>
      </c>
      <c r="H1207" s="66">
        <v>0.79</v>
      </c>
      <c r="I1207" s="67"/>
      <c r="J1207" s="68">
        <f t="shared" si="110"/>
        <v>0</v>
      </c>
      <c r="K1207" s="68">
        <f t="shared" si="111"/>
        <v>0</v>
      </c>
      <c r="L1207" s="68">
        <f t="shared" si="112"/>
        <v>0</v>
      </c>
      <c r="M1207" s="46" t="str">
        <f t="shared" si="113"/>
        <v/>
      </c>
    </row>
    <row r="1208" spans="1:13" s="172" customFormat="1" ht="15" customHeight="1" x14ac:dyDescent="0.25">
      <c r="A1208" s="1">
        <v>1247</v>
      </c>
      <c r="B1208" s="63" t="s">
        <v>2455</v>
      </c>
      <c r="C1208" s="63" t="s">
        <v>2456</v>
      </c>
      <c r="D1208" s="64" t="s">
        <v>2337</v>
      </c>
      <c r="E1208" s="64" t="s">
        <v>2338</v>
      </c>
      <c r="F1208" s="64" t="s">
        <v>2457</v>
      </c>
      <c r="G1208" s="65" t="s">
        <v>64</v>
      </c>
      <c r="H1208" s="66">
        <v>0.79</v>
      </c>
      <c r="I1208" s="67"/>
      <c r="J1208" s="68">
        <f t="shared" si="110"/>
        <v>0</v>
      </c>
      <c r="K1208" s="68">
        <f t="shared" si="111"/>
        <v>0</v>
      </c>
      <c r="L1208" s="68">
        <f t="shared" si="112"/>
        <v>0</v>
      </c>
      <c r="M1208" s="46" t="str">
        <f t="shared" si="113"/>
        <v/>
      </c>
    </row>
    <row r="1209" spans="1:13" s="172" customFormat="1" ht="15" hidden="1" customHeight="1" x14ac:dyDescent="0.25">
      <c r="A1209" s="175">
        <v>0</v>
      </c>
      <c r="B1209" s="161" t="s">
        <v>2335</v>
      </c>
      <c r="C1209" s="161" t="s">
        <v>2336</v>
      </c>
      <c r="D1209" s="162" t="s">
        <v>2337</v>
      </c>
      <c r="E1209" s="162" t="s">
        <v>2338</v>
      </c>
      <c r="F1209" s="162" t="s">
        <v>2339</v>
      </c>
      <c r="G1209" s="163" t="s">
        <v>64</v>
      </c>
      <c r="H1209" s="164">
        <v>0.79</v>
      </c>
      <c r="I1209" s="165"/>
      <c r="J1209" s="166">
        <f t="shared" si="110"/>
        <v>0</v>
      </c>
      <c r="K1209" s="166">
        <f t="shared" si="111"/>
        <v>0</v>
      </c>
      <c r="L1209" s="166">
        <f t="shared" si="112"/>
        <v>0</v>
      </c>
      <c r="M1209" s="171" t="str">
        <f t="shared" si="113"/>
        <v/>
      </c>
    </row>
    <row r="1210" spans="1:13" s="172" customFormat="1" ht="15" hidden="1" customHeight="1" x14ac:dyDescent="0.25">
      <c r="A1210" s="175">
        <v>0</v>
      </c>
      <c r="B1210" s="161" t="s">
        <v>2349</v>
      </c>
      <c r="C1210" s="161" t="s">
        <v>2350</v>
      </c>
      <c r="D1210" s="162" t="s">
        <v>2337</v>
      </c>
      <c r="E1210" s="162" t="s">
        <v>2338</v>
      </c>
      <c r="F1210" s="162" t="s">
        <v>2351</v>
      </c>
      <c r="G1210" s="163" t="s">
        <v>64</v>
      </c>
      <c r="H1210" s="164">
        <v>1.45</v>
      </c>
      <c r="I1210" s="165"/>
      <c r="J1210" s="166">
        <f t="shared" si="110"/>
        <v>0</v>
      </c>
      <c r="K1210" s="166">
        <f t="shared" si="111"/>
        <v>0</v>
      </c>
      <c r="L1210" s="166">
        <f t="shared" si="112"/>
        <v>0</v>
      </c>
      <c r="M1210" s="171" t="str">
        <f t="shared" si="113"/>
        <v/>
      </c>
    </row>
    <row r="1211" spans="1:13" s="172" customFormat="1" ht="15" hidden="1" customHeight="1" x14ac:dyDescent="0.25">
      <c r="A1211" s="175">
        <v>0</v>
      </c>
      <c r="B1211" s="161" t="s">
        <v>4933</v>
      </c>
      <c r="C1211" s="161" t="s">
        <v>2355</v>
      </c>
      <c r="D1211" s="162" t="s">
        <v>2337</v>
      </c>
      <c r="E1211" s="162" t="s">
        <v>2338</v>
      </c>
      <c r="F1211" s="162" t="s">
        <v>2356</v>
      </c>
      <c r="G1211" s="163" t="s">
        <v>64</v>
      </c>
      <c r="H1211" s="164">
        <v>2.3699999999999997</v>
      </c>
      <c r="I1211" s="165"/>
      <c r="J1211" s="166">
        <f t="shared" si="110"/>
        <v>0</v>
      </c>
      <c r="K1211" s="166">
        <f t="shared" si="111"/>
        <v>0</v>
      </c>
      <c r="L1211" s="166">
        <f t="shared" si="112"/>
        <v>0</v>
      </c>
      <c r="M1211" s="171" t="str">
        <f t="shared" si="113"/>
        <v/>
      </c>
    </row>
    <row r="1212" spans="1:13" s="172" customFormat="1" ht="15" hidden="1" customHeight="1" x14ac:dyDescent="0.25">
      <c r="A1212" s="175">
        <v>0</v>
      </c>
      <c r="B1212" s="161" t="s">
        <v>2364</v>
      </c>
      <c r="C1212" s="161" t="s">
        <v>2365</v>
      </c>
      <c r="D1212" s="162" t="s">
        <v>2337</v>
      </c>
      <c r="E1212" s="162" t="s">
        <v>2338</v>
      </c>
      <c r="F1212" s="162" t="s">
        <v>2366</v>
      </c>
      <c r="G1212" s="163" t="s">
        <v>64</v>
      </c>
      <c r="H1212" s="164">
        <v>1.45</v>
      </c>
      <c r="I1212" s="165"/>
      <c r="J1212" s="166">
        <f t="shared" si="110"/>
        <v>0</v>
      </c>
      <c r="K1212" s="166">
        <f t="shared" si="111"/>
        <v>0</v>
      </c>
      <c r="L1212" s="166">
        <f t="shared" si="112"/>
        <v>0</v>
      </c>
      <c r="M1212" s="171" t="str">
        <f t="shared" si="113"/>
        <v/>
      </c>
    </row>
    <row r="1213" spans="1:13" s="172" customFormat="1" ht="15" hidden="1" customHeight="1" x14ac:dyDescent="0.25">
      <c r="A1213" s="175">
        <v>0</v>
      </c>
      <c r="B1213" s="161" t="s">
        <v>2367</v>
      </c>
      <c r="C1213" s="161" t="s">
        <v>2368</v>
      </c>
      <c r="D1213" s="162" t="s">
        <v>2337</v>
      </c>
      <c r="E1213" s="162" t="s">
        <v>2338</v>
      </c>
      <c r="F1213" s="162" t="s">
        <v>2369</v>
      </c>
      <c r="G1213" s="163" t="s">
        <v>64</v>
      </c>
      <c r="H1213" s="164">
        <v>1.45</v>
      </c>
      <c r="I1213" s="165"/>
      <c r="J1213" s="166">
        <f t="shared" si="110"/>
        <v>0</v>
      </c>
      <c r="K1213" s="166">
        <f t="shared" si="111"/>
        <v>0</v>
      </c>
      <c r="L1213" s="166">
        <f t="shared" si="112"/>
        <v>0</v>
      </c>
      <c r="M1213" s="171" t="str">
        <f>IF(I1213="","",IF(I1213&lt;75,"Ошибка! Не соблюден минимальный заказ на сорт!",IF(MOD(I1213,25)&gt;0,"Ошибка! Не соблюдена кратность заказа на позицию!","")))</f>
        <v/>
      </c>
    </row>
    <row r="1214" spans="1:13" s="172" customFormat="1" ht="15" hidden="1" customHeight="1" x14ac:dyDescent="0.25">
      <c r="A1214" s="175">
        <v>0</v>
      </c>
      <c r="B1214" s="161" t="s">
        <v>2370</v>
      </c>
      <c r="C1214" s="161" t="s">
        <v>2371</v>
      </c>
      <c r="D1214" s="162" t="s">
        <v>2337</v>
      </c>
      <c r="E1214" s="162" t="s">
        <v>2338</v>
      </c>
      <c r="F1214" s="162" t="s">
        <v>2372</v>
      </c>
      <c r="G1214" s="163" t="s">
        <v>64</v>
      </c>
      <c r="H1214" s="164">
        <v>1.45</v>
      </c>
      <c r="I1214" s="165"/>
      <c r="J1214" s="166">
        <f t="shared" si="110"/>
        <v>0</v>
      </c>
      <c r="K1214" s="166">
        <f t="shared" si="111"/>
        <v>0</v>
      </c>
      <c r="L1214" s="166">
        <f t="shared" si="112"/>
        <v>0</v>
      </c>
      <c r="M1214" s="171" t="str">
        <f t="shared" ref="M1214:M1244" si="114"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s="172" customFormat="1" ht="15" hidden="1" customHeight="1" x14ac:dyDescent="0.25">
      <c r="A1215" s="175">
        <v>0</v>
      </c>
      <c r="B1215" s="161" t="s">
        <v>2376</v>
      </c>
      <c r="C1215" s="161" t="s">
        <v>2377</v>
      </c>
      <c r="D1215" s="162" t="s">
        <v>2337</v>
      </c>
      <c r="E1215" s="162" t="s">
        <v>2338</v>
      </c>
      <c r="F1215" s="162" t="s">
        <v>2378</v>
      </c>
      <c r="G1215" s="163" t="s">
        <v>64</v>
      </c>
      <c r="H1215" s="164">
        <v>1.45</v>
      </c>
      <c r="I1215" s="165"/>
      <c r="J1215" s="166">
        <f t="shared" si="110"/>
        <v>0</v>
      </c>
      <c r="K1215" s="166">
        <f t="shared" si="111"/>
        <v>0</v>
      </c>
      <c r="L1215" s="166">
        <f t="shared" si="112"/>
        <v>0</v>
      </c>
      <c r="M1215" s="171" t="str">
        <f t="shared" si="114"/>
        <v/>
      </c>
    </row>
    <row r="1216" spans="1:13" s="172" customFormat="1" ht="15" hidden="1" customHeight="1" x14ac:dyDescent="0.25">
      <c r="A1216" s="175">
        <v>0</v>
      </c>
      <c r="B1216" s="161" t="s">
        <v>2379</v>
      </c>
      <c r="C1216" s="161" t="s">
        <v>2380</v>
      </c>
      <c r="D1216" s="162" t="s">
        <v>2337</v>
      </c>
      <c r="E1216" s="162" t="s">
        <v>2338</v>
      </c>
      <c r="F1216" s="162" t="s">
        <v>2381</v>
      </c>
      <c r="G1216" s="163" t="s">
        <v>64</v>
      </c>
      <c r="H1216" s="164">
        <v>0.79</v>
      </c>
      <c r="I1216" s="165"/>
      <c r="J1216" s="166">
        <f t="shared" si="110"/>
        <v>0</v>
      </c>
      <c r="K1216" s="166">
        <f t="shared" si="111"/>
        <v>0</v>
      </c>
      <c r="L1216" s="166">
        <f t="shared" si="112"/>
        <v>0</v>
      </c>
      <c r="M1216" s="171" t="str">
        <f t="shared" si="114"/>
        <v/>
      </c>
    </row>
    <row r="1217" spans="1:13" s="172" customFormat="1" ht="15" hidden="1" customHeight="1" x14ac:dyDescent="0.25">
      <c r="A1217" s="175">
        <v>0</v>
      </c>
      <c r="B1217" s="161" t="s">
        <v>2382</v>
      </c>
      <c r="C1217" s="161" t="s">
        <v>2383</v>
      </c>
      <c r="D1217" s="162" t="s">
        <v>2337</v>
      </c>
      <c r="E1217" s="162" t="s">
        <v>2338</v>
      </c>
      <c r="F1217" s="162" t="s">
        <v>2384</v>
      </c>
      <c r="G1217" s="163" t="s">
        <v>64</v>
      </c>
      <c r="H1217" s="164">
        <v>0.79</v>
      </c>
      <c r="I1217" s="165"/>
      <c r="J1217" s="166">
        <f t="shared" si="110"/>
        <v>0</v>
      </c>
      <c r="K1217" s="166">
        <f t="shared" si="111"/>
        <v>0</v>
      </c>
      <c r="L1217" s="166">
        <f t="shared" si="112"/>
        <v>0</v>
      </c>
      <c r="M1217" s="171" t="str">
        <f t="shared" si="114"/>
        <v/>
      </c>
    </row>
    <row r="1218" spans="1:13" s="172" customFormat="1" ht="15" hidden="1" customHeight="1" x14ac:dyDescent="0.25">
      <c r="A1218" s="175">
        <v>0</v>
      </c>
      <c r="B1218" s="161" t="s">
        <v>4935</v>
      </c>
      <c r="C1218" s="161" t="s">
        <v>5479</v>
      </c>
      <c r="D1218" s="162" t="s">
        <v>2337</v>
      </c>
      <c r="E1218" s="162" t="s">
        <v>2338</v>
      </c>
      <c r="F1218" s="162" t="s">
        <v>6048</v>
      </c>
      <c r="G1218" s="163" t="s">
        <v>64</v>
      </c>
      <c r="H1218" s="164">
        <v>1.45</v>
      </c>
      <c r="I1218" s="165"/>
      <c r="J1218" s="166">
        <f t="shared" si="110"/>
        <v>0</v>
      </c>
      <c r="K1218" s="166">
        <f t="shared" si="111"/>
        <v>0</v>
      </c>
      <c r="L1218" s="166">
        <f t="shared" si="112"/>
        <v>0</v>
      </c>
      <c r="M1218" s="176" t="str">
        <f t="shared" si="114"/>
        <v/>
      </c>
    </row>
    <row r="1219" spans="1:13" s="172" customFormat="1" ht="15" hidden="1" customHeight="1" x14ac:dyDescent="0.25">
      <c r="A1219" s="175">
        <v>0</v>
      </c>
      <c r="B1219" s="161" t="s">
        <v>2430</v>
      </c>
      <c r="C1219" s="161" t="s">
        <v>2431</v>
      </c>
      <c r="D1219" s="162" t="s">
        <v>2337</v>
      </c>
      <c r="E1219" s="162" t="s">
        <v>2338</v>
      </c>
      <c r="F1219" s="162" t="s">
        <v>2432</v>
      </c>
      <c r="G1219" s="163" t="s">
        <v>64</v>
      </c>
      <c r="H1219" s="164">
        <v>1.45</v>
      </c>
      <c r="I1219" s="165"/>
      <c r="J1219" s="166">
        <f t="shared" si="110"/>
        <v>0</v>
      </c>
      <c r="K1219" s="166">
        <f t="shared" si="111"/>
        <v>0</v>
      </c>
      <c r="L1219" s="166">
        <f t="shared" si="112"/>
        <v>0</v>
      </c>
      <c r="M1219" s="171" t="str">
        <f t="shared" si="114"/>
        <v/>
      </c>
    </row>
    <row r="1220" spans="1:13" s="172" customFormat="1" ht="15" hidden="1" customHeight="1" x14ac:dyDescent="0.25">
      <c r="A1220" s="175">
        <v>0</v>
      </c>
      <c r="B1220" s="161" t="s">
        <v>2444</v>
      </c>
      <c r="C1220" s="161" t="s">
        <v>2445</v>
      </c>
      <c r="D1220" s="162" t="s">
        <v>2337</v>
      </c>
      <c r="E1220" s="162" t="s">
        <v>2338</v>
      </c>
      <c r="F1220" s="162" t="s">
        <v>2446</v>
      </c>
      <c r="G1220" s="163" t="s">
        <v>64</v>
      </c>
      <c r="H1220" s="164">
        <v>0.81</v>
      </c>
      <c r="I1220" s="165"/>
      <c r="J1220" s="166">
        <f t="shared" si="110"/>
        <v>0</v>
      </c>
      <c r="K1220" s="166">
        <f t="shared" si="111"/>
        <v>0</v>
      </c>
      <c r="L1220" s="166">
        <f t="shared" si="112"/>
        <v>0</v>
      </c>
      <c r="M1220" s="171" t="str">
        <f t="shared" si="114"/>
        <v/>
      </c>
    </row>
    <row r="1221" spans="1:13" s="172" customFormat="1" ht="15" hidden="1" customHeight="1" x14ac:dyDescent="0.25">
      <c r="A1221" s="175">
        <v>0</v>
      </c>
      <c r="B1221" s="161" t="s">
        <v>2447</v>
      </c>
      <c r="C1221" s="161" t="s">
        <v>2448</v>
      </c>
      <c r="D1221" s="162" t="s">
        <v>2337</v>
      </c>
      <c r="E1221" s="162" t="s">
        <v>2338</v>
      </c>
      <c r="F1221" s="162" t="s">
        <v>827</v>
      </c>
      <c r="G1221" s="163" t="s">
        <v>64</v>
      </c>
      <c r="H1221" s="164">
        <v>0.79</v>
      </c>
      <c r="I1221" s="165"/>
      <c r="J1221" s="166">
        <f t="shared" si="110"/>
        <v>0</v>
      </c>
      <c r="K1221" s="166">
        <f t="shared" si="111"/>
        <v>0</v>
      </c>
      <c r="L1221" s="166">
        <f t="shared" si="112"/>
        <v>0</v>
      </c>
      <c r="M1221" s="171" t="str">
        <f t="shared" si="114"/>
        <v/>
      </c>
    </row>
    <row r="1222" spans="1:13" s="172" customFormat="1" ht="15" hidden="1" customHeight="1" x14ac:dyDescent="0.25">
      <c r="A1222" s="175">
        <v>0</v>
      </c>
      <c r="B1222" s="161" t="s">
        <v>2452</v>
      </c>
      <c r="C1222" s="161" t="s">
        <v>2453</v>
      </c>
      <c r="D1222" s="162" t="s">
        <v>2337</v>
      </c>
      <c r="E1222" s="162" t="s">
        <v>2338</v>
      </c>
      <c r="F1222" s="162" t="s">
        <v>2454</v>
      </c>
      <c r="G1222" s="163" t="s">
        <v>64</v>
      </c>
      <c r="H1222" s="164">
        <v>0.79</v>
      </c>
      <c r="I1222" s="165"/>
      <c r="J1222" s="166">
        <f t="shared" si="110"/>
        <v>0</v>
      </c>
      <c r="K1222" s="166">
        <f t="shared" si="111"/>
        <v>0</v>
      </c>
      <c r="L1222" s="166">
        <f t="shared" si="112"/>
        <v>0</v>
      </c>
      <c r="M1222" s="171" t="str">
        <f t="shared" si="114"/>
        <v/>
      </c>
    </row>
    <row r="1223" spans="1:13" s="172" customFormat="1" ht="15" customHeight="1" x14ac:dyDescent="0.25">
      <c r="A1223" s="1">
        <v>172</v>
      </c>
      <c r="B1223" s="63" t="s">
        <v>2458</v>
      </c>
      <c r="C1223" s="63" t="s">
        <v>2459</v>
      </c>
      <c r="D1223" s="64" t="s">
        <v>2460</v>
      </c>
      <c r="E1223" s="64" t="s">
        <v>2461</v>
      </c>
      <c r="F1223" s="64" t="s">
        <v>2462</v>
      </c>
      <c r="G1223" s="65" t="s">
        <v>64</v>
      </c>
      <c r="H1223" s="66">
        <v>0.8</v>
      </c>
      <c r="I1223" s="67"/>
      <c r="J1223" s="68">
        <f t="shared" si="110"/>
        <v>0</v>
      </c>
      <c r="K1223" s="68">
        <f t="shared" si="111"/>
        <v>0</v>
      </c>
      <c r="L1223" s="68">
        <f t="shared" si="112"/>
        <v>0</v>
      </c>
      <c r="M1223" s="171" t="str">
        <f t="shared" si="114"/>
        <v/>
      </c>
    </row>
    <row r="1224" spans="1:13" s="172" customFormat="1" ht="15" hidden="1" customHeight="1" x14ac:dyDescent="0.25">
      <c r="A1224" s="175">
        <v>0</v>
      </c>
      <c r="B1224" s="161" t="s">
        <v>2463</v>
      </c>
      <c r="C1224" s="161" t="s">
        <v>2464</v>
      </c>
      <c r="D1224" s="162" t="s">
        <v>2465</v>
      </c>
      <c r="E1224" s="162" t="s">
        <v>5690</v>
      </c>
      <c r="F1224" s="162" t="s">
        <v>2466</v>
      </c>
      <c r="G1224" s="163" t="s">
        <v>528</v>
      </c>
      <c r="H1224" s="164">
        <v>3.03</v>
      </c>
      <c r="I1224" s="165"/>
      <c r="J1224" s="166">
        <f t="shared" si="110"/>
        <v>0</v>
      </c>
      <c r="K1224" s="166">
        <f t="shared" si="111"/>
        <v>0</v>
      </c>
      <c r="L1224" s="166">
        <f t="shared" si="112"/>
        <v>0</v>
      </c>
      <c r="M1224" s="171" t="str">
        <f t="shared" si="114"/>
        <v/>
      </c>
    </row>
    <row r="1225" spans="1:13" s="172" customFormat="1" ht="15" hidden="1" customHeight="1" x14ac:dyDescent="0.25">
      <c r="A1225" s="175">
        <v>0</v>
      </c>
      <c r="B1225" s="161" t="s">
        <v>4786</v>
      </c>
      <c r="C1225" s="179" t="s">
        <v>5359</v>
      </c>
      <c r="D1225" s="173" t="s">
        <v>2467</v>
      </c>
      <c r="E1225" s="173" t="s">
        <v>2468</v>
      </c>
      <c r="F1225" s="173" t="s">
        <v>2469</v>
      </c>
      <c r="G1225" s="174" t="s">
        <v>528</v>
      </c>
      <c r="H1225" s="164">
        <v>3.03</v>
      </c>
      <c r="I1225" s="165"/>
      <c r="J1225" s="166">
        <f t="shared" si="110"/>
        <v>0</v>
      </c>
      <c r="K1225" s="166">
        <f t="shared" si="111"/>
        <v>0</v>
      </c>
      <c r="L1225" s="166">
        <f t="shared" si="112"/>
        <v>0</v>
      </c>
      <c r="M1225" s="171" t="str">
        <f t="shared" si="114"/>
        <v/>
      </c>
    </row>
    <row r="1226" spans="1:13" s="172" customFormat="1" ht="15" customHeight="1" x14ac:dyDescent="0.25">
      <c r="A1226" s="1">
        <v>1196</v>
      </c>
      <c r="B1226" s="63" t="s">
        <v>2473</v>
      </c>
      <c r="C1226" s="63" t="s">
        <v>2474</v>
      </c>
      <c r="D1226" s="64" t="s">
        <v>2467</v>
      </c>
      <c r="E1226" s="64" t="s">
        <v>2468</v>
      </c>
      <c r="F1226" s="64" t="s">
        <v>2475</v>
      </c>
      <c r="G1226" s="65" t="s">
        <v>528</v>
      </c>
      <c r="H1226" s="66">
        <v>4.95</v>
      </c>
      <c r="I1226" s="67"/>
      <c r="J1226" s="68">
        <f t="shared" si="110"/>
        <v>0</v>
      </c>
      <c r="K1226" s="68">
        <f t="shared" si="111"/>
        <v>0</v>
      </c>
      <c r="L1226" s="68">
        <f t="shared" si="112"/>
        <v>0</v>
      </c>
      <c r="M1226" s="171" t="str">
        <f t="shared" si="114"/>
        <v/>
      </c>
    </row>
    <row r="1227" spans="1:13" s="172" customFormat="1" ht="15" customHeight="1" x14ac:dyDescent="0.25">
      <c r="A1227" s="1">
        <v>107</v>
      </c>
      <c r="B1227" s="63" t="s">
        <v>4785</v>
      </c>
      <c r="C1227" s="178" t="s">
        <v>5358</v>
      </c>
      <c r="D1227" s="167" t="s">
        <v>2467</v>
      </c>
      <c r="E1227" s="167" t="s">
        <v>2468</v>
      </c>
      <c r="F1227" s="167" t="s">
        <v>2475</v>
      </c>
      <c r="G1227" s="168" t="s">
        <v>16</v>
      </c>
      <c r="H1227" s="169">
        <v>8.25</v>
      </c>
      <c r="I1227" s="67"/>
      <c r="J1227" s="68">
        <f t="shared" si="110"/>
        <v>0</v>
      </c>
      <c r="K1227" s="68">
        <f t="shared" si="111"/>
        <v>0</v>
      </c>
      <c r="L1227" s="68">
        <f t="shared" si="112"/>
        <v>0</v>
      </c>
      <c r="M1227" s="171" t="str">
        <f t="shared" si="114"/>
        <v/>
      </c>
    </row>
    <row r="1228" spans="1:13" s="172" customFormat="1" ht="15" hidden="1" customHeight="1" x14ac:dyDescent="0.25">
      <c r="A1228" s="175">
        <v>0</v>
      </c>
      <c r="B1228" s="161" t="s">
        <v>2476</v>
      </c>
      <c r="C1228" s="161" t="s">
        <v>2477</v>
      </c>
      <c r="D1228" s="162" t="s">
        <v>2467</v>
      </c>
      <c r="E1228" s="162" t="s">
        <v>2468</v>
      </c>
      <c r="F1228" s="162" t="s">
        <v>2478</v>
      </c>
      <c r="G1228" s="163" t="s">
        <v>528</v>
      </c>
      <c r="H1228" s="164">
        <v>4.95</v>
      </c>
      <c r="I1228" s="165"/>
      <c r="J1228" s="166">
        <f t="shared" si="110"/>
        <v>0</v>
      </c>
      <c r="K1228" s="166">
        <f t="shared" si="111"/>
        <v>0</v>
      </c>
      <c r="L1228" s="166">
        <f t="shared" si="112"/>
        <v>0</v>
      </c>
      <c r="M1228" s="171" t="str">
        <f t="shared" si="114"/>
        <v/>
      </c>
    </row>
    <row r="1229" spans="1:13" s="172" customFormat="1" ht="15" customHeight="1" x14ac:dyDescent="0.25">
      <c r="A1229" s="1">
        <v>246</v>
      </c>
      <c r="B1229" s="63" t="s">
        <v>2479</v>
      </c>
      <c r="C1229" s="63" t="s">
        <v>2480</v>
      </c>
      <c r="D1229" s="64" t="s">
        <v>2467</v>
      </c>
      <c r="E1229" s="64" t="s">
        <v>2468</v>
      </c>
      <c r="F1229" s="64" t="s">
        <v>2481</v>
      </c>
      <c r="G1229" s="65" t="s">
        <v>528</v>
      </c>
      <c r="H1229" s="66">
        <v>3.03</v>
      </c>
      <c r="I1229" s="67"/>
      <c r="J1229" s="68">
        <f t="shared" si="110"/>
        <v>0</v>
      </c>
      <c r="K1229" s="68">
        <f t="shared" si="111"/>
        <v>0</v>
      </c>
      <c r="L1229" s="68">
        <f t="shared" si="112"/>
        <v>0</v>
      </c>
      <c r="M1229" s="171" t="str">
        <f t="shared" si="114"/>
        <v/>
      </c>
    </row>
    <row r="1230" spans="1:13" s="172" customFormat="1" ht="15" customHeight="1" x14ac:dyDescent="0.25">
      <c r="A1230" s="1">
        <v>812</v>
      </c>
      <c r="B1230" s="63" t="s">
        <v>2482</v>
      </c>
      <c r="C1230" s="63" t="s">
        <v>2483</v>
      </c>
      <c r="D1230" s="64" t="s">
        <v>2467</v>
      </c>
      <c r="E1230" s="64" t="s">
        <v>2468</v>
      </c>
      <c r="F1230" s="64" t="s">
        <v>2484</v>
      </c>
      <c r="G1230" s="65" t="s">
        <v>528</v>
      </c>
      <c r="H1230" s="66">
        <v>4.95</v>
      </c>
      <c r="I1230" s="67"/>
      <c r="J1230" s="68">
        <f t="shared" si="110"/>
        <v>0</v>
      </c>
      <c r="K1230" s="68">
        <f t="shared" si="111"/>
        <v>0</v>
      </c>
      <c r="L1230" s="68">
        <f t="shared" si="112"/>
        <v>0</v>
      </c>
      <c r="M1230" s="171" t="str">
        <f t="shared" si="114"/>
        <v/>
      </c>
    </row>
    <row r="1231" spans="1:13" s="172" customFormat="1" ht="15" customHeight="1" x14ac:dyDescent="0.25">
      <c r="A1231" s="1">
        <v>101</v>
      </c>
      <c r="B1231" s="63" t="s">
        <v>4788</v>
      </c>
      <c r="C1231" s="178" t="s">
        <v>5361</v>
      </c>
      <c r="D1231" s="167" t="s">
        <v>2467</v>
      </c>
      <c r="E1231" s="167" t="s">
        <v>2468</v>
      </c>
      <c r="F1231" s="167" t="s">
        <v>2484</v>
      </c>
      <c r="G1231" s="168" t="s">
        <v>16</v>
      </c>
      <c r="H1231" s="169">
        <v>7.7</v>
      </c>
      <c r="I1231" s="67"/>
      <c r="J1231" s="68">
        <f t="shared" si="110"/>
        <v>0</v>
      </c>
      <c r="K1231" s="68">
        <f t="shared" si="111"/>
        <v>0</v>
      </c>
      <c r="L1231" s="68">
        <f t="shared" si="112"/>
        <v>0</v>
      </c>
      <c r="M1231" s="171" t="str">
        <f t="shared" si="114"/>
        <v/>
      </c>
    </row>
    <row r="1232" spans="1:13" s="172" customFormat="1" ht="15" customHeight="1" x14ac:dyDescent="0.25">
      <c r="A1232" s="1">
        <v>1124</v>
      </c>
      <c r="B1232" s="63" t="s">
        <v>2470</v>
      </c>
      <c r="C1232" s="63" t="s">
        <v>2471</v>
      </c>
      <c r="D1232" s="64" t="s">
        <v>2467</v>
      </c>
      <c r="E1232" s="64" t="s">
        <v>5689</v>
      </c>
      <c r="F1232" s="64" t="s">
        <v>2472</v>
      </c>
      <c r="G1232" s="65" t="s">
        <v>528</v>
      </c>
      <c r="H1232" s="66">
        <v>5.2299999999999995</v>
      </c>
      <c r="I1232" s="67"/>
      <c r="J1232" s="68">
        <f t="shared" si="110"/>
        <v>0</v>
      </c>
      <c r="K1232" s="68">
        <f t="shared" si="111"/>
        <v>0</v>
      </c>
      <c r="L1232" s="68">
        <f t="shared" si="112"/>
        <v>0</v>
      </c>
      <c r="M1232" s="171" t="str">
        <f t="shared" si="114"/>
        <v/>
      </c>
    </row>
    <row r="1233" spans="1:13" s="172" customFormat="1" ht="15" customHeight="1" x14ac:dyDescent="0.25">
      <c r="A1233" s="1">
        <v>253</v>
      </c>
      <c r="B1233" s="63" t="s">
        <v>4787</v>
      </c>
      <c r="C1233" s="178" t="s">
        <v>5360</v>
      </c>
      <c r="D1233" s="167" t="s">
        <v>2467</v>
      </c>
      <c r="E1233" s="167" t="s">
        <v>5689</v>
      </c>
      <c r="F1233" s="167" t="s">
        <v>2472</v>
      </c>
      <c r="G1233" s="168" t="s">
        <v>16</v>
      </c>
      <c r="H1233" s="169">
        <v>7.7</v>
      </c>
      <c r="I1233" s="67"/>
      <c r="J1233" s="68">
        <f t="shared" si="110"/>
        <v>0</v>
      </c>
      <c r="K1233" s="68">
        <f t="shared" si="111"/>
        <v>0</v>
      </c>
      <c r="L1233" s="68">
        <f t="shared" si="112"/>
        <v>0</v>
      </c>
      <c r="M1233" s="171" t="str">
        <f t="shared" si="114"/>
        <v/>
      </c>
    </row>
    <row r="1234" spans="1:13" s="172" customFormat="1" ht="15" hidden="1" customHeight="1" x14ac:dyDescent="0.25">
      <c r="A1234" s="175">
        <v>0</v>
      </c>
      <c r="B1234" s="161" t="s">
        <v>2485</v>
      </c>
      <c r="C1234" s="161" t="s">
        <v>2486</v>
      </c>
      <c r="D1234" s="162" t="s">
        <v>2487</v>
      </c>
      <c r="E1234" s="162" t="s">
        <v>2488</v>
      </c>
      <c r="F1234" s="162" t="s">
        <v>2489</v>
      </c>
      <c r="G1234" s="163" t="s">
        <v>528</v>
      </c>
      <c r="H1234" s="164">
        <v>2.48</v>
      </c>
      <c r="I1234" s="165"/>
      <c r="J1234" s="166">
        <f t="shared" si="110"/>
        <v>0</v>
      </c>
      <c r="K1234" s="166">
        <f t="shared" si="111"/>
        <v>0</v>
      </c>
      <c r="L1234" s="166">
        <f t="shared" si="112"/>
        <v>0</v>
      </c>
      <c r="M1234" s="171" t="str">
        <f t="shared" si="114"/>
        <v/>
      </c>
    </row>
    <row r="1235" spans="1:13" s="172" customFormat="1" ht="15" hidden="1" customHeight="1" x14ac:dyDescent="0.25">
      <c r="A1235" s="175">
        <v>0</v>
      </c>
      <c r="B1235" s="161" t="s">
        <v>2490</v>
      </c>
      <c r="C1235" s="161" t="s">
        <v>2491</v>
      </c>
      <c r="D1235" s="162" t="s">
        <v>2487</v>
      </c>
      <c r="E1235" s="162" t="s">
        <v>2488</v>
      </c>
      <c r="F1235" s="162"/>
      <c r="G1235" s="163" t="s">
        <v>528</v>
      </c>
      <c r="H1235" s="164">
        <v>2.0399999999999996</v>
      </c>
      <c r="I1235" s="165"/>
      <c r="J1235" s="166">
        <f t="shared" si="110"/>
        <v>0</v>
      </c>
      <c r="K1235" s="166">
        <f t="shared" si="111"/>
        <v>0</v>
      </c>
      <c r="L1235" s="166">
        <f t="shared" si="112"/>
        <v>0</v>
      </c>
      <c r="M1235" s="171" t="str">
        <f t="shared" si="114"/>
        <v/>
      </c>
    </row>
    <row r="1236" spans="1:13" s="172" customFormat="1" ht="15" hidden="1" customHeight="1" x14ac:dyDescent="0.25">
      <c r="A1236" s="175">
        <v>0</v>
      </c>
      <c r="B1236" s="161" t="s">
        <v>5179</v>
      </c>
      <c r="C1236" s="161" t="s">
        <v>6392</v>
      </c>
      <c r="D1236" s="162" t="s">
        <v>6530</v>
      </c>
      <c r="E1236" s="162" t="s">
        <v>6261</v>
      </c>
      <c r="F1236" s="162" t="s">
        <v>6262</v>
      </c>
      <c r="G1236" s="163" t="s">
        <v>175</v>
      </c>
      <c r="H1236" s="164">
        <v>1.93</v>
      </c>
      <c r="I1236" s="165"/>
      <c r="J1236" s="166">
        <f t="shared" si="110"/>
        <v>0</v>
      </c>
      <c r="K1236" s="166">
        <f t="shared" si="111"/>
        <v>0</v>
      </c>
      <c r="L1236" s="166">
        <f t="shared" si="112"/>
        <v>0</v>
      </c>
      <c r="M1236" s="171" t="str">
        <f t="shared" si="114"/>
        <v/>
      </c>
    </row>
    <row r="1237" spans="1:13" s="172" customFormat="1" ht="15" hidden="1" customHeight="1" x14ac:dyDescent="0.25">
      <c r="A1237" s="175">
        <v>0</v>
      </c>
      <c r="B1237" s="161" t="s">
        <v>5183</v>
      </c>
      <c r="C1237" s="161" t="s">
        <v>6396</v>
      </c>
      <c r="D1237" s="162" t="s">
        <v>6530</v>
      </c>
      <c r="E1237" s="162" t="s">
        <v>6261</v>
      </c>
      <c r="F1237" s="162" t="s">
        <v>6531</v>
      </c>
      <c r="G1237" s="163" t="s">
        <v>175</v>
      </c>
      <c r="H1237" s="164">
        <v>1.93</v>
      </c>
      <c r="I1237" s="165"/>
      <c r="J1237" s="166">
        <f t="shared" si="110"/>
        <v>0</v>
      </c>
      <c r="K1237" s="166">
        <f t="shared" si="111"/>
        <v>0</v>
      </c>
      <c r="L1237" s="166">
        <f t="shared" si="112"/>
        <v>0</v>
      </c>
      <c r="M1237" s="171" t="str">
        <f t="shared" si="114"/>
        <v/>
      </c>
    </row>
    <row r="1238" spans="1:13" s="172" customFormat="1" ht="15" hidden="1" customHeight="1" x14ac:dyDescent="0.25">
      <c r="A1238" s="175">
        <v>0</v>
      </c>
      <c r="B1238" s="161" t="s">
        <v>5180</v>
      </c>
      <c r="C1238" s="161" t="s">
        <v>6393</v>
      </c>
      <c r="D1238" s="162" t="s">
        <v>6530</v>
      </c>
      <c r="E1238" s="162" t="s">
        <v>6261</v>
      </c>
      <c r="F1238" s="162" t="s">
        <v>6263</v>
      </c>
      <c r="G1238" s="163" t="s">
        <v>175</v>
      </c>
      <c r="H1238" s="164">
        <v>1.93</v>
      </c>
      <c r="I1238" s="165"/>
      <c r="J1238" s="166">
        <f t="shared" si="110"/>
        <v>0</v>
      </c>
      <c r="K1238" s="166">
        <f t="shared" si="111"/>
        <v>0</v>
      </c>
      <c r="L1238" s="166">
        <f t="shared" si="112"/>
        <v>0</v>
      </c>
      <c r="M1238" s="171" t="str">
        <f t="shared" si="114"/>
        <v/>
      </c>
    </row>
    <row r="1239" spans="1:13" s="172" customFormat="1" ht="15" hidden="1" customHeight="1" x14ac:dyDescent="0.25">
      <c r="A1239" s="175">
        <v>0</v>
      </c>
      <c r="B1239" s="161" t="s">
        <v>5181</v>
      </c>
      <c r="C1239" s="161" t="s">
        <v>6394</v>
      </c>
      <c r="D1239" s="162" t="s">
        <v>6530</v>
      </c>
      <c r="E1239" s="162" t="s">
        <v>6261</v>
      </c>
      <c r="F1239" s="162" t="s">
        <v>6264</v>
      </c>
      <c r="G1239" s="163" t="s">
        <v>175</v>
      </c>
      <c r="H1239" s="164">
        <v>1.93</v>
      </c>
      <c r="I1239" s="165"/>
      <c r="J1239" s="166">
        <f t="shared" si="110"/>
        <v>0</v>
      </c>
      <c r="K1239" s="166">
        <f t="shared" si="111"/>
        <v>0</v>
      </c>
      <c r="L1239" s="166">
        <f t="shared" si="112"/>
        <v>0</v>
      </c>
      <c r="M1239" s="171" t="str">
        <f t="shared" si="114"/>
        <v/>
      </c>
    </row>
    <row r="1240" spans="1:13" s="172" customFormat="1" ht="15" hidden="1" customHeight="1" x14ac:dyDescent="0.25">
      <c r="A1240" s="175">
        <v>0</v>
      </c>
      <c r="B1240" s="161" t="s">
        <v>5182</v>
      </c>
      <c r="C1240" s="161" t="s">
        <v>6395</v>
      </c>
      <c r="D1240" s="162" t="s">
        <v>6530</v>
      </c>
      <c r="E1240" s="162" t="s">
        <v>6261</v>
      </c>
      <c r="F1240" s="162" t="s">
        <v>6265</v>
      </c>
      <c r="G1240" s="163" t="s">
        <v>175</v>
      </c>
      <c r="H1240" s="164">
        <v>1.93</v>
      </c>
      <c r="I1240" s="165"/>
      <c r="J1240" s="166">
        <f t="shared" si="110"/>
        <v>0</v>
      </c>
      <c r="K1240" s="166">
        <f t="shared" si="111"/>
        <v>0</v>
      </c>
      <c r="L1240" s="166">
        <f t="shared" si="112"/>
        <v>0</v>
      </c>
      <c r="M1240" s="171" t="str">
        <f t="shared" si="114"/>
        <v/>
      </c>
    </row>
    <row r="1241" spans="1:13" s="172" customFormat="1" ht="15" hidden="1" customHeight="1" x14ac:dyDescent="0.25">
      <c r="A1241" s="175">
        <v>0</v>
      </c>
      <c r="B1241" s="161" t="s">
        <v>7025</v>
      </c>
      <c r="C1241" s="161" t="s">
        <v>6975</v>
      </c>
      <c r="D1241" s="162" t="s">
        <v>4677</v>
      </c>
      <c r="E1241" s="162" t="s">
        <v>4675</v>
      </c>
      <c r="F1241" s="162" t="s">
        <v>7073</v>
      </c>
      <c r="G1241" s="163" t="s">
        <v>6920</v>
      </c>
      <c r="H1241" s="164">
        <v>15.95</v>
      </c>
      <c r="I1241" s="165"/>
      <c r="J1241" s="166">
        <f t="shared" si="110"/>
        <v>0</v>
      </c>
      <c r="K1241" s="166">
        <f t="shared" si="111"/>
        <v>0</v>
      </c>
      <c r="L1241" s="166">
        <f t="shared" si="112"/>
        <v>0</v>
      </c>
      <c r="M1241" s="171" t="str">
        <f t="shared" si="114"/>
        <v/>
      </c>
    </row>
    <row r="1242" spans="1:13" s="172" customFormat="1" ht="15" customHeight="1" x14ac:dyDescent="0.25">
      <c r="A1242" s="1">
        <v>62</v>
      </c>
      <c r="B1242" s="63" t="s">
        <v>7026</v>
      </c>
      <c r="C1242" s="63" t="s">
        <v>6976</v>
      </c>
      <c r="D1242" s="64" t="s">
        <v>4677</v>
      </c>
      <c r="E1242" s="64" t="s">
        <v>4675</v>
      </c>
      <c r="F1242" s="64" t="s">
        <v>7073</v>
      </c>
      <c r="G1242" s="65" t="s">
        <v>6919</v>
      </c>
      <c r="H1242" s="66">
        <v>15.4</v>
      </c>
      <c r="I1242" s="67"/>
      <c r="J1242" s="68">
        <f t="shared" si="110"/>
        <v>0</v>
      </c>
      <c r="K1242" s="68">
        <f t="shared" si="111"/>
        <v>0</v>
      </c>
      <c r="L1242" s="68">
        <f t="shared" si="112"/>
        <v>0</v>
      </c>
      <c r="M1242" s="171" t="str">
        <f t="shared" si="114"/>
        <v/>
      </c>
    </row>
    <row r="1243" spans="1:13" s="172" customFormat="1" ht="15" hidden="1" customHeight="1" x14ac:dyDescent="0.25">
      <c r="A1243" s="175">
        <v>0</v>
      </c>
      <c r="B1243" s="161" t="s">
        <v>7027</v>
      </c>
      <c r="C1243" s="161" t="s">
        <v>6977</v>
      </c>
      <c r="D1243" s="162" t="s">
        <v>4677</v>
      </c>
      <c r="E1243" s="162" t="s">
        <v>4675</v>
      </c>
      <c r="F1243" s="162" t="s">
        <v>6942</v>
      </c>
      <c r="G1243" s="163" t="s">
        <v>6919</v>
      </c>
      <c r="H1243" s="164">
        <v>15.4</v>
      </c>
      <c r="I1243" s="165"/>
      <c r="J1243" s="166">
        <f t="shared" si="110"/>
        <v>0</v>
      </c>
      <c r="K1243" s="166">
        <f t="shared" si="111"/>
        <v>0</v>
      </c>
      <c r="L1243" s="166">
        <f t="shared" si="112"/>
        <v>0</v>
      </c>
      <c r="M1243" s="171" t="str">
        <f t="shared" si="114"/>
        <v/>
      </c>
    </row>
    <row r="1244" spans="1:13" s="172" customFormat="1" ht="15" hidden="1" customHeight="1" x14ac:dyDescent="0.25">
      <c r="A1244" s="175">
        <v>0</v>
      </c>
      <c r="B1244" s="161" t="s">
        <v>6847</v>
      </c>
      <c r="C1244" s="161" t="s">
        <v>6893</v>
      </c>
      <c r="D1244" s="162" t="s">
        <v>4677</v>
      </c>
      <c r="E1244" s="162" t="s">
        <v>4675</v>
      </c>
      <c r="F1244" s="162" t="s">
        <v>6941</v>
      </c>
      <c r="G1244" s="163" t="s">
        <v>6919</v>
      </c>
      <c r="H1244" s="164">
        <v>15.4</v>
      </c>
      <c r="I1244" s="165"/>
      <c r="J1244" s="166">
        <f t="shared" si="110"/>
        <v>0</v>
      </c>
      <c r="K1244" s="166">
        <f t="shared" si="111"/>
        <v>0</v>
      </c>
      <c r="L1244" s="166">
        <f t="shared" si="112"/>
        <v>0</v>
      </c>
      <c r="M1244" s="171" t="str">
        <f t="shared" si="114"/>
        <v/>
      </c>
    </row>
    <row r="1245" spans="1:13" s="172" customFormat="1" ht="15" hidden="1" customHeight="1" x14ac:dyDescent="0.25">
      <c r="A1245" s="175">
        <v>0</v>
      </c>
      <c r="B1245" s="161" t="s">
        <v>6848</v>
      </c>
      <c r="C1245" s="161" t="s">
        <v>6894</v>
      </c>
      <c r="D1245" s="162" t="s">
        <v>4677</v>
      </c>
      <c r="E1245" s="162" t="s">
        <v>4675</v>
      </c>
      <c r="F1245" s="162" t="s">
        <v>6942</v>
      </c>
      <c r="G1245" s="163" t="s">
        <v>6920</v>
      </c>
      <c r="H1245" s="164">
        <v>15.95</v>
      </c>
      <c r="I1245" s="165"/>
      <c r="J1245" s="166">
        <f t="shared" si="110"/>
        <v>0</v>
      </c>
      <c r="K1245" s="166">
        <f t="shared" si="111"/>
        <v>0</v>
      </c>
      <c r="L1245" s="166">
        <f t="shared" si="112"/>
        <v>0</v>
      </c>
      <c r="M1245" s="171" t="str">
        <f>IF(I1245="","",IF(I1245&lt;75,"Ошибка! Не соблюден минимальный заказ на сорт!",IF(MOD(I1245,25)&gt;0,"Ошибка! Не соблюдена кратность заказа на позицию!","")))</f>
        <v/>
      </c>
    </row>
    <row r="1246" spans="1:13" s="172" customFormat="1" ht="15" hidden="1" customHeight="1" x14ac:dyDescent="0.25">
      <c r="A1246" s="175">
        <v>0</v>
      </c>
      <c r="B1246" s="161" t="s">
        <v>6849</v>
      </c>
      <c r="C1246" s="161" t="s">
        <v>6895</v>
      </c>
      <c r="D1246" s="162" t="s">
        <v>4677</v>
      </c>
      <c r="E1246" s="162" t="s">
        <v>4675</v>
      </c>
      <c r="F1246" s="162" t="s">
        <v>6943</v>
      </c>
      <c r="G1246" s="163" t="s">
        <v>6920</v>
      </c>
      <c r="H1246" s="164">
        <v>15.95</v>
      </c>
      <c r="I1246" s="165"/>
      <c r="J1246" s="166">
        <f t="shared" si="110"/>
        <v>0</v>
      </c>
      <c r="K1246" s="166">
        <f t="shared" si="111"/>
        <v>0</v>
      </c>
      <c r="L1246" s="166">
        <f t="shared" si="112"/>
        <v>0</v>
      </c>
      <c r="M1246" s="171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s="172" customFormat="1" ht="15" hidden="1" customHeight="1" x14ac:dyDescent="0.25">
      <c r="A1247" s="175">
        <v>0</v>
      </c>
      <c r="B1247" s="161" t="s">
        <v>6850</v>
      </c>
      <c r="C1247" s="161" t="s">
        <v>6896</v>
      </c>
      <c r="D1247" s="162" t="s">
        <v>4677</v>
      </c>
      <c r="E1247" s="162" t="s">
        <v>4675</v>
      </c>
      <c r="F1247" s="162" t="s">
        <v>6943</v>
      </c>
      <c r="G1247" s="163" t="s">
        <v>6919</v>
      </c>
      <c r="H1247" s="164">
        <v>15.4</v>
      </c>
      <c r="I1247" s="165"/>
      <c r="J1247" s="166">
        <f t="shared" si="110"/>
        <v>0</v>
      </c>
      <c r="K1247" s="166">
        <f t="shared" si="111"/>
        <v>0</v>
      </c>
      <c r="L1247" s="166">
        <f t="shared" si="112"/>
        <v>0</v>
      </c>
      <c r="M1247" s="171" t="str">
        <f>IF(I1247="","",IF(I1247&lt;75,"Ошибка! Не соблюден минимальный заказ на сорт!",IF(MOD(I1247,25)&gt;0,"Ошибка! Не соблюдена кратность заказа на позицию!","")))</f>
        <v/>
      </c>
    </row>
    <row r="1248" spans="1:13" s="172" customFormat="1" ht="15" hidden="1" customHeight="1" x14ac:dyDescent="0.25">
      <c r="A1248" s="181">
        <v>0</v>
      </c>
      <c r="B1248" s="161" t="s">
        <v>2493</v>
      </c>
      <c r="C1248" s="161" t="s">
        <v>2494</v>
      </c>
      <c r="D1248" s="162" t="s">
        <v>4677</v>
      </c>
      <c r="E1248" s="162" t="s">
        <v>4675</v>
      </c>
      <c r="F1248" s="162"/>
      <c r="G1248" s="174" t="s">
        <v>64</v>
      </c>
      <c r="H1248" s="164">
        <v>0.99</v>
      </c>
      <c r="I1248" s="165"/>
      <c r="J1248" s="166">
        <f t="shared" si="110"/>
        <v>0</v>
      </c>
      <c r="K1248" s="166">
        <f t="shared" si="111"/>
        <v>0</v>
      </c>
      <c r="L1248" s="166">
        <f t="shared" si="112"/>
        <v>0</v>
      </c>
      <c r="M1248" s="171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s="172" customFormat="1" ht="15" customHeight="1" x14ac:dyDescent="0.25">
      <c r="A1249" s="1">
        <v>179</v>
      </c>
      <c r="B1249" s="63" t="s">
        <v>4794</v>
      </c>
      <c r="C1249" s="178" t="s">
        <v>5365</v>
      </c>
      <c r="D1249" s="167" t="s">
        <v>5697</v>
      </c>
      <c r="E1249" s="167" t="s">
        <v>5698</v>
      </c>
      <c r="F1249" s="167" t="s">
        <v>476</v>
      </c>
      <c r="G1249" s="168" t="s">
        <v>64</v>
      </c>
      <c r="H1249" s="169">
        <v>1.69</v>
      </c>
      <c r="I1249" s="67"/>
      <c r="J1249" s="68">
        <f t="shared" si="110"/>
        <v>0</v>
      </c>
      <c r="K1249" s="68">
        <f t="shared" si="111"/>
        <v>0</v>
      </c>
      <c r="L1249" s="68">
        <f t="shared" si="112"/>
        <v>0</v>
      </c>
      <c r="M1249" s="171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s="172" customFormat="1" ht="15" hidden="1" customHeight="1" x14ac:dyDescent="0.25">
      <c r="A1250" s="175">
        <v>0</v>
      </c>
      <c r="B1250" s="161" t="s">
        <v>2495</v>
      </c>
      <c r="C1250" s="161" t="s">
        <v>2496</v>
      </c>
      <c r="D1250" s="162" t="s">
        <v>2497</v>
      </c>
      <c r="E1250" s="162" t="s">
        <v>2498</v>
      </c>
      <c r="F1250" s="162" t="s">
        <v>247</v>
      </c>
      <c r="G1250" s="163" t="s">
        <v>64</v>
      </c>
      <c r="H1250" s="164">
        <v>1.41</v>
      </c>
      <c r="I1250" s="165"/>
      <c r="J1250" s="166">
        <f t="shared" si="110"/>
        <v>0</v>
      </c>
      <c r="K1250" s="166">
        <f t="shared" si="111"/>
        <v>0</v>
      </c>
      <c r="L1250" s="166">
        <f t="shared" si="112"/>
        <v>0</v>
      </c>
      <c r="M1250" s="171" t="str">
        <f>IF(I1250="","",IF(I1250&lt;50,"Ошибка! Не соблюден минимальный заказ на сорт!",""))</f>
        <v/>
      </c>
    </row>
    <row r="1251" spans="1:13" s="172" customFormat="1" ht="15" hidden="1" customHeight="1" x14ac:dyDescent="0.25">
      <c r="A1251" s="175">
        <v>0</v>
      </c>
      <c r="B1251" s="161" t="s">
        <v>2499</v>
      </c>
      <c r="C1251" s="161" t="s">
        <v>2500</v>
      </c>
      <c r="D1251" s="162" t="s">
        <v>2497</v>
      </c>
      <c r="E1251" s="162" t="s">
        <v>2498</v>
      </c>
      <c r="F1251" s="162" t="s">
        <v>2501</v>
      </c>
      <c r="G1251" s="163" t="s">
        <v>64</v>
      </c>
      <c r="H1251" s="164">
        <v>1.69</v>
      </c>
      <c r="I1251" s="165"/>
      <c r="J1251" s="166">
        <f t="shared" si="110"/>
        <v>0</v>
      </c>
      <c r="K1251" s="166">
        <f t="shared" si="111"/>
        <v>0</v>
      </c>
      <c r="L1251" s="166">
        <f t="shared" si="112"/>
        <v>0</v>
      </c>
      <c r="M1251" s="171" t="str">
        <f>IF(I1251="","",IF(I1251&lt;50,"Ошибка! Не соблюден минимальный заказ на сорт!",""))</f>
        <v/>
      </c>
    </row>
    <row r="1252" spans="1:13" s="172" customFormat="1" ht="15" customHeight="1" x14ac:dyDescent="0.25">
      <c r="A1252" s="1">
        <v>260</v>
      </c>
      <c r="B1252" s="63" t="s">
        <v>2504</v>
      </c>
      <c r="C1252" s="63" t="s">
        <v>2505</v>
      </c>
      <c r="D1252" s="64" t="s">
        <v>2497</v>
      </c>
      <c r="E1252" s="64" t="s">
        <v>2498</v>
      </c>
      <c r="F1252" s="64"/>
      <c r="G1252" s="65" t="s">
        <v>64</v>
      </c>
      <c r="H1252" s="66">
        <v>1.41</v>
      </c>
      <c r="I1252" s="67"/>
      <c r="J1252" s="68">
        <f t="shared" si="110"/>
        <v>0</v>
      </c>
      <c r="K1252" s="68">
        <f t="shared" si="111"/>
        <v>0</v>
      </c>
      <c r="L1252" s="68">
        <f t="shared" si="112"/>
        <v>0</v>
      </c>
      <c r="M1252" s="171" t="str">
        <f>IF(I1252="","",IF(I1252&lt;50,"Ошибка! Не соблюден минимальный заказ на сорт!",""))</f>
        <v/>
      </c>
    </row>
    <row r="1253" spans="1:13" s="172" customFormat="1" ht="15" hidden="1" customHeight="1" x14ac:dyDescent="0.25">
      <c r="A1253" s="175">
        <v>0</v>
      </c>
      <c r="B1253" s="161" t="s">
        <v>2502</v>
      </c>
      <c r="C1253" s="161" t="s">
        <v>2503</v>
      </c>
      <c r="D1253" s="162" t="s">
        <v>2497</v>
      </c>
      <c r="E1253" s="162" t="s">
        <v>2498</v>
      </c>
      <c r="F1253" s="162" t="s">
        <v>1305</v>
      </c>
      <c r="G1253" s="163" t="s">
        <v>64</v>
      </c>
      <c r="H1253" s="164">
        <v>1.69</v>
      </c>
      <c r="I1253" s="165"/>
      <c r="J1253" s="166">
        <f t="shared" si="110"/>
        <v>0</v>
      </c>
      <c r="K1253" s="166">
        <f t="shared" si="111"/>
        <v>0</v>
      </c>
      <c r="L1253" s="166">
        <f t="shared" si="112"/>
        <v>0</v>
      </c>
      <c r="M1253" s="171" t="str">
        <f>IF(I1253="","",IF(I1253&lt;25,"Ошибка! Не соблюден минимальный заказ на сорт!",""))</f>
        <v/>
      </c>
    </row>
    <row r="1254" spans="1:13" s="172" customFormat="1" ht="15" hidden="1" customHeight="1" x14ac:dyDescent="0.25">
      <c r="A1254" s="175">
        <v>0</v>
      </c>
      <c r="B1254" s="161" t="s">
        <v>2506</v>
      </c>
      <c r="C1254" s="161" t="s">
        <v>2507</v>
      </c>
      <c r="D1254" s="162" t="s">
        <v>2508</v>
      </c>
      <c r="E1254" s="162" t="s">
        <v>2509</v>
      </c>
      <c r="F1254" s="162" t="s">
        <v>2510</v>
      </c>
      <c r="G1254" s="163" t="s">
        <v>175</v>
      </c>
      <c r="H1254" s="164">
        <v>1.05</v>
      </c>
      <c r="I1254" s="165"/>
      <c r="J1254" s="166">
        <f t="shared" si="110"/>
        <v>0</v>
      </c>
      <c r="K1254" s="166">
        <f t="shared" si="111"/>
        <v>0</v>
      </c>
      <c r="L1254" s="166">
        <f t="shared" si="112"/>
        <v>0</v>
      </c>
      <c r="M1254" s="176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s="172" customFormat="1" ht="15" hidden="1" customHeight="1" x14ac:dyDescent="0.25">
      <c r="A1255" s="175">
        <v>0</v>
      </c>
      <c r="B1255" s="161" t="s">
        <v>5233</v>
      </c>
      <c r="C1255" s="179" t="s">
        <v>6440</v>
      </c>
      <c r="D1255" s="173" t="s">
        <v>6580</v>
      </c>
      <c r="E1255" s="173" t="s">
        <v>6297</v>
      </c>
      <c r="F1255" s="173" t="s">
        <v>6541</v>
      </c>
      <c r="G1255" s="174" t="s">
        <v>175</v>
      </c>
      <c r="H1255" s="164">
        <v>1.1000000000000001</v>
      </c>
      <c r="I1255" s="165"/>
      <c r="J1255" s="166">
        <f t="shared" si="110"/>
        <v>0</v>
      </c>
      <c r="K1255" s="166">
        <f t="shared" si="111"/>
        <v>0</v>
      </c>
      <c r="L1255" s="166">
        <f t="shared" si="112"/>
        <v>0</v>
      </c>
      <c r="M1255" s="171" t="str">
        <f>IF(I1255="","",IF(I1255&lt;50,"Ошибка! Не соблюден минимальный заказ на сорт!",""))</f>
        <v/>
      </c>
    </row>
    <row r="1256" spans="1:13" s="172" customFormat="1" ht="15" customHeight="1" x14ac:dyDescent="0.25">
      <c r="A1256" s="1">
        <v>240</v>
      </c>
      <c r="B1256" s="63" t="s">
        <v>5232</v>
      </c>
      <c r="C1256" s="178" t="s">
        <v>6439</v>
      </c>
      <c r="D1256" s="167" t="s">
        <v>6580</v>
      </c>
      <c r="E1256" s="167" t="s">
        <v>6297</v>
      </c>
      <c r="F1256" s="167" t="s">
        <v>6301</v>
      </c>
      <c r="G1256" s="168" t="s">
        <v>175</v>
      </c>
      <c r="H1256" s="169">
        <v>3.03</v>
      </c>
      <c r="I1256" s="67"/>
      <c r="J1256" s="68">
        <f t="shared" si="110"/>
        <v>0</v>
      </c>
      <c r="K1256" s="68">
        <f t="shared" si="111"/>
        <v>0</v>
      </c>
      <c r="L1256" s="68">
        <f t="shared" si="112"/>
        <v>0</v>
      </c>
      <c r="M1256" s="171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s="172" customFormat="1" ht="15" hidden="1" customHeight="1" x14ac:dyDescent="0.25">
      <c r="A1257" s="175">
        <v>0</v>
      </c>
      <c r="B1257" s="161" t="s">
        <v>5235</v>
      </c>
      <c r="C1257" s="179" t="s">
        <v>6442</v>
      </c>
      <c r="D1257" s="173" t="s">
        <v>6580</v>
      </c>
      <c r="E1257" s="173" t="s">
        <v>6297</v>
      </c>
      <c r="F1257" s="173" t="s">
        <v>6542</v>
      </c>
      <c r="G1257" s="174" t="s">
        <v>175</v>
      </c>
      <c r="H1257" s="164">
        <v>1.1000000000000001</v>
      </c>
      <c r="I1257" s="165"/>
      <c r="J1257" s="166">
        <f t="shared" si="110"/>
        <v>0</v>
      </c>
      <c r="K1257" s="166">
        <f t="shared" si="111"/>
        <v>0</v>
      </c>
      <c r="L1257" s="166">
        <f t="shared" si="112"/>
        <v>0</v>
      </c>
      <c r="M1257" s="171" t="str">
        <f>IF(I1257="","",IF(I1257&lt;50,"Ошибка! Не соблюден минимальный заказ на сорт!",""))</f>
        <v/>
      </c>
    </row>
    <row r="1258" spans="1:13" s="172" customFormat="1" ht="15" hidden="1" customHeight="1" x14ac:dyDescent="0.25">
      <c r="A1258" s="175">
        <v>0</v>
      </c>
      <c r="B1258" s="161" t="s">
        <v>5236</v>
      </c>
      <c r="C1258" s="179" t="s">
        <v>6443</v>
      </c>
      <c r="D1258" s="173" t="s">
        <v>6580</v>
      </c>
      <c r="E1258" s="173" t="s">
        <v>6297</v>
      </c>
      <c r="F1258" s="173" t="s">
        <v>6543</v>
      </c>
      <c r="G1258" s="174" t="s">
        <v>175</v>
      </c>
      <c r="H1258" s="164">
        <v>1.1000000000000001</v>
      </c>
      <c r="I1258" s="165"/>
      <c r="J1258" s="166">
        <f t="shared" si="110"/>
        <v>0</v>
      </c>
      <c r="K1258" s="166">
        <f t="shared" si="111"/>
        <v>0</v>
      </c>
      <c r="L1258" s="166">
        <f t="shared" si="112"/>
        <v>0</v>
      </c>
      <c r="M1258" s="171" t="str">
        <f>IF(I1258="","",IF(I1258&lt;50,"Ошибка! Не соблюден минимальный заказ на сорт!",""))</f>
        <v/>
      </c>
    </row>
    <row r="1259" spans="1:13" s="172" customFormat="1" ht="15" hidden="1" customHeight="1" x14ac:dyDescent="0.25">
      <c r="A1259" s="175">
        <v>0</v>
      </c>
      <c r="B1259" s="161" t="s">
        <v>5237</v>
      </c>
      <c r="C1259" s="179" t="s">
        <v>6444</v>
      </c>
      <c r="D1259" s="173" t="s">
        <v>6580</v>
      </c>
      <c r="E1259" s="173" t="s">
        <v>6297</v>
      </c>
      <c r="F1259" s="173" t="s">
        <v>6303</v>
      </c>
      <c r="G1259" s="174" t="s">
        <v>175</v>
      </c>
      <c r="H1259" s="164">
        <v>1.1000000000000001</v>
      </c>
      <c r="I1259" s="165"/>
      <c r="J1259" s="166">
        <f t="shared" si="110"/>
        <v>0</v>
      </c>
      <c r="K1259" s="166">
        <f t="shared" si="111"/>
        <v>0</v>
      </c>
      <c r="L1259" s="166">
        <f t="shared" si="112"/>
        <v>0</v>
      </c>
      <c r="M1259" s="171" t="str">
        <f>IF(I1259="","",IF(I1259&lt;25,"Ошибка! Не соблюден минимальный заказ на сорт!",""))</f>
        <v/>
      </c>
    </row>
    <row r="1260" spans="1:13" s="172" customFormat="1" ht="15" hidden="1" customHeight="1" x14ac:dyDescent="0.25">
      <c r="A1260" s="175">
        <v>0</v>
      </c>
      <c r="B1260" s="161" t="s">
        <v>5238</v>
      </c>
      <c r="C1260" s="161" t="s">
        <v>6445</v>
      </c>
      <c r="D1260" s="162" t="s">
        <v>6580</v>
      </c>
      <c r="E1260" s="162" t="s">
        <v>6297</v>
      </c>
      <c r="F1260" s="162" t="s">
        <v>6304</v>
      </c>
      <c r="G1260" s="163" t="s">
        <v>175</v>
      </c>
      <c r="H1260" s="164">
        <v>1.1000000000000001</v>
      </c>
      <c r="I1260" s="165"/>
      <c r="J1260" s="166">
        <f t="shared" si="110"/>
        <v>0</v>
      </c>
      <c r="K1260" s="166">
        <f t="shared" si="111"/>
        <v>0</v>
      </c>
      <c r="L1260" s="166">
        <f t="shared" si="112"/>
        <v>0</v>
      </c>
      <c r="M1260" s="171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s="172" customFormat="1" ht="15" hidden="1" customHeight="1" x14ac:dyDescent="0.25">
      <c r="A1261" s="175">
        <v>0</v>
      </c>
      <c r="B1261" s="161" t="s">
        <v>5229</v>
      </c>
      <c r="C1261" s="179" t="s">
        <v>6436</v>
      </c>
      <c r="D1261" s="173" t="s">
        <v>6580</v>
      </c>
      <c r="E1261" s="173" t="s">
        <v>6297</v>
      </c>
      <c r="F1261" s="173" t="s">
        <v>6298</v>
      </c>
      <c r="G1261" s="174" t="s">
        <v>175</v>
      </c>
      <c r="H1261" s="164">
        <v>3.03</v>
      </c>
      <c r="I1261" s="165"/>
      <c r="J1261" s="166">
        <f t="shared" ref="J1261:J1324" si="115">H1261*I1261</f>
        <v>0</v>
      </c>
      <c r="K1261" s="166">
        <f t="shared" ref="K1261:K1324" si="116">IF($I$11&gt;=7000,0,H1261*0.07*I1261)</f>
        <v>0</v>
      </c>
      <c r="L1261" s="166">
        <f t="shared" ref="L1261:L1324" si="117">J1261+K1261</f>
        <v>0</v>
      </c>
      <c r="M1261" s="171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s="172" customFormat="1" ht="15" hidden="1" customHeight="1" x14ac:dyDescent="0.25">
      <c r="A1262" s="175">
        <v>0</v>
      </c>
      <c r="B1262" s="161" t="s">
        <v>5230</v>
      </c>
      <c r="C1262" s="179" t="s">
        <v>6437</v>
      </c>
      <c r="D1262" s="173" t="s">
        <v>6580</v>
      </c>
      <c r="E1262" s="173" t="s">
        <v>6297</v>
      </c>
      <c r="F1262" s="173" t="s">
        <v>6299</v>
      </c>
      <c r="G1262" s="174" t="s">
        <v>175</v>
      </c>
      <c r="H1262" s="164">
        <v>3.03</v>
      </c>
      <c r="I1262" s="165"/>
      <c r="J1262" s="166">
        <f t="shared" si="115"/>
        <v>0</v>
      </c>
      <c r="K1262" s="166">
        <f t="shared" si="116"/>
        <v>0</v>
      </c>
      <c r="L1262" s="166">
        <f t="shared" si="117"/>
        <v>0</v>
      </c>
      <c r="M1262" s="171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s="172" customFormat="1" ht="15" hidden="1" customHeight="1" x14ac:dyDescent="0.25">
      <c r="A1263" s="175">
        <v>0</v>
      </c>
      <c r="B1263" s="161" t="s">
        <v>5231</v>
      </c>
      <c r="C1263" s="179" t="s">
        <v>6438</v>
      </c>
      <c r="D1263" s="173" t="s">
        <v>6580</v>
      </c>
      <c r="E1263" s="173" t="s">
        <v>6297</v>
      </c>
      <c r="F1263" s="173" t="s">
        <v>6300</v>
      </c>
      <c r="G1263" s="174" t="s">
        <v>175</v>
      </c>
      <c r="H1263" s="164">
        <v>3.03</v>
      </c>
      <c r="I1263" s="165"/>
      <c r="J1263" s="166">
        <f t="shared" si="115"/>
        <v>0</v>
      </c>
      <c r="K1263" s="166">
        <f t="shared" si="116"/>
        <v>0</v>
      </c>
      <c r="L1263" s="166">
        <f t="shared" si="117"/>
        <v>0</v>
      </c>
      <c r="M1263" s="171" t="str">
        <f>IF(I1263="","",IF(I1263&lt;50,"Ошибка! Не соблюден минимальный заказ на сорт!",""))</f>
        <v/>
      </c>
    </row>
    <row r="1264" spans="1:13" s="172" customFormat="1" ht="15" hidden="1" customHeight="1" x14ac:dyDescent="0.25">
      <c r="A1264" s="175">
        <v>0</v>
      </c>
      <c r="B1264" s="161" t="s">
        <v>5234</v>
      </c>
      <c r="C1264" s="179" t="s">
        <v>6441</v>
      </c>
      <c r="D1264" s="173" t="s">
        <v>6580</v>
      </c>
      <c r="E1264" s="173" t="s">
        <v>6297</v>
      </c>
      <c r="F1264" s="173" t="s">
        <v>6302</v>
      </c>
      <c r="G1264" s="174" t="s">
        <v>175</v>
      </c>
      <c r="H1264" s="164">
        <v>1.1000000000000001</v>
      </c>
      <c r="I1264" s="165"/>
      <c r="J1264" s="166">
        <f t="shared" si="115"/>
        <v>0</v>
      </c>
      <c r="K1264" s="166">
        <f t="shared" si="116"/>
        <v>0</v>
      </c>
      <c r="L1264" s="166">
        <f t="shared" si="117"/>
        <v>0</v>
      </c>
      <c r="M1264" s="171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s="172" customFormat="1" ht="15" hidden="1" customHeight="1" x14ac:dyDescent="0.25">
      <c r="A1265" s="175">
        <v>0</v>
      </c>
      <c r="B1265" s="161" t="s">
        <v>7156</v>
      </c>
      <c r="C1265" s="161" t="s">
        <v>7121</v>
      </c>
      <c r="D1265" s="162" t="s">
        <v>2513</v>
      </c>
      <c r="E1265" s="162" t="s">
        <v>2514</v>
      </c>
      <c r="F1265" s="162" t="s">
        <v>2515</v>
      </c>
      <c r="G1265" s="163" t="s">
        <v>64</v>
      </c>
      <c r="H1265" s="164">
        <v>1.1000000000000001</v>
      </c>
      <c r="I1265" s="165"/>
      <c r="J1265" s="166">
        <f t="shared" si="115"/>
        <v>0</v>
      </c>
      <c r="K1265" s="166">
        <f t="shared" si="116"/>
        <v>0</v>
      </c>
      <c r="L1265" s="166">
        <f t="shared" si="117"/>
        <v>0</v>
      </c>
      <c r="M1265" s="176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s="172" customFormat="1" ht="15" hidden="1" customHeight="1" x14ac:dyDescent="0.25">
      <c r="A1266" s="175">
        <v>0</v>
      </c>
      <c r="B1266" s="161" t="s">
        <v>7157</v>
      </c>
      <c r="C1266" s="161" t="s">
        <v>7122</v>
      </c>
      <c r="D1266" s="162" t="s">
        <v>2513</v>
      </c>
      <c r="E1266" s="162" t="s">
        <v>2514</v>
      </c>
      <c r="F1266" s="162" t="s">
        <v>2521</v>
      </c>
      <c r="G1266" s="163" t="s">
        <v>64</v>
      </c>
      <c r="H1266" s="164">
        <v>1.1000000000000001</v>
      </c>
      <c r="I1266" s="165"/>
      <c r="J1266" s="166">
        <f t="shared" si="115"/>
        <v>0</v>
      </c>
      <c r="K1266" s="166">
        <f t="shared" si="116"/>
        <v>0</v>
      </c>
      <c r="L1266" s="166">
        <f t="shared" si="117"/>
        <v>0</v>
      </c>
      <c r="M1266" s="171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s="172" customFormat="1" ht="15" customHeight="1" x14ac:dyDescent="0.25">
      <c r="A1267" s="1">
        <v>46</v>
      </c>
      <c r="B1267" s="63" t="s">
        <v>7158</v>
      </c>
      <c r="C1267" s="63" t="s">
        <v>7123</v>
      </c>
      <c r="D1267" s="64" t="s">
        <v>2513</v>
      </c>
      <c r="E1267" s="64" t="s">
        <v>2514</v>
      </c>
      <c r="F1267" s="64" t="s">
        <v>2524</v>
      </c>
      <c r="G1267" s="65" t="s">
        <v>64</v>
      </c>
      <c r="H1267" s="66">
        <v>1.1000000000000001</v>
      </c>
      <c r="I1267" s="67"/>
      <c r="J1267" s="68">
        <f t="shared" si="115"/>
        <v>0</v>
      </c>
      <c r="K1267" s="68">
        <f t="shared" si="116"/>
        <v>0</v>
      </c>
      <c r="L1267" s="68">
        <f t="shared" si="117"/>
        <v>0</v>
      </c>
      <c r="M1267" s="171" t="str">
        <f>IF(I1267="","",IF(I1267&lt;25,"Ошибка! Не соблюден минимальный заказ на сорт!",""))</f>
        <v/>
      </c>
    </row>
    <row r="1268" spans="1:13" s="172" customFormat="1" ht="15" hidden="1" customHeight="1" x14ac:dyDescent="0.25">
      <c r="A1268" s="175">
        <v>0</v>
      </c>
      <c r="B1268" s="161" t="s">
        <v>7159</v>
      </c>
      <c r="C1268" s="161" t="s">
        <v>7124</v>
      </c>
      <c r="D1268" s="162" t="s">
        <v>2513</v>
      </c>
      <c r="E1268" s="162" t="s">
        <v>2514</v>
      </c>
      <c r="F1268" s="162" t="s">
        <v>2527</v>
      </c>
      <c r="G1268" s="163" t="s">
        <v>64</v>
      </c>
      <c r="H1268" s="164">
        <v>1.1000000000000001</v>
      </c>
      <c r="I1268" s="165"/>
      <c r="J1268" s="166">
        <f t="shared" si="115"/>
        <v>0</v>
      </c>
      <c r="K1268" s="166">
        <f t="shared" si="116"/>
        <v>0</v>
      </c>
      <c r="L1268" s="166">
        <f t="shared" si="117"/>
        <v>0</v>
      </c>
      <c r="M1268" s="171" t="str">
        <f>IF(I1268="","",IF(I1268&lt;50,"Ошибка! Не соблюден минимальный заказ на сорт!",""))</f>
        <v/>
      </c>
    </row>
    <row r="1269" spans="1:13" s="172" customFormat="1" ht="15" hidden="1" customHeight="1" x14ac:dyDescent="0.25">
      <c r="A1269" s="175">
        <v>0</v>
      </c>
      <c r="B1269" s="161" t="s">
        <v>2511</v>
      </c>
      <c r="C1269" s="161" t="s">
        <v>2512</v>
      </c>
      <c r="D1269" s="162" t="s">
        <v>2513</v>
      </c>
      <c r="E1269" s="162" t="s">
        <v>2514</v>
      </c>
      <c r="F1269" s="162" t="s">
        <v>2515</v>
      </c>
      <c r="G1269" s="163" t="s">
        <v>175</v>
      </c>
      <c r="H1269" s="164">
        <v>1.1000000000000001</v>
      </c>
      <c r="I1269" s="165"/>
      <c r="J1269" s="166">
        <f t="shared" si="115"/>
        <v>0</v>
      </c>
      <c r="K1269" s="166">
        <f t="shared" si="116"/>
        <v>0</v>
      </c>
      <c r="L1269" s="166">
        <f t="shared" si="117"/>
        <v>0</v>
      </c>
      <c r="M1269" s="171" t="str">
        <f>IF(I1269="","",IF(I1269&lt;50,"Ошибка! Не соблюден минимальный заказ на сорт!",""))</f>
        <v/>
      </c>
    </row>
    <row r="1270" spans="1:13" s="172" customFormat="1" ht="15" hidden="1" customHeight="1" x14ac:dyDescent="0.25">
      <c r="A1270" s="175">
        <v>0</v>
      </c>
      <c r="B1270" s="161" t="s">
        <v>2516</v>
      </c>
      <c r="C1270" s="161" t="s">
        <v>2517</v>
      </c>
      <c r="D1270" s="162" t="s">
        <v>2513</v>
      </c>
      <c r="E1270" s="162" t="s">
        <v>2514</v>
      </c>
      <c r="F1270" s="162" t="s">
        <v>2518</v>
      </c>
      <c r="G1270" s="163" t="s">
        <v>175</v>
      </c>
      <c r="H1270" s="164">
        <v>1.1000000000000001</v>
      </c>
      <c r="I1270" s="165"/>
      <c r="J1270" s="166">
        <f t="shared" si="115"/>
        <v>0</v>
      </c>
      <c r="K1270" s="166">
        <f t="shared" si="116"/>
        <v>0</v>
      </c>
      <c r="L1270" s="166">
        <f t="shared" si="117"/>
        <v>0</v>
      </c>
      <c r="M1270" s="171" t="str">
        <f t="shared" ref="M1270:M1276" si="118">IF(I1270="","",IF(I1270&lt;25,"Ошибка! Не соблюден минимальный заказ на сорт!",""))</f>
        <v/>
      </c>
    </row>
    <row r="1271" spans="1:13" s="172" customFormat="1" ht="15" hidden="1" customHeight="1" x14ac:dyDescent="0.25">
      <c r="A1271" s="175">
        <v>0</v>
      </c>
      <c r="B1271" s="161" t="s">
        <v>2519</v>
      </c>
      <c r="C1271" s="161" t="s">
        <v>2520</v>
      </c>
      <c r="D1271" s="162" t="s">
        <v>2513</v>
      </c>
      <c r="E1271" s="162" t="s">
        <v>2514</v>
      </c>
      <c r="F1271" s="162" t="s">
        <v>2521</v>
      </c>
      <c r="G1271" s="163" t="s">
        <v>175</v>
      </c>
      <c r="H1271" s="164">
        <v>1.1000000000000001</v>
      </c>
      <c r="I1271" s="165"/>
      <c r="J1271" s="166">
        <f t="shared" si="115"/>
        <v>0</v>
      </c>
      <c r="K1271" s="166">
        <f t="shared" si="116"/>
        <v>0</v>
      </c>
      <c r="L1271" s="166">
        <f t="shared" si="117"/>
        <v>0</v>
      </c>
      <c r="M1271" s="171" t="str">
        <f t="shared" si="118"/>
        <v/>
      </c>
    </row>
    <row r="1272" spans="1:13" s="172" customFormat="1" ht="15" hidden="1" customHeight="1" x14ac:dyDescent="0.25">
      <c r="A1272" s="175">
        <v>0</v>
      </c>
      <c r="B1272" s="161" t="s">
        <v>2522</v>
      </c>
      <c r="C1272" s="161" t="s">
        <v>2523</v>
      </c>
      <c r="D1272" s="162" t="s">
        <v>2513</v>
      </c>
      <c r="E1272" s="162" t="s">
        <v>2514</v>
      </c>
      <c r="F1272" s="162" t="s">
        <v>2524</v>
      </c>
      <c r="G1272" s="163" t="s">
        <v>175</v>
      </c>
      <c r="H1272" s="164">
        <v>1.1000000000000001</v>
      </c>
      <c r="I1272" s="165"/>
      <c r="J1272" s="166">
        <f t="shared" si="115"/>
        <v>0</v>
      </c>
      <c r="K1272" s="166">
        <f t="shared" si="116"/>
        <v>0</v>
      </c>
      <c r="L1272" s="166">
        <f t="shared" si="117"/>
        <v>0</v>
      </c>
      <c r="M1272" s="171" t="str">
        <f t="shared" si="118"/>
        <v/>
      </c>
    </row>
    <row r="1273" spans="1:13" s="172" customFormat="1" ht="15" hidden="1" customHeight="1" x14ac:dyDescent="0.25">
      <c r="A1273" s="175">
        <v>0</v>
      </c>
      <c r="B1273" s="161" t="s">
        <v>2525</v>
      </c>
      <c r="C1273" s="161" t="s">
        <v>2526</v>
      </c>
      <c r="D1273" s="162" t="s">
        <v>2513</v>
      </c>
      <c r="E1273" s="162" t="s">
        <v>2514</v>
      </c>
      <c r="F1273" s="162" t="s">
        <v>2527</v>
      </c>
      <c r="G1273" s="163" t="s">
        <v>175</v>
      </c>
      <c r="H1273" s="164">
        <v>1.1000000000000001</v>
      </c>
      <c r="I1273" s="165"/>
      <c r="J1273" s="166">
        <f t="shared" si="115"/>
        <v>0</v>
      </c>
      <c r="K1273" s="166">
        <f t="shared" si="116"/>
        <v>0</v>
      </c>
      <c r="L1273" s="166">
        <f t="shared" si="117"/>
        <v>0</v>
      </c>
      <c r="M1273" s="171" t="str">
        <f t="shared" si="118"/>
        <v/>
      </c>
    </row>
    <row r="1274" spans="1:13" s="172" customFormat="1" ht="15" hidden="1" customHeight="1" x14ac:dyDescent="0.25">
      <c r="A1274" s="175">
        <v>0</v>
      </c>
      <c r="B1274" s="161" t="s">
        <v>2531</v>
      </c>
      <c r="C1274" s="161" t="s">
        <v>2532</v>
      </c>
      <c r="D1274" s="162" t="s">
        <v>6562</v>
      </c>
      <c r="E1274" s="162" t="s">
        <v>6563</v>
      </c>
      <c r="F1274" s="162" t="s">
        <v>2533</v>
      </c>
      <c r="G1274" s="163" t="s">
        <v>14</v>
      </c>
      <c r="H1274" s="164">
        <v>9.7899999999999991</v>
      </c>
      <c r="I1274" s="165"/>
      <c r="J1274" s="166">
        <f t="shared" si="115"/>
        <v>0</v>
      </c>
      <c r="K1274" s="166">
        <f t="shared" si="116"/>
        <v>0</v>
      </c>
      <c r="L1274" s="166">
        <f t="shared" si="117"/>
        <v>0</v>
      </c>
      <c r="M1274" s="171" t="str">
        <f t="shared" si="118"/>
        <v/>
      </c>
    </row>
    <row r="1275" spans="1:13" s="172" customFormat="1" ht="15" hidden="1" customHeight="1" x14ac:dyDescent="0.25">
      <c r="A1275" s="175">
        <v>0</v>
      </c>
      <c r="B1275" s="161" t="s">
        <v>2543</v>
      </c>
      <c r="C1275" s="161" t="s">
        <v>2544</v>
      </c>
      <c r="D1275" s="162" t="s">
        <v>6562</v>
      </c>
      <c r="E1275" s="162" t="s">
        <v>6563</v>
      </c>
      <c r="F1275" s="162" t="s">
        <v>2545</v>
      </c>
      <c r="G1275" s="163" t="s">
        <v>14</v>
      </c>
      <c r="H1275" s="164">
        <v>9.35</v>
      </c>
      <c r="I1275" s="165"/>
      <c r="J1275" s="166">
        <f t="shared" si="115"/>
        <v>0</v>
      </c>
      <c r="K1275" s="166">
        <f t="shared" si="116"/>
        <v>0</v>
      </c>
      <c r="L1275" s="166">
        <f t="shared" si="117"/>
        <v>0</v>
      </c>
      <c r="M1275" s="171" t="str">
        <f t="shared" si="118"/>
        <v/>
      </c>
    </row>
    <row r="1276" spans="1:13" s="172" customFormat="1" ht="15" hidden="1" customHeight="1" x14ac:dyDescent="0.25">
      <c r="A1276" s="175">
        <v>0</v>
      </c>
      <c r="B1276" s="161" t="s">
        <v>4911</v>
      </c>
      <c r="C1276" s="161" t="s">
        <v>5469</v>
      </c>
      <c r="D1276" s="162" t="s">
        <v>6562</v>
      </c>
      <c r="E1276" s="162" t="s">
        <v>6563</v>
      </c>
      <c r="F1276" s="162" t="s">
        <v>6031</v>
      </c>
      <c r="G1276" s="163" t="s">
        <v>14</v>
      </c>
      <c r="H1276" s="164">
        <v>8.25</v>
      </c>
      <c r="I1276" s="165"/>
      <c r="J1276" s="166">
        <f t="shared" si="115"/>
        <v>0</v>
      </c>
      <c r="K1276" s="166">
        <f t="shared" si="116"/>
        <v>0</v>
      </c>
      <c r="L1276" s="166">
        <f t="shared" si="117"/>
        <v>0</v>
      </c>
      <c r="M1276" s="171" t="str">
        <f t="shared" si="118"/>
        <v/>
      </c>
    </row>
    <row r="1277" spans="1:13" s="172" customFormat="1" ht="15" hidden="1" customHeight="1" x14ac:dyDescent="0.25">
      <c r="A1277" s="175">
        <v>0</v>
      </c>
      <c r="B1277" s="161" t="s">
        <v>4912</v>
      </c>
      <c r="C1277" s="161" t="s">
        <v>5470</v>
      </c>
      <c r="D1277" s="162" t="s">
        <v>6562</v>
      </c>
      <c r="E1277" s="162" t="s">
        <v>6563</v>
      </c>
      <c r="F1277" s="162" t="s">
        <v>6032</v>
      </c>
      <c r="G1277" s="163" t="s">
        <v>14</v>
      </c>
      <c r="H1277" s="164">
        <v>9.7899999999999991</v>
      </c>
      <c r="I1277" s="165"/>
      <c r="J1277" s="166">
        <f t="shared" si="115"/>
        <v>0</v>
      </c>
      <c r="K1277" s="166">
        <f t="shared" si="116"/>
        <v>0</v>
      </c>
      <c r="L1277" s="166">
        <f t="shared" si="117"/>
        <v>0</v>
      </c>
      <c r="M1277" s="171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s="172" customFormat="1" ht="15" hidden="1" customHeight="1" x14ac:dyDescent="0.25">
      <c r="A1278" s="175">
        <v>0</v>
      </c>
      <c r="B1278" s="161" t="s">
        <v>2528</v>
      </c>
      <c r="C1278" s="161" t="s">
        <v>2529</v>
      </c>
      <c r="D1278" s="162" t="s">
        <v>6562</v>
      </c>
      <c r="E1278" s="162" t="s">
        <v>6563</v>
      </c>
      <c r="F1278" s="162" t="s">
        <v>2530</v>
      </c>
      <c r="G1278" s="163" t="s">
        <v>64</v>
      </c>
      <c r="H1278" s="164">
        <v>1.6</v>
      </c>
      <c r="I1278" s="165"/>
      <c r="J1278" s="166">
        <f t="shared" si="115"/>
        <v>0</v>
      </c>
      <c r="K1278" s="166">
        <f t="shared" si="116"/>
        <v>0</v>
      </c>
      <c r="L1278" s="166">
        <f t="shared" si="117"/>
        <v>0</v>
      </c>
      <c r="M1278" s="171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s="172" customFormat="1" ht="15" hidden="1" customHeight="1" x14ac:dyDescent="0.25">
      <c r="A1279" s="175">
        <v>0</v>
      </c>
      <c r="B1279" s="161" t="s">
        <v>4910</v>
      </c>
      <c r="C1279" s="161" t="s">
        <v>5468</v>
      </c>
      <c r="D1279" s="162" t="s">
        <v>6562</v>
      </c>
      <c r="E1279" s="162" t="s">
        <v>6563</v>
      </c>
      <c r="F1279" s="162" t="s">
        <v>6030</v>
      </c>
      <c r="G1279" s="163" t="s">
        <v>14</v>
      </c>
      <c r="H1279" s="164">
        <v>9.7899999999999991</v>
      </c>
      <c r="I1279" s="165"/>
      <c r="J1279" s="166">
        <f t="shared" si="115"/>
        <v>0</v>
      </c>
      <c r="K1279" s="166">
        <f t="shared" si="116"/>
        <v>0</v>
      </c>
      <c r="L1279" s="166">
        <f t="shared" si="117"/>
        <v>0</v>
      </c>
      <c r="M1279" s="171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s="172" customFormat="1" ht="15" hidden="1" customHeight="1" x14ac:dyDescent="0.25">
      <c r="A1280" s="175">
        <v>0</v>
      </c>
      <c r="B1280" s="161" t="s">
        <v>4906</v>
      </c>
      <c r="C1280" s="161" t="s">
        <v>5464</v>
      </c>
      <c r="D1280" s="162" t="s">
        <v>5722</v>
      </c>
      <c r="E1280" s="162" t="s">
        <v>5723</v>
      </c>
      <c r="F1280" s="162" t="s">
        <v>727</v>
      </c>
      <c r="G1280" s="163" t="s">
        <v>14</v>
      </c>
      <c r="H1280" s="164">
        <v>8.69</v>
      </c>
      <c r="I1280" s="165"/>
      <c r="J1280" s="166">
        <f t="shared" si="115"/>
        <v>0</v>
      </c>
      <c r="K1280" s="166">
        <f t="shared" si="116"/>
        <v>0</v>
      </c>
      <c r="L1280" s="166">
        <f t="shared" si="117"/>
        <v>0</v>
      </c>
      <c r="M1280" s="171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s="172" customFormat="1" ht="15" hidden="1" customHeight="1" x14ac:dyDescent="0.25">
      <c r="A1281" s="175">
        <v>0</v>
      </c>
      <c r="B1281" s="161" t="s">
        <v>2534</v>
      </c>
      <c r="C1281" s="161" t="s">
        <v>2535</v>
      </c>
      <c r="D1281" s="162" t="s">
        <v>5724</v>
      </c>
      <c r="E1281" s="162" t="s">
        <v>5725</v>
      </c>
      <c r="F1281" s="162" t="s">
        <v>2536</v>
      </c>
      <c r="G1281" s="163" t="s">
        <v>14</v>
      </c>
      <c r="H1281" s="164">
        <v>9.7899999999999991</v>
      </c>
      <c r="I1281" s="165"/>
      <c r="J1281" s="166">
        <f t="shared" si="115"/>
        <v>0</v>
      </c>
      <c r="K1281" s="166">
        <f t="shared" si="116"/>
        <v>0</v>
      </c>
      <c r="L1281" s="166">
        <f t="shared" si="117"/>
        <v>0</v>
      </c>
      <c r="M1281" s="171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s="172" customFormat="1" ht="15" customHeight="1" x14ac:dyDescent="0.25">
      <c r="A1282" s="1">
        <v>1622</v>
      </c>
      <c r="B1282" s="63" t="s">
        <v>2549</v>
      </c>
      <c r="C1282" s="63" t="s">
        <v>2550</v>
      </c>
      <c r="D1282" s="64" t="s">
        <v>5724</v>
      </c>
      <c r="E1282" s="64" t="s">
        <v>5725</v>
      </c>
      <c r="F1282" s="64" t="s">
        <v>1305</v>
      </c>
      <c r="G1282" s="65" t="s">
        <v>14</v>
      </c>
      <c r="H1282" s="66">
        <v>9.7899999999999991</v>
      </c>
      <c r="I1282" s="67"/>
      <c r="J1282" s="68">
        <f t="shared" si="115"/>
        <v>0</v>
      </c>
      <c r="K1282" s="68">
        <f t="shared" si="116"/>
        <v>0</v>
      </c>
      <c r="L1282" s="68">
        <f t="shared" si="117"/>
        <v>0</v>
      </c>
      <c r="M1282" s="171" t="str">
        <f>IF(I1282="","",IF(I1282&lt;75,"Ошибка! Не соблюден минимальный заказ на сорт!",IF(MOD(I1282,25)&gt;0,"Ошибка! Не соблюдена кратность заказа на позицию!","")))</f>
        <v/>
      </c>
    </row>
    <row r="1283" spans="1:13" s="172" customFormat="1" ht="15" hidden="1" customHeight="1" x14ac:dyDescent="0.25">
      <c r="A1283" s="175">
        <v>0</v>
      </c>
      <c r="B1283" s="161" t="s">
        <v>2551</v>
      </c>
      <c r="C1283" s="161" t="s">
        <v>2552</v>
      </c>
      <c r="D1283" s="162" t="s">
        <v>5724</v>
      </c>
      <c r="E1283" s="162" t="s">
        <v>5725</v>
      </c>
      <c r="F1283" s="162" t="s">
        <v>2553</v>
      </c>
      <c r="G1283" s="163" t="s">
        <v>14</v>
      </c>
      <c r="H1283" s="164">
        <v>8.69</v>
      </c>
      <c r="I1283" s="165"/>
      <c r="J1283" s="166">
        <f t="shared" si="115"/>
        <v>0</v>
      </c>
      <c r="K1283" s="166">
        <f t="shared" si="116"/>
        <v>0</v>
      </c>
      <c r="L1283" s="166">
        <f t="shared" si="117"/>
        <v>0</v>
      </c>
      <c r="M1283" s="171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s="172" customFormat="1" ht="15" hidden="1" customHeight="1" x14ac:dyDescent="0.25">
      <c r="A1284" s="175">
        <v>0</v>
      </c>
      <c r="B1284" s="161" t="s">
        <v>2560</v>
      </c>
      <c r="C1284" s="161" t="s">
        <v>2561</v>
      </c>
      <c r="D1284" s="162" t="s">
        <v>5724</v>
      </c>
      <c r="E1284" s="162" t="s">
        <v>5725</v>
      </c>
      <c r="F1284" s="162" t="s">
        <v>2562</v>
      </c>
      <c r="G1284" s="163" t="s">
        <v>14</v>
      </c>
      <c r="H1284" s="164">
        <v>9.7899999999999991</v>
      </c>
      <c r="I1284" s="165"/>
      <c r="J1284" s="166">
        <f t="shared" si="115"/>
        <v>0</v>
      </c>
      <c r="K1284" s="166">
        <f t="shared" si="116"/>
        <v>0</v>
      </c>
      <c r="L1284" s="166">
        <f t="shared" si="117"/>
        <v>0</v>
      </c>
      <c r="M1284" s="176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s="172" customFormat="1" ht="15" hidden="1" customHeight="1" x14ac:dyDescent="0.25">
      <c r="A1285" s="175">
        <v>0</v>
      </c>
      <c r="B1285" s="161" t="s">
        <v>2537</v>
      </c>
      <c r="C1285" s="161" t="s">
        <v>2538</v>
      </c>
      <c r="D1285" s="162" t="s">
        <v>5724</v>
      </c>
      <c r="E1285" s="162" t="s">
        <v>5725</v>
      </c>
      <c r="F1285" s="162" t="s">
        <v>2539</v>
      </c>
      <c r="G1285" s="163" t="s">
        <v>14</v>
      </c>
      <c r="H1285" s="164">
        <v>9.7899999999999991</v>
      </c>
      <c r="I1285" s="165"/>
      <c r="J1285" s="166">
        <f t="shared" si="115"/>
        <v>0</v>
      </c>
      <c r="K1285" s="166">
        <f t="shared" si="116"/>
        <v>0</v>
      </c>
      <c r="L1285" s="166">
        <f t="shared" si="117"/>
        <v>0</v>
      </c>
      <c r="M1285" s="171" t="str">
        <f>IF(I1285="","",IF(I1285&lt;75,"Ошибка! Не соблюден минимальный заказ на сорт!",IF(MOD(I1285,25)&gt;0,"Ошибка! Не соблюдена кратность заказа на позицию!","")))</f>
        <v/>
      </c>
    </row>
    <row r="1286" spans="1:13" s="172" customFormat="1" ht="15" hidden="1" customHeight="1" x14ac:dyDescent="0.25">
      <c r="A1286" s="175">
        <v>0</v>
      </c>
      <c r="B1286" s="161" t="s">
        <v>2540</v>
      </c>
      <c r="C1286" s="161" t="s">
        <v>2541</v>
      </c>
      <c r="D1286" s="162" t="s">
        <v>5724</v>
      </c>
      <c r="E1286" s="162" t="s">
        <v>5725</v>
      </c>
      <c r="F1286" s="162" t="s">
        <v>2542</v>
      </c>
      <c r="G1286" s="163" t="s">
        <v>64</v>
      </c>
      <c r="H1286" s="164">
        <v>1.6</v>
      </c>
      <c r="I1286" s="165"/>
      <c r="J1286" s="166">
        <f t="shared" si="115"/>
        <v>0</v>
      </c>
      <c r="K1286" s="166">
        <f t="shared" si="116"/>
        <v>0</v>
      </c>
      <c r="L1286" s="166">
        <f t="shared" si="117"/>
        <v>0</v>
      </c>
      <c r="M1286" s="171" t="str">
        <f>IF(I1286="","",IF(I1286&lt;75,"Ошибка! Не соблюден минимальный заказ на сорт!",IF(MOD(I1286,25)&gt;0,"Ошибка! Не соблюдена кратность заказа на позицию!","")))</f>
        <v/>
      </c>
    </row>
    <row r="1287" spans="1:13" s="172" customFormat="1" ht="15" hidden="1" customHeight="1" x14ac:dyDescent="0.25">
      <c r="A1287" s="175">
        <v>0</v>
      </c>
      <c r="B1287" s="161" t="s">
        <v>2546</v>
      </c>
      <c r="C1287" s="161" t="s">
        <v>2547</v>
      </c>
      <c r="D1287" s="162" t="s">
        <v>5724</v>
      </c>
      <c r="E1287" s="162" t="s">
        <v>5725</v>
      </c>
      <c r="F1287" s="162" t="s">
        <v>2548</v>
      </c>
      <c r="G1287" s="163" t="s">
        <v>64</v>
      </c>
      <c r="H1287" s="164">
        <v>1.54</v>
      </c>
      <c r="I1287" s="165"/>
      <c r="J1287" s="166">
        <f t="shared" si="115"/>
        <v>0</v>
      </c>
      <c r="K1287" s="166">
        <f t="shared" si="116"/>
        <v>0</v>
      </c>
      <c r="L1287" s="166">
        <f t="shared" si="117"/>
        <v>0</v>
      </c>
      <c r="M1287" s="171" t="str">
        <f>IF(I1287="","",IF(I1287&lt;75,"Ошибка! Не соблюден минимальный заказ на сорт!",IF(MOD(I1287,25)&gt;0,"Ошибка! Не соблюдена кратность заказа на позицию!","")))</f>
        <v/>
      </c>
    </row>
    <row r="1288" spans="1:13" s="172" customFormat="1" ht="15" hidden="1" customHeight="1" x14ac:dyDescent="0.25">
      <c r="A1288" s="175">
        <v>0</v>
      </c>
      <c r="B1288" s="161" t="s">
        <v>2554</v>
      </c>
      <c r="C1288" s="161" t="s">
        <v>2555</v>
      </c>
      <c r="D1288" s="162" t="s">
        <v>5724</v>
      </c>
      <c r="E1288" s="162" t="s">
        <v>5725</v>
      </c>
      <c r="F1288" s="162" t="s">
        <v>2556</v>
      </c>
      <c r="G1288" s="163" t="s">
        <v>64</v>
      </c>
      <c r="H1288" s="164">
        <v>1.6</v>
      </c>
      <c r="I1288" s="165"/>
      <c r="J1288" s="166">
        <f t="shared" si="115"/>
        <v>0</v>
      </c>
      <c r="K1288" s="166">
        <f t="shared" si="116"/>
        <v>0</v>
      </c>
      <c r="L1288" s="166">
        <f t="shared" si="117"/>
        <v>0</v>
      </c>
      <c r="M1288" s="171" t="str">
        <f>IF(I1288="","",IF(I1288&lt;75,"Ошибка! Не соблюден минимальный заказ на сорт!",IF(MOD(I1288,25)&gt;0,"Ошибка! Не соблюдена кратность заказа на позицию!","")))</f>
        <v/>
      </c>
    </row>
    <row r="1289" spans="1:13" s="172" customFormat="1" ht="15" hidden="1" customHeight="1" x14ac:dyDescent="0.25">
      <c r="A1289" s="175">
        <v>0</v>
      </c>
      <c r="B1289" s="161" t="s">
        <v>2557</v>
      </c>
      <c r="C1289" s="161" t="s">
        <v>2558</v>
      </c>
      <c r="D1289" s="162" t="s">
        <v>5724</v>
      </c>
      <c r="E1289" s="162" t="s">
        <v>5725</v>
      </c>
      <c r="F1289" s="162" t="s">
        <v>2559</v>
      </c>
      <c r="G1289" s="163" t="s">
        <v>64</v>
      </c>
      <c r="H1289" s="164">
        <v>2.2599999999999998</v>
      </c>
      <c r="I1289" s="165"/>
      <c r="J1289" s="166">
        <f t="shared" si="115"/>
        <v>0</v>
      </c>
      <c r="K1289" s="166">
        <f t="shared" si="116"/>
        <v>0</v>
      </c>
      <c r="L1289" s="166">
        <f t="shared" si="117"/>
        <v>0</v>
      </c>
      <c r="M1289" s="171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s="172" customFormat="1" ht="15" customHeight="1" x14ac:dyDescent="0.25">
      <c r="A1290" s="1">
        <v>513</v>
      </c>
      <c r="B1290" s="63" t="s">
        <v>2563</v>
      </c>
      <c r="C1290" s="63" t="s">
        <v>2564</v>
      </c>
      <c r="D1290" s="64" t="s">
        <v>2565</v>
      </c>
      <c r="E1290" s="64" t="s">
        <v>2566</v>
      </c>
      <c r="F1290" s="64" t="s">
        <v>2567</v>
      </c>
      <c r="G1290" s="65" t="s">
        <v>64</v>
      </c>
      <c r="H1290" s="66">
        <v>1.54</v>
      </c>
      <c r="I1290" s="67"/>
      <c r="J1290" s="68">
        <f t="shared" si="115"/>
        <v>0</v>
      </c>
      <c r="K1290" s="68">
        <f t="shared" si="116"/>
        <v>0</v>
      </c>
      <c r="L1290" s="68">
        <f t="shared" si="117"/>
        <v>0</v>
      </c>
      <c r="M1290" s="171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s="172" customFormat="1" ht="15" customHeight="1" x14ac:dyDescent="0.25">
      <c r="A1291" s="1">
        <v>440</v>
      </c>
      <c r="B1291" s="63" t="s">
        <v>2581</v>
      </c>
      <c r="C1291" s="63" t="s">
        <v>2582</v>
      </c>
      <c r="D1291" s="64" t="s">
        <v>2565</v>
      </c>
      <c r="E1291" s="64" t="s">
        <v>2566</v>
      </c>
      <c r="F1291" s="64"/>
      <c r="G1291" s="65" t="s">
        <v>64</v>
      </c>
      <c r="H1291" s="66">
        <v>1.6</v>
      </c>
      <c r="I1291" s="67"/>
      <c r="J1291" s="68">
        <f t="shared" si="115"/>
        <v>0</v>
      </c>
      <c r="K1291" s="68">
        <f t="shared" si="116"/>
        <v>0</v>
      </c>
      <c r="L1291" s="68">
        <f t="shared" si="117"/>
        <v>0</v>
      </c>
      <c r="M1291" s="171" t="str">
        <f>IF(I1291="","",IF(I1291&lt;75,"Ошибка! Не соблюден минимальный заказ на сорт!",IF(MOD(I1291,25)&gt;0,"Ошибка! Не соблюдена кратность заказа на позицию!","")))</f>
        <v/>
      </c>
    </row>
    <row r="1292" spans="1:13" s="172" customFormat="1" ht="15" hidden="1" customHeight="1" x14ac:dyDescent="0.25">
      <c r="A1292" s="175">
        <v>0</v>
      </c>
      <c r="B1292" s="161" t="s">
        <v>4909</v>
      </c>
      <c r="C1292" s="179" t="s">
        <v>5467</v>
      </c>
      <c r="D1292" s="173" t="s">
        <v>2565</v>
      </c>
      <c r="E1292" s="173" t="s">
        <v>2566</v>
      </c>
      <c r="F1292" s="173" t="s">
        <v>2188</v>
      </c>
      <c r="G1292" s="174" t="s">
        <v>64</v>
      </c>
      <c r="H1292" s="164">
        <v>1.6</v>
      </c>
      <c r="I1292" s="165"/>
      <c r="J1292" s="166">
        <f t="shared" si="115"/>
        <v>0</v>
      </c>
      <c r="K1292" s="166">
        <f t="shared" si="116"/>
        <v>0</v>
      </c>
      <c r="L1292" s="166">
        <f t="shared" si="117"/>
        <v>0</v>
      </c>
      <c r="M1292" s="171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s="172" customFormat="1" ht="15" hidden="1" customHeight="1" x14ac:dyDescent="0.25">
      <c r="A1293" s="175">
        <v>0</v>
      </c>
      <c r="B1293" s="161" t="s">
        <v>2568</v>
      </c>
      <c r="C1293" s="161" t="s">
        <v>2569</v>
      </c>
      <c r="D1293" s="162" t="s">
        <v>2570</v>
      </c>
      <c r="E1293" s="162" t="s">
        <v>2571</v>
      </c>
      <c r="F1293" s="162"/>
      <c r="G1293" s="163" t="s">
        <v>528</v>
      </c>
      <c r="H1293" s="164">
        <v>2.48</v>
      </c>
      <c r="I1293" s="165"/>
      <c r="J1293" s="166">
        <f t="shared" si="115"/>
        <v>0</v>
      </c>
      <c r="K1293" s="166">
        <f t="shared" si="116"/>
        <v>0</v>
      </c>
      <c r="L1293" s="166">
        <f t="shared" si="117"/>
        <v>0</v>
      </c>
      <c r="M1293" s="171" t="str">
        <f>IF(I1293="","",IF(I1293&lt;75,"Ошибка! Не соблюден минимальный заказ на сорт!",IF(MOD(I1293,25)&gt;0,"Ошибка! Не соблюдена кратность заказа на позицию!","")))</f>
        <v/>
      </c>
    </row>
    <row r="1294" spans="1:13" s="172" customFormat="1" ht="15" customHeight="1" x14ac:dyDescent="0.25">
      <c r="A1294" s="1">
        <v>241</v>
      </c>
      <c r="B1294" s="63" t="s">
        <v>2572</v>
      </c>
      <c r="C1294" s="63" t="s">
        <v>2573</v>
      </c>
      <c r="D1294" s="64" t="s">
        <v>2574</v>
      </c>
      <c r="E1294" s="64" t="s">
        <v>2575</v>
      </c>
      <c r="F1294" s="64"/>
      <c r="G1294" s="65" t="s">
        <v>528</v>
      </c>
      <c r="H1294" s="66">
        <v>2.48</v>
      </c>
      <c r="I1294" s="67"/>
      <c r="J1294" s="68">
        <f t="shared" si="115"/>
        <v>0</v>
      </c>
      <c r="K1294" s="68">
        <f t="shared" si="116"/>
        <v>0</v>
      </c>
      <c r="L1294" s="68">
        <f t="shared" si="117"/>
        <v>0</v>
      </c>
      <c r="M1294" s="171" t="str">
        <f>IF(I1294="","",IF(I1294&lt;75,"Ошибка! Не соблюден минимальный заказ на сорт!",IF(MOD(I1294,25)&gt;0,"Ошибка! Не соблюдена кратность заказа на позицию!","")))</f>
        <v/>
      </c>
    </row>
    <row r="1295" spans="1:13" ht="15" customHeight="1" x14ac:dyDescent="0.25">
      <c r="A1295" s="1">
        <v>665</v>
      </c>
      <c r="B1295" s="63" t="s">
        <v>2578</v>
      </c>
      <c r="C1295" s="63" t="s">
        <v>2579</v>
      </c>
      <c r="D1295" s="64" t="s">
        <v>2576</v>
      </c>
      <c r="E1295" s="64" t="s">
        <v>2577</v>
      </c>
      <c r="F1295" s="64" t="s">
        <v>2580</v>
      </c>
      <c r="G1295" s="65" t="s">
        <v>64</v>
      </c>
      <c r="H1295" s="66">
        <v>1.6</v>
      </c>
      <c r="I1295" s="67"/>
      <c r="J1295" s="68">
        <f t="shared" si="115"/>
        <v>0</v>
      </c>
      <c r="K1295" s="68">
        <f t="shared" si="116"/>
        <v>0</v>
      </c>
      <c r="L1295" s="68">
        <f t="shared" si="117"/>
        <v>0</v>
      </c>
      <c r="M1295" s="46" t="str">
        <f>IF(I1295="","",IF(I1295&lt;75,"Ошибка! Не соблюден минимальный заказ на сорт!",IF(MOD(I1295,25)&gt;0,"Ошибка! Не соблюдена кратность заказа на позицию!","")))</f>
        <v/>
      </c>
    </row>
    <row r="1296" spans="1:13" s="172" customFormat="1" ht="15" hidden="1" customHeight="1" x14ac:dyDescent="0.25">
      <c r="A1296" s="175">
        <v>0</v>
      </c>
      <c r="B1296" s="161" t="s">
        <v>4907</v>
      </c>
      <c r="C1296" s="179" t="s">
        <v>5465</v>
      </c>
      <c r="D1296" s="173" t="s">
        <v>5726</v>
      </c>
      <c r="E1296" s="173" t="s">
        <v>5727</v>
      </c>
      <c r="F1296" s="173" t="s">
        <v>6029</v>
      </c>
      <c r="G1296" s="174" t="s">
        <v>14</v>
      </c>
      <c r="H1296" s="164">
        <v>8.69</v>
      </c>
      <c r="I1296" s="165"/>
      <c r="J1296" s="166">
        <f t="shared" si="115"/>
        <v>0</v>
      </c>
      <c r="K1296" s="166">
        <f t="shared" si="116"/>
        <v>0</v>
      </c>
      <c r="L1296" s="166">
        <f t="shared" si="117"/>
        <v>0</v>
      </c>
      <c r="M1296" s="171" t="str">
        <f>IF(I1296="","",IF(I1296&lt;75,"Ошибка! Не соблюден минимальный заказ на сорт!",IF(MOD(I1296,25)&gt;0,"Ошибка! Не соблюдена кратность заказа на позицию!","")))</f>
        <v/>
      </c>
    </row>
    <row r="1297" spans="1:13" s="172" customFormat="1" ht="15" hidden="1" customHeight="1" x14ac:dyDescent="0.25">
      <c r="A1297" s="175">
        <v>0</v>
      </c>
      <c r="B1297" s="161" t="s">
        <v>4908</v>
      </c>
      <c r="C1297" s="161" t="s">
        <v>5466</v>
      </c>
      <c r="D1297" s="162" t="s">
        <v>2585</v>
      </c>
      <c r="E1297" s="162" t="s">
        <v>2586</v>
      </c>
      <c r="F1297" s="162" t="s">
        <v>236</v>
      </c>
      <c r="G1297" s="163" t="s">
        <v>14</v>
      </c>
      <c r="H1297" s="164">
        <v>8.69</v>
      </c>
      <c r="I1297" s="165"/>
      <c r="J1297" s="166">
        <f t="shared" si="115"/>
        <v>0</v>
      </c>
      <c r="K1297" s="166">
        <f t="shared" si="116"/>
        <v>0</v>
      </c>
      <c r="L1297" s="166">
        <f t="shared" si="117"/>
        <v>0</v>
      </c>
      <c r="M1297" s="171" t="str">
        <f>IF(I1297="","",IF(I1297&lt;75,"Ошибка! Не соблюден минимальный заказ на сорт!",IF(MOD(I1297,25)&gt;0,"Ошибка! Не соблюдена кратность заказа на позицию!","")))</f>
        <v/>
      </c>
    </row>
    <row r="1298" spans="1:13" s="172" customFormat="1" ht="15" hidden="1" customHeight="1" x14ac:dyDescent="0.25">
      <c r="A1298" s="175">
        <v>0</v>
      </c>
      <c r="B1298" s="161" t="s">
        <v>2583</v>
      </c>
      <c r="C1298" s="161" t="s">
        <v>2584</v>
      </c>
      <c r="D1298" s="162" t="s">
        <v>2585</v>
      </c>
      <c r="E1298" s="162" t="s">
        <v>2586</v>
      </c>
      <c r="F1298" s="162" t="s">
        <v>2587</v>
      </c>
      <c r="G1298" s="163" t="s">
        <v>64</v>
      </c>
      <c r="H1298" s="164">
        <v>1.6</v>
      </c>
      <c r="I1298" s="165"/>
      <c r="J1298" s="166">
        <f t="shared" si="115"/>
        <v>0</v>
      </c>
      <c r="K1298" s="166">
        <f t="shared" si="116"/>
        <v>0</v>
      </c>
      <c r="L1298" s="166">
        <f t="shared" si="117"/>
        <v>0</v>
      </c>
      <c r="M1298" s="171" t="str">
        <f t="shared" ref="M1298:M1305" si="119">IF(I1298="","",IF(I1298&lt;50,"Ошибка! Не соблюден минимальный заказ на сорт!",""))</f>
        <v/>
      </c>
    </row>
    <row r="1299" spans="1:13" s="172" customFormat="1" ht="15" hidden="1" customHeight="1" x14ac:dyDescent="0.25">
      <c r="A1299" s="175">
        <v>0</v>
      </c>
      <c r="B1299" s="161" t="s">
        <v>2588</v>
      </c>
      <c r="C1299" s="161" t="s">
        <v>2589</v>
      </c>
      <c r="D1299" s="162" t="s">
        <v>2585</v>
      </c>
      <c r="E1299" s="162" t="s">
        <v>2586</v>
      </c>
      <c r="F1299" s="162" t="s">
        <v>2590</v>
      </c>
      <c r="G1299" s="163" t="s">
        <v>14</v>
      </c>
      <c r="H1299" s="164">
        <v>7.7</v>
      </c>
      <c r="I1299" s="165"/>
      <c r="J1299" s="166">
        <f t="shared" si="115"/>
        <v>0</v>
      </c>
      <c r="K1299" s="166">
        <f t="shared" si="116"/>
        <v>0</v>
      </c>
      <c r="L1299" s="166">
        <f t="shared" si="117"/>
        <v>0</v>
      </c>
      <c r="M1299" s="171" t="str">
        <f t="shared" si="119"/>
        <v/>
      </c>
    </row>
    <row r="1300" spans="1:13" s="172" customFormat="1" ht="15" hidden="1" customHeight="1" x14ac:dyDescent="0.25">
      <c r="A1300" s="175">
        <v>0</v>
      </c>
      <c r="B1300" s="161" t="s">
        <v>2591</v>
      </c>
      <c r="C1300" s="161" t="s">
        <v>2592</v>
      </c>
      <c r="D1300" s="162" t="s">
        <v>2585</v>
      </c>
      <c r="E1300" s="162" t="s">
        <v>2586</v>
      </c>
      <c r="F1300" s="162"/>
      <c r="G1300" s="163" t="s">
        <v>64</v>
      </c>
      <c r="H1300" s="164">
        <v>1.6</v>
      </c>
      <c r="I1300" s="165"/>
      <c r="J1300" s="166">
        <f t="shared" si="115"/>
        <v>0</v>
      </c>
      <c r="K1300" s="166">
        <f t="shared" si="116"/>
        <v>0</v>
      </c>
      <c r="L1300" s="166">
        <f t="shared" si="117"/>
        <v>0</v>
      </c>
      <c r="M1300" s="171" t="str">
        <f t="shared" si="119"/>
        <v/>
      </c>
    </row>
    <row r="1301" spans="1:13" s="172" customFormat="1" ht="15" hidden="1" customHeight="1" x14ac:dyDescent="0.25">
      <c r="A1301" s="175">
        <v>0</v>
      </c>
      <c r="B1301" s="161" t="s">
        <v>6840</v>
      </c>
      <c r="C1301" s="161" t="s">
        <v>6886</v>
      </c>
      <c r="D1301" s="162" t="s">
        <v>6931</v>
      </c>
      <c r="E1301" s="162" t="s">
        <v>6932</v>
      </c>
      <c r="F1301" s="162" t="s">
        <v>462</v>
      </c>
      <c r="G1301" s="163" t="s">
        <v>14</v>
      </c>
      <c r="H1301" s="164">
        <v>3.1399999999999997</v>
      </c>
      <c r="I1301" s="165"/>
      <c r="J1301" s="166">
        <f t="shared" si="115"/>
        <v>0</v>
      </c>
      <c r="K1301" s="166">
        <f t="shared" si="116"/>
        <v>0</v>
      </c>
      <c r="L1301" s="166">
        <f t="shared" si="117"/>
        <v>0</v>
      </c>
      <c r="M1301" s="171" t="str">
        <f t="shared" si="119"/>
        <v/>
      </c>
    </row>
    <row r="1302" spans="1:13" s="172" customFormat="1" ht="15" hidden="1" customHeight="1" x14ac:dyDescent="0.25">
      <c r="A1302" s="175">
        <v>0</v>
      </c>
      <c r="B1302" s="161" t="s">
        <v>2593</v>
      </c>
      <c r="C1302" s="161" t="s">
        <v>2594</v>
      </c>
      <c r="D1302" s="162" t="s">
        <v>2595</v>
      </c>
      <c r="E1302" s="162" t="s">
        <v>2596</v>
      </c>
      <c r="F1302" s="162"/>
      <c r="G1302" s="163" t="s">
        <v>64</v>
      </c>
      <c r="H1302" s="164">
        <v>0.96</v>
      </c>
      <c r="I1302" s="165"/>
      <c r="J1302" s="166">
        <f t="shared" si="115"/>
        <v>0</v>
      </c>
      <c r="K1302" s="166">
        <f t="shared" si="116"/>
        <v>0</v>
      </c>
      <c r="L1302" s="166">
        <f t="shared" si="117"/>
        <v>0</v>
      </c>
      <c r="M1302" s="171" t="str">
        <f t="shared" si="119"/>
        <v/>
      </c>
    </row>
    <row r="1303" spans="1:13" s="172" customFormat="1" ht="15" hidden="1" customHeight="1" x14ac:dyDescent="0.25">
      <c r="A1303" s="175">
        <v>0</v>
      </c>
      <c r="B1303" s="161" t="s">
        <v>2597</v>
      </c>
      <c r="C1303" s="161" t="s">
        <v>2598</v>
      </c>
      <c r="D1303" s="162" t="s">
        <v>2599</v>
      </c>
      <c r="E1303" s="162" t="s">
        <v>2600</v>
      </c>
      <c r="F1303" s="162" t="s">
        <v>2601</v>
      </c>
      <c r="G1303" s="163" t="s">
        <v>64</v>
      </c>
      <c r="H1303" s="164">
        <v>2.0399999999999996</v>
      </c>
      <c r="I1303" s="165"/>
      <c r="J1303" s="166">
        <f t="shared" si="115"/>
        <v>0</v>
      </c>
      <c r="K1303" s="166">
        <f t="shared" si="116"/>
        <v>0</v>
      </c>
      <c r="L1303" s="166">
        <f t="shared" si="117"/>
        <v>0</v>
      </c>
      <c r="M1303" s="171" t="str">
        <f t="shared" si="119"/>
        <v/>
      </c>
    </row>
    <row r="1304" spans="1:13" s="172" customFormat="1" ht="15" hidden="1" customHeight="1" x14ac:dyDescent="0.25">
      <c r="A1304" s="175">
        <v>0</v>
      </c>
      <c r="B1304" s="161" t="s">
        <v>4913</v>
      </c>
      <c r="C1304" s="179" t="s">
        <v>5471</v>
      </c>
      <c r="D1304" s="173" t="s">
        <v>2599</v>
      </c>
      <c r="E1304" s="173" t="s">
        <v>2600</v>
      </c>
      <c r="F1304" s="173" t="s">
        <v>2601</v>
      </c>
      <c r="G1304" s="174" t="s">
        <v>14</v>
      </c>
      <c r="H1304" s="164">
        <v>4.13</v>
      </c>
      <c r="I1304" s="165"/>
      <c r="J1304" s="166">
        <f t="shared" si="115"/>
        <v>0</v>
      </c>
      <c r="K1304" s="166">
        <f t="shared" si="116"/>
        <v>0</v>
      </c>
      <c r="L1304" s="166">
        <f t="shared" si="117"/>
        <v>0</v>
      </c>
      <c r="M1304" s="171" t="str">
        <f t="shared" si="119"/>
        <v/>
      </c>
    </row>
    <row r="1305" spans="1:13" s="172" customFormat="1" ht="15" hidden="1" customHeight="1" x14ac:dyDescent="0.25">
      <c r="A1305" s="175">
        <v>0</v>
      </c>
      <c r="B1305" s="161" t="s">
        <v>2602</v>
      </c>
      <c r="C1305" s="161" t="s">
        <v>2603</v>
      </c>
      <c r="D1305" s="162" t="s">
        <v>2604</v>
      </c>
      <c r="E1305" s="162" t="s">
        <v>2605</v>
      </c>
      <c r="F1305" s="162"/>
      <c r="G1305" s="163" t="s">
        <v>64</v>
      </c>
      <c r="H1305" s="164">
        <v>2.0399999999999996</v>
      </c>
      <c r="I1305" s="165"/>
      <c r="J1305" s="166">
        <f t="shared" si="115"/>
        <v>0</v>
      </c>
      <c r="K1305" s="166">
        <f t="shared" si="116"/>
        <v>0</v>
      </c>
      <c r="L1305" s="166">
        <f t="shared" si="117"/>
        <v>0</v>
      </c>
      <c r="M1305" s="171" t="str">
        <f t="shared" si="119"/>
        <v/>
      </c>
    </row>
    <row r="1306" spans="1:13" s="172" customFormat="1" ht="15" hidden="1" customHeight="1" x14ac:dyDescent="0.25">
      <c r="A1306" s="175">
        <v>0</v>
      </c>
      <c r="B1306" s="161" t="s">
        <v>2616</v>
      </c>
      <c r="C1306" s="161" t="s">
        <v>2617</v>
      </c>
      <c r="D1306" s="162" t="s">
        <v>2611</v>
      </c>
      <c r="E1306" s="162" t="s">
        <v>2612</v>
      </c>
      <c r="F1306" s="162" t="s">
        <v>2618</v>
      </c>
      <c r="G1306" s="163" t="s">
        <v>175</v>
      </c>
      <c r="H1306" s="164">
        <v>1.49</v>
      </c>
      <c r="I1306" s="165"/>
      <c r="J1306" s="166">
        <f t="shared" si="115"/>
        <v>0</v>
      </c>
      <c r="K1306" s="166">
        <f t="shared" si="116"/>
        <v>0</v>
      </c>
      <c r="L1306" s="166">
        <f t="shared" si="117"/>
        <v>0</v>
      </c>
      <c r="M1306" s="171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s="172" customFormat="1" ht="15" hidden="1" customHeight="1" x14ac:dyDescent="0.25">
      <c r="A1307" s="175">
        <v>0</v>
      </c>
      <c r="B1307" s="161" t="s">
        <v>2619</v>
      </c>
      <c r="C1307" s="161" t="s">
        <v>2620</v>
      </c>
      <c r="D1307" s="162" t="s">
        <v>2611</v>
      </c>
      <c r="E1307" s="162" t="s">
        <v>2612</v>
      </c>
      <c r="F1307" s="162" t="s">
        <v>2621</v>
      </c>
      <c r="G1307" s="163" t="s">
        <v>175</v>
      </c>
      <c r="H1307" s="164">
        <v>1.49</v>
      </c>
      <c r="I1307" s="165"/>
      <c r="J1307" s="166">
        <f t="shared" si="115"/>
        <v>0</v>
      </c>
      <c r="K1307" s="166">
        <f t="shared" si="116"/>
        <v>0</v>
      </c>
      <c r="L1307" s="166">
        <f t="shared" si="117"/>
        <v>0</v>
      </c>
      <c r="M1307" s="171" t="str">
        <f>IF(I1307="","",IF(I1307&lt;75,"Ошибка! Не соблюден минимальный заказ на сорт!",IF(MOD(I1307,25)&gt;0,"Ошибка! Не соблюдена кратность заказа на позицию!","")))</f>
        <v/>
      </c>
    </row>
    <row r="1308" spans="1:13" s="172" customFormat="1" ht="15" hidden="1" customHeight="1" x14ac:dyDescent="0.25">
      <c r="A1308" s="175">
        <v>0</v>
      </c>
      <c r="B1308" s="161" t="s">
        <v>5106</v>
      </c>
      <c r="C1308" s="179" t="s">
        <v>5625</v>
      </c>
      <c r="D1308" s="173" t="s">
        <v>2611</v>
      </c>
      <c r="E1308" s="173" t="s">
        <v>2612</v>
      </c>
      <c r="F1308" s="173" t="s">
        <v>6168</v>
      </c>
      <c r="G1308" s="174" t="s">
        <v>6518</v>
      </c>
      <c r="H1308" s="164">
        <v>1.3800000000000001</v>
      </c>
      <c r="I1308" s="165"/>
      <c r="J1308" s="166">
        <f t="shared" si="115"/>
        <v>0</v>
      </c>
      <c r="K1308" s="166">
        <f t="shared" si="116"/>
        <v>0</v>
      </c>
      <c r="L1308" s="166">
        <f t="shared" si="117"/>
        <v>0</v>
      </c>
      <c r="M1308" s="171" t="str">
        <f>IF(I1308="","",IF(I1308&lt;75,"Ошибка! Не соблюден минимальный заказ на сорт!",IF(MOD(I1308,25)&gt;0,"Ошибка! Не соблюдена кратность заказа на позицию!","")))</f>
        <v/>
      </c>
    </row>
    <row r="1309" spans="1:13" s="172" customFormat="1" ht="15" hidden="1" customHeight="1" x14ac:dyDescent="0.25">
      <c r="A1309" s="175">
        <v>0</v>
      </c>
      <c r="B1309" s="161" t="s">
        <v>2622</v>
      </c>
      <c r="C1309" s="161" t="s">
        <v>2623</v>
      </c>
      <c r="D1309" s="162" t="s">
        <v>2611</v>
      </c>
      <c r="E1309" s="162" t="s">
        <v>2612</v>
      </c>
      <c r="F1309" s="162" t="s">
        <v>2624</v>
      </c>
      <c r="G1309" s="163" t="s">
        <v>175</v>
      </c>
      <c r="H1309" s="164">
        <v>1.93</v>
      </c>
      <c r="I1309" s="165"/>
      <c r="J1309" s="166">
        <f t="shared" si="115"/>
        <v>0</v>
      </c>
      <c r="K1309" s="166">
        <f t="shared" si="116"/>
        <v>0</v>
      </c>
      <c r="L1309" s="166">
        <f t="shared" si="117"/>
        <v>0</v>
      </c>
      <c r="M1309" s="171" t="str">
        <f>IF(I1309="","",IF(I1309&lt;75,"Ошибка! Не соблюден минимальный заказ на сорт!",IF(MOD(I1309,25)&gt;0,"Ошибка! Не соблюдена кратность заказа на позицию!","")))</f>
        <v/>
      </c>
    </row>
    <row r="1310" spans="1:13" s="172" customFormat="1" ht="15" hidden="1" customHeight="1" x14ac:dyDescent="0.25">
      <c r="A1310" s="175">
        <v>0</v>
      </c>
      <c r="B1310" s="161" t="s">
        <v>2628</v>
      </c>
      <c r="C1310" s="161" t="s">
        <v>2629</v>
      </c>
      <c r="D1310" s="162" t="s">
        <v>2611</v>
      </c>
      <c r="E1310" s="162" t="s">
        <v>2612</v>
      </c>
      <c r="F1310" s="162" t="s">
        <v>2630</v>
      </c>
      <c r="G1310" s="163" t="s">
        <v>175</v>
      </c>
      <c r="H1310" s="164">
        <v>1.32</v>
      </c>
      <c r="I1310" s="165"/>
      <c r="J1310" s="166">
        <f t="shared" si="115"/>
        <v>0</v>
      </c>
      <c r="K1310" s="166">
        <f t="shared" si="116"/>
        <v>0</v>
      </c>
      <c r="L1310" s="166">
        <f t="shared" si="117"/>
        <v>0</v>
      </c>
      <c r="M1310" s="171" t="str">
        <f>IF(I1310="","",IF(I1310&lt;75,"Ошибка! Не соблюден минимальный заказ на сорт!",IF(MOD(I1310,25)&gt;0,"Ошибка! Не соблюдена кратность заказа на позицию!","")))</f>
        <v/>
      </c>
    </row>
    <row r="1311" spans="1:13" s="172" customFormat="1" ht="15" customHeight="1" x14ac:dyDescent="0.25">
      <c r="A1311" s="1">
        <v>3540</v>
      </c>
      <c r="B1311" s="63" t="s">
        <v>5107</v>
      </c>
      <c r="C1311" s="178" t="s">
        <v>6507</v>
      </c>
      <c r="D1311" s="167" t="s">
        <v>2611</v>
      </c>
      <c r="E1311" s="167" t="s">
        <v>2612</v>
      </c>
      <c r="F1311" s="167" t="s">
        <v>6329</v>
      </c>
      <c r="G1311" s="168" t="s">
        <v>175</v>
      </c>
      <c r="H1311" s="169">
        <v>3.4699999999999998</v>
      </c>
      <c r="I1311" s="67"/>
      <c r="J1311" s="68">
        <f t="shared" si="115"/>
        <v>0</v>
      </c>
      <c r="K1311" s="68">
        <f t="shared" si="116"/>
        <v>0</v>
      </c>
      <c r="L1311" s="68">
        <f t="shared" si="117"/>
        <v>0</v>
      </c>
      <c r="M1311" s="171" t="str">
        <f>IF(I1311="","",IF(I1311&lt;75,"Ошибка! Не соблюден минимальный заказ на сорт!",IF(MOD(I1311,25)&gt;0,"Ошибка! Не соблюдена кратность заказа на позицию!","")))</f>
        <v/>
      </c>
    </row>
    <row r="1312" spans="1:13" s="172" customFormat="1" ht="15" hidden="1" customHeight="1" x14ac:dyDescent="0.25">
      <c r="A1312" s="175">
        <v>0</v>
      </c>
      <c r="B1312" s="161" t="s">
        <v>5108</v>
      </c>
      <c r="C1312" s="161" t="s">
        <v>5626</v>
      </c>
      <c r="D1312" s="162" t="s">
        <v>2611</v>
      </c>
      <c r="E1312" s="162" t="s">
        <v>2612</v>
      </c>
      <c r="F1312" s="162" t="s">
        <v>6169</v>
      </c>
      <c r="G1312" s="163" t="s">
        <v>175</v>
      </c>
      <c r="H1312" s="164">
        <v>1.49</v>
      </c>
      <c r="I1312" s="165"/>
      <c r="J1312" s="166">
        <f t="shared" si="115"/>
        <v>0</v>
      </c>
      <c r="K1312" s="166">
        <f t="shared" si="116"/>
        <v>0</v>
      </c>
      <c r="L1312" s="166">
        <f t="shared" si="117"/>
        <v>0</v>
      </c>
      <c r="M1312" s="171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s="172" customFormat="1" ht="15" customHeight="1" x14ac:dyDescent="0.25">
      <c r="A1313" s="1">
        <v>5446</v>
      </c>
      <c r="B1313" s="63" t="s">
        <v>2609</v>
      </c>
      <c r="C1313" s="63" t="s">
        <v>2610</v>
      </c>
      <c r="D1313" s="64" t="s">
        <v>2611</v>
      </c>
      <c r="E1313" s="64" t="s">
        <v>2612</v>
      </c>
      <c r="F1313" s="64" t="s">
        <v>6054</v>
      </c>
      <c r="G1313" s="65" t="s">
        <v>64</v>
      </c>
      <c r="H1313" s="66">
        <v>2.64</v>
      </c>
      <c r="I1313" s="67"/>
      <c r="J1313" s="68">
        <f t="shared" si="115"/>
        <v>0</v>
      </c>
      <c r="K1313" s="68">
        <f t="shared" si="116"/>
        <v>0</v>
      </c>
      <c r="L1313" s="68">
        <f t="shared" si="117"/>
        <v>0</v>
      </c>
      <c r="M1313" s="171" t="str">
        <f>IF(I1313="","",IF(I1313&lt;50,"Ошибка! Не соблюден минимальный заказ на сорт!",""))</f>
        <v/>
      </c>
    </row>
    <row r="1314" spans="1:13" s="172" customFormat="1" ht="15" hidden="1" customHeight="1" x14ac:dyDescent="0.25">
      <c r="A1314" s="175">
        <v>0</v>
      </c>
      <c r="B1314" s="161" t="s">
        <v>5109</v>
      </c>
      <c r="C1314" s="179" t="s">
        <v>6624</v>
      </c>
      <c r="D1314" s="162" t="s">
        <v>2611</v>
      </c>
      <c r="E1314" s="162" t="s">
        <v>2612</v>
      </c>
      <c r="F1314" s="162" t="s">
        <v>6330</v>
      </c>
      <c r="G1314" s="163" t="s">
        <v>175</v>
      </c>
      <c r="H1314" s="164">
        <v>1.32</v>
      </c>
      <c r="I1314" s="165"/>
      <c r="J1314" s="166">
        <f t="shared" si="115"/>
        <v>0</v>
      </c>
      <c r="K1314" s="166">
        <f t="shared" si="116"/>
        <v>0</v>
      </c>
      <c r="L1314" s="166">
        <f t="shared" si="117"/>
        <v>0</v>
      </c>
      <c r="M1314" s="171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s="172" customFormat="1" ht="15" customHeight="1" x14ac:dyDescent="0.25">
      <c r="A1315" s="1">
        <v>909</v>
      </c>
      <c r="B1315" s="63" t="s">
        <v>2631</v>
      </c>
      <c r="C1315" s="63" t="s">
        <v>2632</v>
      </c>
      <c r="D1315" s="64" t="s">
        <v>2611</v>
      </c>
      <c r="E1315" s="64" t="s">
        <v>2612</v>
      </c>
      <c r="F1315" s="64" t="s">
        <v>2633</v>
      </c>
      <c r="G1315" s="65" t="s">
        <v>175</v>
      </c>
      <c r="H1315" s="66">
        <v>1.32</v>
      </c>
      <c r="I1315" s="67"/>
      <c r="J1315" s="68">
        <f t="shared" si="115"/>
        <v>0</v>
      </c>
      <c r="K1315" s="68">
        <f t="shared" si="116"/>
        <v>0</v>
      </c>
      <c r="L1315" s="68">
        <f t="shared" si="117"/>
        <v>0</v>
      </c>
      <c r="M1315" s="171" t="str">
        <f>IF(I1315="","",IF(I1315&lt;50,"Ошибка! Не соблюден минимальный заказ на сорт!",""))</f>
        <v/>
      </c>
    </row>
    <row r="1316" spans="1:13" s="172" customFormat="1" ht="15" customHeight="1" x14ac:dyDescent="0.25">
      <c r="A1316" s="1">
        <v>1175</v>
      </c>
      <c r="B1316" s="63" t="s">
        <v>2613</v>
      </c>
      <c r="C1316" s="63" t="s">
        <v>2614</v>
      </c>
      <c r="D1316" s="64" t="s">
        <v>2611</v>
      </c>
      <c r="E1316" s="64" t="s">
        <v>2612</v>
      </c>
      <c r="F1316" s="64" t="s">
        <v>2615</v>
      </c>
      <c r="G1316" s="65" t="s">
        <v>175</v>
      </c>
      <c r="H1316" s="66">
        <v>2.48</v>
      </c>
      <c r="I1316" s="67"/>
      <c r="J1316" s="68">
        <f t="shared" si="115"/>
        <v>0</v>
      </c>
      <c r="K1316" s="68">
        <f t="shared" si="116"/>
        <v>0</v>
      </c>
      <c r="L1316" s="68">
        <f t="shared" si="117"/>
        <v>0</v>
      </c>
      <c r="M1316" s="171" t="str">
        <f>IF(I1316="","",IF(I1316&lt;50,"Ошибка! Не соблюден минимальный заказ на сорт!",""))</f>
        <v/>
      </c>
    </row>
    <row r="1317" spans="1:13" s="172" customFormat="1" ht="15" hidden="1" customHeight="1" x14ac:dyDescent="0.25">
      <c r="A1317" s="175">
        <v>0</v>
      </c>
      <c r="B1317" s="161" t="s">
        <v>2625</v>
      </c>
      <c r="C1317" s="161" t="s">
        <v>2626</v>
      </c>
      <c r="D1317" s="162" t="s">
        <v>2611</v>
      </c>
      <c r="E1317" s="162" t="s">
        <v>2612</v>
      </c>
      <c r="F1317" s="162" t="s">
        <v>2627</v>
      </c>
      <c r="G1317" s="163" t="s">
        <v>175</v>
      </c>
      <c r="H1317" s="164">
        <v>1.32</v>
      </c>
      <c r="I1317" s="165"/>
      <c r="J1317" s="166">
        <f t="shared" si="115"/>
        <v>0</v>
      </c>
      <c r="K1317" s="166">
        <f t="shared" si="116"/>
        <v>0</v>
      </c>
      <c r="L1317" s="166">
        <f t="shared" si="117"/>
        <v>0</v>
      </c>
      <c r="M1317" s="171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s="172" customFormat="1" ht="15" customHeight="1" x14ac:dyDescent="0.25">
      <c r="A1318" s="1">
        <v>424</v>
      </c>
      <c r="B1318" s="63" t="s">
        <v>2606</v>
      </c>
      <c r="C1318" s="63" t="s">
        <v>2607</v>
      </c>
      <c r="D1318" s="64" t="s">
        <v>5747</v>
      </c>
      <c r="E1318" s="64" t="s">
        <v>5748</v>
      </c>
      <c r="F1318" s="64" t="s">
        <v>2608</v>
      </c>
      <c r="G1318" s="65" t="s">
        <v>64</v>
      </c>
      <c r="H1318" s="66">
        <v>0.88</v>
      </c>
      <c r="I1318" s="67"/>
      <c r="J1318" s="68">
        <f t="shared" si="115"/>
        <v>0</v>
      </c>
      <c r="K1318" s="68">
        <f t="shared" si="116"/>
        <v>0</v>
      </c>
      <c r="L1318" s="68">
        <f t="shared" si="117"/>
        <v>0</v>
      </c>
      <c r="M1318" s="171" t="str">
        <f>IF(I1318="","",IF(I1318&lt;50,"Ошибка! Не соблюден минимальный заказ на сорт!",""))</f>
        <v/>
      </c>
    </row>
    <row r="1319" spans="1:13" s="172" customFormat="1" ht="15" hidden="1" customHeight="1" x14ac:dyDescent="0.25">
      <c r="A1319" s="175">
        <v>0</v>
      </c>
      <c r="B1319" s="161" t="s">
        <v>2634</v>
      </c>
      <c r="C1319" s="161" t="s">
        <v>2635</v>
      </c>
      <c r="D1319" s="162" t="s">
        <v>6603</v>
      </c>
      <c r="E1319" s="162" t="s">
        <v>6605</v>
      </c>
      <c r="F1319" s="162"/>
      <c r="G1319" s="163" t="s">
        <v>64</v>
      </c>
      <c r="H1319" s="164">
        <v>0.96</v>
      </c>
      <c r="I1319" s="165"/>
      <c r="J1319" s="166">
        <f t="shared" si="115"/>
        <v>0</v>
      </c>
      <c r="K1319" s="166">
        <f t="shared" si="116"/>
        <v>0</v>
      </c>
      <c r="L1319" s="166">
        <f t="shared" si="117"/>
        <v>0</v>
      </c>
      <c r="M1319" s="171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ht="15" customHeight="1" x14ac:dyDescent="0.25">
      <c r="A1320" s="1">
        <v>180</v>
      </c>
      <c r="B1320" s="63" t="s">
        <v>2636</v>
      </c>
      <c r="C1320" s="182" t="s">
        <v>2637</v>
      </c>
      <c r="D1320" s="64" t="s">
        <v>6604</v>
      </c>
      <c r="E1320" s="64" t="s">
        <v>6606</v>
      </c>
      <c r="F1320" s="64"/>
      <c r="G1320" s="65" t="s">
        <v>175</v>
      </c>
      <c r="H1320" s="66">
        <v>1.76</v>
      </c>
      <c r="I1320" s="67"/>
      <c r="J1320" s="68">
        <f t="shared" si="115"/>
        <v>0</v>
      </c>
      <c r="K1320" s="68">
        <f t="shared" si="116"/>
        <v>0</v>
      </c>
      <c r="L1320" s="68">
        <f t="shared" si="117"/>
        <v>0</v>
      </c>
      <c r="M1320" s="30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s="172" customFormat="1" ht="15" hidden="1" customHeight="1" x14ac:dyDescent="0.25">
      <c r="A1321" s="175">
        <v>0</v>
      </c>
      <c r="B1321" s="161" t="s">
        <v>5129</v>
      </c>
      <c r="C1321" s="179" t="s">
        <v>5645</v>
      </c>
      <c r="D1321" s="173" t="s">
        <v>5844</v>
      </c>
      <c r="E1321" s="173" t="s">
        <v>5845</v>
      </c>
      <c r="F1321" s="173" t="s">
        <v>6187</v>
      </c>
      <c r="G1321" s="174" t="s">
        <v>175</v>
      </c>
      <c r="H1321" s="164">
        <v>0.94000000000000006</v>
      </c>
      <c r="I1321" s="165"/>
      <c r="J1321" s="166">
        <f t="shared" si="115"/>
        <v>0</v>
      </c>
      <c r="K1321" s="166">
        <f t="shared" si="116"/>
        <v>0</v>
      </c>
      <c r="L1321" s="166">
        <f t="shared" si="117"/>
        <v>0</v>
      </c>
      <c r="M1321" s="171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s="172" customFormat="1" ht="15" customHeight="1" x14ac:dyDescent="0.25">
      <c r="A1322" s="1">
        <v>760</v>
      </c>
      <c r="B1322" s="63" t="s">
        <v>6649</v>
      </c>
      <c r="C1322" s="63" t="s">
        <v>6681</v>
      </c>
      <c r="D1322" s="64" t="s">
        <v>6717</v>
      </c>
      <c r="E1322" s="64" t="s">
        <v>6718</v>
      </c>
      <c r="F1322" s="64"/>
      <c r="G1322" s="65" t="s">
        <v>64</v>
      </c>
      <c r="H1322" s="66">
        <v>0.85</v>
      </c>
      <c r="I1322" s="67"/>
      <c r="J1322" s="68">
        <f t="shared" si="115"/>
        <v>0</v>
      </c>
      <c r="K1322" s="68">
        <f t="shared" si="116"/>
        <v>0</v>
      </c>
      <c r="L1322" s="68">
        <f t="shared" si="117"/>
        <v>0</v>
      </c>
      <c r="M1322" s="176" t="str">
        <f t="shared" ref="M1322:M1328" si="120">IF(I1322="","",IF(I1322&lt;75,"Ошибка! Не соблюден минимальный заказ на сорт!",IF(MOD(I1322,25)&gt;0,"Ошибка! Не соблюдена кратность заказа на позицию!","")))</f>
        <v/>
      </c>
    </row>
    <row r="1323" spans="1:13" s="172" customFormat="1" ht="15" customHeight="1" x14ac:dyDescent="0.25">
      <c r="A1323" s="1">
        <v>1315</v>
      </c>
      <c r="B1323" s="63" t="s">
        <v>5042</v>
      </c>
      <c r="C1323" s="178" t="s">
        <v>5569</v>
      </c>
      <c r="D1323" s="167" t="s">
        <v>2638</v>
      </c>
      <c r="E1323" s="167" t="s">
        <v>2639</v>
      </c>
      <c r="F1323" s="167" t="s">
        <v>6112</v>
      </c>
      <c r="G1323" s="168" t="s">
        <v>64</v>
      </c>
      <c r="H1323" s="169">
        <v>1.3800000000000001</v>
      </c>
      <c r="I1323" s="67"/>
      <c r="J1323" s="68">
        <f t="shared" si="115"/>
        <v>0</v>
      </c>
      <c r="K1323" s="68">
        <f t="shared" si="116"/>
        <v>0</v>
      </c>
      <c r="L1323" s="68">
        <f t="shared" si="117"/>
        <v>0</v>
      </c>
      <c r="M1323" s="171" t="str">
        <f t="shared" si="120"/>
        <v/>
      </c>
    </row>
    <row r="1324" spans="1:13" s="172" customFormat="1" ht="15" hidden="1" customHeight="1" x14ac:dyDescent="0.25">
      <c r="A1324" s="181">
        <v>0</v>
      </c>
      <c r="B1324" s="161" t="s">
        <v>2640</v>
      </c>
      <c r="C1324" s="161" t="s">
        <v>2641</v>
      </c>
      <c r="D1324" s="162" t="s">
        <v>2638</v>
      </c>
      <c r="E1324" s="162" t="s">
        <v>2639</v>
      </c>
      <c r="F1324" s="162"/>
      <c r="G1324" s="163" t="s">
        <v>64</v>
      </c>
      <c r="H1324" s="164">
        <v>0.94000000000000006</v>
      </c>
      <c r="I1324" s="165"/>
      <c r="J1324" s="166">
        <f t="shared" si="115"/>
        <v>0</v>
      </c>
      <c r="K1324" s="166">
        <f t="shared" si="116"/>
        <v>0</v>
      </c>
      <c r="L1324" s="166">
        <f t="shared" si="117"/>
        <v>0</v>
      </c>
      <c r="M1324" s="171" t="str">
        <f t="shared" si="120"/>
        <v/>
      </c>
    </row>
    <row r="1325" spans="1:13" s="172" customFormat="1" ht="15" hidden="1" customHeight="1" x14ac:dyDescent="0.25">
      <c r="A1325" s="175">
        <v>0</v>
      </c>
      <c r="B1325" s="161" t="s">
        <v>6640</v>
      </c>
      <c r="C1325" s="161" t="s">
        <v>6672</v>
      </c>
      <c r="D1325" s="162" t="s">
        <v>6707</v>
      </c>
      <c r="E1325" s="162" t="s">
        <v>6708</v>
      </c>
      <c r="F1325" s="162" t="s">
        <v>6709</v>
      </c>
      <c r="G1325" s="163" t="s">
        <v>64</v>
      </c>
      <c r="H1325" s="164">
        <v>1.41</v>
      </c>
      <c r="I1325" s="165"/>
      <c r="J1325" s="166">
        <f t="shared" ref="J1325:J1388" si="121">H1325*I1325</f>
        <v>0</v>
      </c>
      <c r="K1325" s="166">
        <f t="shared" ref="K1325:K1388" si="122">IF($I$11&gt;=7000,0,H1325*0.07*I1325)</f>
        <v>0</v>
      </c>
      <c r="L1325" s="166">
        <f t="shared" ref="L1325:L1388" si="123">J1325+K1325</f>
        <v>0</v>
      </c>
      <c r="M1325" s="171" t="str">
        <f t="shared" si="120"/>
        <v/>
      </c>
    </row>
    <row r="1326" spans="1:13" s="172" customFormat="1" ht="15" hidden="1" customHeight="1" x14ac:dyDescent="0.25">
      <c r="A1326" s="175">
        <v>0</v>
      </c>
      <c r="B1326" s="161" t="s">
        <v>2642</v>
      </c>
      <c r="C1326" s="161" t="s">
        <v>2643</v>
      </c>
      <c r="D1326" s="162" t="s">
        <v>2644</v>
      </c>
      <c r="E1326" s="162" t="s">
        <v>2645</v>
      </c>
      <c r="F1326" s="162" t="s">
        <v>2646</v>
      </c>
      <c r="G1326" s="163" t="s">
        <v>175</v>
      </c>
      <c r="H1326" s="164">
        <v>1.93</v>
      </c>
      <c r="I1326" s="165"/>
      <c r="J1326" s="166">
        <f t="shared" si="121"/>
        <v>0</v>
      </c>
      <c r="K1326" s="166">
        <f t="shared" si="122"/>
        <v>0</v>
      </c>
      <c r="L1326" s="166">
        <f t="shared" si="123"/>
        <v>0</v>
      </c>
      <c r="M1326" s="171" t="str">
        <f t="shared" si="120"/>
        <v/>
      </c>
    </row>
    <row r="1327" spans="1:13" s="172" customFormat="1" ht="15" hidden="1" customHeight="1" x14ac:dyDescent="0.25">
      <c r="A1327" s="175">
        <v>0</v>
      </c>
      <c r="B1327" s="161" t="s">
        <v>2647</v>
      </c>
      <c r="C1327" s="161" t="s">
        <v>2648</v>
      </c>
      <c r="D1327" s="162" t="s">
        <v>2644</v>
      </c>
      <c r="E1327" s="162" t="s">
        <v>2645</v>
      </c>
      <c r="F1327" s="162" t="s">
        <v>2649</v>
      </c>
      <c r="G1327" s="163" t="s">
        <v>175</v>
      </c>
      <c r="H1327" s="164">
        <v>1.32</v>
      </c>
      <c r="I1327" s="165"/>
      <c r="J1327" s="166">
        <f t="shared" si="121"/>
        <v>0</v>
      </c>
      <c r="K1327" s="166">
        <f t="shared" si="122"/>
        <v>0</v>
      </c>
      <c r="L1327" s="166">
        <f t="shared" si="123"/>
        <v>0</v>
      </c>
      <c r="M1327" s="171" t="str">
        <f t="shared" si="120"/>
        <v/>
      </c>
    </row>
    <row r="1328" spans="1:13" s="172" customFormat="1" ht="15" hidden="1" customHeight="1" x14ac:dyDescent="0.25">
      <c r="A1328" s="175">
        <v>0</v>
      </c>
      <c r="B1328" s="161" t="s">
        <v>7190</v>
      </c>
      <c r="C1328" s="161" t="s">
        <v>7007</v>
      </c>
      <c r="D1328" s="162" t="s">
        <v>2652</v>
      </c>
      <c r="E1328" s="162" t="s">
        <v>2653</v>
      </c>
      <c r="F1328" s="162" t="s">
        <v>7092</v>
      </c>
      <c r="G1328" s="163" t="s">
        <v>175</v>
      </c>
      <c r="H1328" s="164">
        <v>3.03</v>
      </c>
      <c r="I1328" s="165"/>
      <c r="J1328" s="166">
        <f t="shared" si="121"/>
        <v>0</v>
      </c>
      <c r="K1328" s="166">
        <f t="shared" si="122"/>
        <v>0</v>
      </c>
      <c r="L1328" s="166">
        <f t="shared" si="123"/>
        <v>0</v>
      </c>
      <c r="M1328" s="171" t="str">
        <f t="shared" si="120"/>
        <v/>
      </c>
    </row>
    <row r="1329" spans="1:13" s="172" customFormat="1" ht="15" hidden="1" customHeight="1" x14ac:dyDescent="0.25">
      <c r="A1329" s="175">
        <v>0</v>
      </c>
      <c r="B1329" s="161" t="s">
        <v>2655</v>
      </c>
      <c r="C1329" s="161" t="s">
        <v>2656</v>
      </c>
      <c r="D1329" s="162" t="s">
        <v>2652</v>
      </c>
      <c r="E1329" s="162" t="s">
        <v>2653</v>
      </c>
      <c r="F1329" s="162" t="s">
        <v>2657</v>
      </c>
      <c r="G1329" s="163" t="s">
        <v>175</v>
      </c>
      <c r="H1329" s="164">
        <v>1.93</v>
      </c>
      <c r="I1329" s="165"/>
      <c r="J1329" s="166">
        <f t="shared" si="121"/>
        <v>0</v>
      </c>
      <c r="K1329" s="166">
        <f t="shared" si="122"/>
        <v>0</v>
      </c>
      <c r="L1329" s="166">
        <f t="shared" si="123"/>
        <v>0</v>
      </c>
      <c r="M1329" s="171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s="172" customFormat="1" ht="15" hidden="1" customHeight="1" x14ac:dyDescent="0.25">
      <c r="A1330" s="175">
        <v>0</v>
      </c>
      <c r="B1330" s="161" t="s">
        <v>2664</v>
      </c>
      <c r="C1330" s="161" t="s">
        <v>2665</v>
      </c>
      <c r="D1330" s="162" t="s">
        <v>2652</v>
      </c>
      <c r="E1330" s="162" t="s">
        <v>2653</v>
      </c>
      <c r="F1330" s="162" t="s">
        <v>2666</v>
      </c>
      <c r="G1330" s="163" t="s">
        <v>175</v>
      </c>
      <c r="H1330" s="164">
        <v>1.49</v>
      </c>
      <c r="I1330" s="165"/>
      <c r="J1330" s="166">
        <f t="shared" si="121"/>
        <v>0</v>
      </c>
      <c r="K1330" s="166">
        <f t="shared" si="122"/>
        <v>0</v>
      </c>
      <c r="L1330" s="166">
        <f t="shared" si="123"/>
        <v>0</v>
      </c>
      <c r="M1330" s="171" t="str">
        <f>IF(I1330="","",IF(I1330&lt;75,"Ошибка! Не соблюден минимальный заказ на сорт!",IF(MOD(I1330,25)&gt;0,"Ошибка! Не соблюдена кратность заказа на позицию!","")))</f>
        <v/>
      </c>
    </row>
    <row r="1331" spans="1:13" s="172" customFormat="1" ht="15" customHeight="1" x14ac:dyDescent="0.25">
      <c r="A1331" s="1">
        <v>309</v>
      </c>
      <c r="B1331" s="63" t="s">
        <v>2667</v>
      </c>
      <c r="C1331" s="63" t="s">
        <v>2668</v>
      </c>
      <c r="D1331" s="64" t="s">
        <v>2652</v>
      </c>
      <c r="E1331" s="64" t="s">
        <v>2653</v>
      </c>
      <c r="F1331" s="64" t="s">
        <v>2669</v>
      </c>
      <c r="G1331" s="65" t="s">
        <v>175</v>
      </c>
      <c r="H1331" s="66">
        <v>2.48</v>
      </c>
      <c r="I1331" s="67"/>
      <c r="J1331" s="68">
        <f t="shared" si="121"/>
        <v>0</v>
      </c>
      <c r="K1331" s="68">
        <f t="shared" si="122"/>
        <v>0</v>
      </c>
      <c r="L1331" s="68">
        <f t="shared" si="123"/>
        <v>0</v>
      </c>
      <c r="M1331" s="30" t="str">
        <f>IF(I1331="","",IF(I1331&lt;75,"Ошибка! Не соблюден минимальный заказ на сорт!",IF(MOD(I1331,25)&gt;0,"Ошибка! Не соблюдена кратность заказа на позицию!","")))</f>
        <v/>
      </c>
    </row>
    <row r="1332" spans="1:13" s="172" customFormat="1" ht="15" hidden="1" customHeight="1" x14ac:dyDescent="0.25">
      <c r="A1332" s="175">
        <v>0</v>
      </c>
      <c r="B1332" s="161" t="s">
        <v>2673</v>
      </c>
      <c r="C1332" s="161" t="s">
        <v>2674</v>
      </c>
      <c r="D1332" s="162" t="s">
        <v>2652</v>
      </c>
      <c r="E1332" s="162" t="s">
        <v>2653</v>
      </c>
      <c r="F1332" s="162" t="s">
        <v>406</v>
      </c>
      <c r="G1332" s="163" t="s">
        <v>175</v>
      </c>
      <c r="H1332" s="164">
        <v>1.43</v>
      </c>
      <c r="I1332" s="165"/>
      <c r="J1332" s="166">
        <f t="shared" si="121"/>
        <v>0</v>
      </c>
      <c r="K1332" s="166">
        <f t="shared" si="122"/>
        <v>0</v>
      </c>
      <c r="L1332" s="166">
        <f t="shared" si="123"/>
        <v>0</v>
      </c>
      <c r="M1332" s="171" t="str">
        <f>IF(I1332="","",IF(I1332&lt;75,"Ошибка! Не соблюден минимальный заказ на сорт!",IF(MOD(I1332,25)&gt;0,"Ошибка! Не соблюдена кратность заказа на позицию!","")))</f>
        <v/>
      </c>
    </row>
    <row r="1333" spans="1:13" s="172" customFormat="1" ht="15" hidden="1" customHeight="1" x14ac:dyDescent="0.25">
      <c r="A1333" s="175">
        <v>0</v>
      </c>
      <c r="B1333" s="161" t="s">
        <v>2675</v>
      </c>
      <c r="C1333" s="161" t="s">
        <v>2676</v>
      </c>
      <c r="D1333" s="162" t="s">
        <v>2652</v>
      </c>
      <c r="E1333" s="162" t="s">
        <v>2653</v>
      </c>
      <c r="F1333" s="162" t="s">
        <v>2677</v>
      </c>
      <c r="G1333" s="163" t="s">
        <v>175</v>
      </c>
      <c r="H1333" s="164">
        <v>1.71</v>
      </c>
      <c r="I1333" s="165"/>
      <c r="J1333" s="166">
        <f t="shared" si="121"/>
        <v>0</v>
      </c>
      <c r="K1333" s="166">
        <f t="shared" si="122"/>
        <v>0</v>
      </c>
      <c r="L1333" s="166">
        <f t="shared" si="123"/>
        <v>0</v>
      </c>
      <c r="M1333" s="171" t="str">
        <f>IF(I1333="","",IF(I1333&lt;75,"Ошибка! Не соблюден минимальный заказ на сорт!",IF(MOD(I1333,25)&gt;0,"Ошибка! Не соблюдена кратность заказа на позицию!","")))</f>
        <v/>
      </c>
    </row>
    <row r="1334" spans="1:13" s="172" customFormat="1" ht="15" hidden="1" customHeight="1" x14ac:dyDescent="0.25">
      <c r="A1334" s="175">
        <v>0</v>
      </c>
      <c r="B1334" s="161" t="s">
        <v>2678</v>
      </c>
      <c r="C1334" s="161" t="s">
        <v>2679</v>
      </c>
      <c r="D1334" s="162" t="s">
        <v>2652</v>
      </c>
      <c r="E1334" s="162" t="s">
        <v>2653</v>
      </c>
      <c r="F1334" s="162" t="s">
        <v>2680</v>
      </c>
      <c r="G1334" s="163" t="s">
        <v>175</v>
      </c>
      <c r="H1334" s="164">
        <v>1.71</v>
      </c>
      <c r="I1334" s="165"/>
      <c r="J1334" s="166">
        <f t="shared" si="121"/>
        <v>0</v>
      </c>
      <c r="K1334" s="166">
        <f t="shared" si="122"/>
        <v>0</v>
      </c>
      <c r="L1334" s="166">
        <f t="shared" si="123"/>
        <v>0</v>
      </c>
      <c r="M1334" s="171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s="172" customFormat="1" ht="15" hidden="1" customHeight="1" x14ac:dyDescent="0.25">
      <c r="A1335" s="175">
        <v>0</v>
      </c>
      <c r="B1335" s="161" t="s">
        <v>2681</v>
      </c>
      <c r="C1335" s="161" t="s">
        <v>2682</v>
      </c>
      <c r="D1335" s="162" t="s">
        <v>2652</v>
      </c>
      <c r="E1335" s="162" t="s">
        <v>2653</v>
      </c>
      <c r="F1335" s="162" t="s">
        <v>462</v>
      </c>
      <c r="G1335" s="163" t="s">
        <v>175</v>
      </c>
      <c r="H1335" s="164">
        <v>1.71</v>
      </c>
      <c r="I1335" s="165"/>
      <c r="J1335" s="166">
        <f t="shared" si="121"/>
        <v>0</v>
      </c>
      <c r="K1335" s="166">
        <f t="shared" si="122"/>
        <v>0</v>
      </c>
      <c r="L1335" s="166">
        <f t="shared" si="123"/>
        <v>0</v>
      </c>
      <c r="M1335" s="171" t="str">
        <f>IF(I1335="","",IF(I1335&lt;75,"Ошибка! Не соблюден минимальный заказ на сорт!",IF(MOD(I1335,25)&gt;0,"Ошибка! Не соблюдена кратность заказа на позицию!","")))</f>
        <v/>
      </c>
    </row>
    <row r="1336" spans="1:13" s="172" customFormat="1" ht="15" customHeight="1" x14ac:dyDescent="0.25">
      <c r="A1336" s="1">
        <v>231</v>
      </c>
      <c r="B1336" s="63" t="s">
        <v>2683</v>
      </c>
      <c r="C1336" s="63" t="s">
        <v>2684</v>
      </c>
      <c r="D1336" s="64" t="s">
        <v>2652</v>
      </c>
      <c r="E1336" s="64" t="s">
        <v>2653</v>
      </c>
      <c r="F1336" s="64" t="s">
        <v>2685</v>
      </c>
      <c r="G1336" s="65" t="s">
        <v>175</v>
      </c>
      <c r="H1336" s="66">
        <v>1.82</v>
      </c>
      <c r="I1336" s="67"/>
      <c r="J1336" s="68">
        <f t="shared" si="121"/>
        <v>0</v>
      </c>
      <c r="K1336" s="68">
        <f t="shared" si="122"/>
        <v>0</v>
      </c>
      <c r="L1336" s="68">
        <f t="shared" si="123"/>
        <v>0</v>
      </c>
      <c r="M1336" s="171" t="str">
        <f>IF(I1336="","",IF(I1336&lt;75,"Ошибка! Не соблюден минимальный заказ на сорт!",IF(MOD(I1336,25)&gt;0,"Ошибка! Не соблюдена кратность заказа на позицию!","")))</f>
        <v/>
      </c>
    </row>
    <row r="1337" spans="1:13" s="172" customFormat="1" ht="15" hidden="1" customHeight="1" x14ac:dyDescent="0.25">
      <c r="A1337" s="175">
        <v>0</v>
      </c>
      <c r="B1337" s="161" t="s">
        <v>2686</v>
      </c>
      <c r="C1337" s="161" t="s">
        <v>2687</v>
      </c>
      <c r="D1337" s="162" t="s">
        <v>2652</v>
      </c>
      <c r="E1337" s="162" t="s">
        <v>2653</v>
      </c>
      <c r="F1337" s="162" t="s">
        <v>2688</v>
      </c>
      <c r="G1337" s="163" t="s">
        <v>175</v>
      </c>
      <c r="H1337" s="164">
        <v>1.43</v>
      </c>
      <c r="I1337" s="165"/>
      <c r="J1337" s="166">
        <f t="shared" si="121"/>
        <v>0</v>
      </c>
      <c r="K1337" s="166">
        <f t="shared" si="122"/>
        <v>0</v>
      </c>
      <c r="L1337" s="166">
        <f t="shared" si="123"/>
        <v>0</v>
      </c>
      <c r="M1337" s="171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s="172" customFormat="1" ht="15" hidden="1" customHeight="1" x14ac:dyDescent="0.25">
      <c r="A1338" s="175">
        <v>0</v>
      </c>
      <c r="B1338" s="161" t="s">
        <v>2650</v>
      </c>
      <c r="C1338" s="161" t="s">
        <v>2651</v>
      </c>
      <c r="D1338" s="162" t="s">
        <v>2652</v>
      </c>
      <c r="E1338" s="162" t="s">
        <v>2653</v>
      </c>
      <c r="F1338" s="162" t="s">
        <v>2654</v>
      </c>
      <c r="G1338" s="163" t="s">
        <v>175</v>
      </c>
      <c r="H1338" s="164">
        <v>1.3800000000000001</v>
      </c>
      <c r="I1338" s="165"/>
      <c r="J1338" s="166">
        <f t="shared" si="121"/>
        <v>0</v>
      </c>
      <c r="K1338" s="166">
        <f t="shared" si="122"/>
        <v>0</v>
      </c>
      <c r="L1338" s="166">
        <f t="shared" si="123"/>
        <v>0</v>
      </c>
      <c r="M1338" s="171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s="172" customFormat="1" ht="15" hidden="1" customHeight="1" x14ac:dyDescent="0.25">
      <c r="A1339" s="175">
        <v>0</v>
      </c>
      <c r="B1339" s="161" t="s">
        <v>2658</v>
      </c>
      <c r="C1339" s="161" t="s">
        <v>2659</v>
      </c>
      <c r="D1339" s="162" t="s">
        <v>2652</v>
      </c>
      <c r="E1339" s="162" t="s">
        <v>2653</v>
      </c>
      <c r="F1339" s="162" t="s">
        <v>2660</v>
      </c>
      <c r="G1339" s="163" t="s">
        <v>175</v>
      </c>
      <c r="H1339" s="164">
        <v>1.93</v>
      </c>
      <c r="I1339" s="165"/>
      <c r="J1339" s="166">
        <f t="shared" si="121"/>
        <v>0</v>
      </c>
      <c r="K1339" s="166">
        <f t="shared" si="122"/>
        <v>0</v>
      </c>
      <c r="L1339" s="166">
        <f t="shared" si="123"/>
        <v>0</v>
      </c>
      <c r="M1339" s="171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s="172" customFormat="1" ht="15" customHeight="1" x14ac:dyDescent="0.25">
      <c r="A1340" s="1">
        <v>34</v>
      </c>
      <c r="B1340" s="63" t="s">
        <v>2661</v>
      </c>
      <c r="C1340" s="63" t="s">
        <v>2662</v>
      </c>
      <c r="D1340" s="64" t="s">
        <v>2652</v>
      </c>
      <c r="E1340" s="64" t="s">
        <v>2653</v>
      </c>
      <c r="F1340" s="64" t="s">
        <v>2663</v>
      </c>
      <c r="G1340" s="65" t="s">
        <v>175</v>
      </c>
      <c r="H1340" s="66">
        <v>1.43</v>
      </c>
      <c r="I1340" s="67"/>
      <c r="J1340" s="68">
        <f t="shared" si="121"/>
        <v>0</v>
      </c>
      <c r="K1340" s="68">
        <f t="shared" si="122"/>
        <v>0</v>
      </c>
      <c r="L1340" s="68">
        <f t="shared" si="123"/>
        <v>0</v>
      </c>
      <c r="M1340" s="171" t="str">
        <f>IF(I1340="","",IF(I1340&lt;50,"Ошибка! Не соблюден минимальный заказ на сорт!",""))</f>
        <v/>
      </c>
    </row>
    <row r="1341" spans="1:13" s="172" customFormat="1" ht="15" hidden="1" customHeight="1" x14ac:dyDescent="0.25">
      <c r="A1341" s="175">
        <v>0</v>
      </c>
      <c r="B1341" s="161" t="s">
        <v>5239</v>
      </c>
      <c r="C1341" s="161" t="s">
        <v>6446</v>
      </c>
      <c r="D1341" s="162" t="s">
        <v>2652</v>
      </c>
      <c r="E1341" s="162" t="s">
        <v>2653</v>
      </c>
      <c r="F1341" s="162" t="s">
        <v>3225</v>
      </c>
      <c r="G1341" s="163" t="s">
        <v>64</v>
      </c>
      <c r="H1341" s="164">
        <v>3.03</v>
      </c>
      <c r="I1341" s="165"/>
      <c r="J1341" s="166">
        <f t="shared" si="121"/>
        <v>0</v>
      </c>
      <c r="K1341" s="166">
        <f t="shared" si="122"/>
        <v>0</v>
      </c>
      <c r="L1341" s="166">
        <f t="shared" si="123"/>
        <v>0</v>
      </c>
      <c r="M1341" s="171" t="str">
        <f>IF(I1341="","",IF(I1341&lt;75,"Ошибка! Не соблюден минимальный заказ на сорт!",IF(MOD(I1341,25)&gt;0,"Ошибка! Не соблюдена кратность заказа на позицию!","")))</f>
        <v/>
      </c>
    </row>
    <row r="1342" spans="1:13" s="172" customFormat="1" ht="15" hidden="1" customHeight="1" x14ac:dyDescent="0.25">
      <c r="A1342" s="175">
        <v>0</v>
      </c>
      <c r="B1342" s="161" t="s">
        <v>5240</v>
      </c>
      <c r="C1342" s="179" t="s">
        <v>6447</v>
      </c>
      <c r="D1342" s="173" t="s">
        <v>2652</v>
      </c>
      <c r="E1342" s="173" t="s">
        <v>2653</v>
      </c>
      <c r="F1342" s="173" t="s">
        <v>6305</v>
      </c>
      <c r="G1342" s="174" t="s">
        <v>175</v>
      </c>
      <c r="H1342" s="164">
        <v>2.48</v>
      </c>
      <c r="I1342" s="165"/>
      <c r="J1342" s="166">
        <f t="shared" si="121"/>
        <v>0</v>
      </c>
      <c r="K1342" s="166">
        <f t="shared" si="122"/>
        <v>0</v>
      </c>
      <c r="L1342" s="166">
        <f t="shared" si="123"/>
        <v>0</v>
      </c>
      <c r="M1342" s="171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s="172" customFormat="1" ht="15" hidden="1" customHeight="1" x14ac:dyDescent="0.25">
      <c r="A1343" s="175">
        <v>0</v>
      </c>
      <c r="B1343" s="161" t="s">
        <v>2670</v>
      </c>
      <c r="C1343" s="161" t="s">
        <v>2671</v>
      </c>
      <c r="D1343" s="162" t="s">
        <v>2652</v>
      </c>
      <c r="E1343" s="162" t="s">
        <v>2653</v>
      </c>
      <c r="F1343" s="162" t="s">
        <v>2672</v>
      </c>
      <c r="G1343" s="163" t="s">
        <v>175</v>
      </c>
      <c r="H1343" s="164">
        <v>1.71</v>
      </c>
      <c r="I1343" s="165"/>
      <c r="J1343" s="166">
        <f t="shared" si="121"/>
        <v>0</v>
      </c>
      <c r="K1343" s="166">
        <f t="shared" si="122"/>
        <v>0</v>
      </c>
      <c r="L1343" s="166">
        <f t="shared" si="123"/>
        <v>0</v>
      </c>
      <c r="M1343" s="171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s="172" customFormat="1" ht="15" hidden="1" customHeight="1" x14ac:dyDescent="0.25">
      <c r="A1344" s="175">
        <v>0</v>
      </c>
      <c r="B1344" s="161" t="s">
        <v>5241</v>
      </c>
      <c r="C1344" s="179" t="s">
        <v>5660</v>
      </c>
      <c r="D1344" s="173" t="s">
        <v>2652</v>
      </c>
      <c r="E1344" s="173" t="s">
        <v>2653</v>
      </c>
      <c r="F1344" s="173" t="s">
        <v>6208</v>
      </c>
      <c r="G1344" s="174" t="s">
        <v>175</v>
      </c>
      <c r="H1344" s="164">
        <v>1.71</v>
      </c>
      <c r="I1344" s="165"/>
      <c r="J1344" s="166">
        <f t="shared" si="121"/>
        <v>0</v>
      </c>
      <c r="K1344" s="166">
        <f t="shared" si="122"/>
        <v>0</v>
      </c>
      <c r="L1344" s="166">
        <f t="shared" si="123"/>
        <v>0</v>
      </c>
      <c r="M1344" s="171" t="str">
        <f>IF(I1344="","",IF(I1344&lt;50,"Ошибка! Не соблюден минимальный заказ на сорт!",""))</f>
        <v/>
      </c>
    </row>
    <row r="1345" spans="1:13" s="172" customFormat="1" ht="15" hidden="1" customHeight="1" x14ac:dyDescent="0.25">
      <c r="A1345" s="175">
        <v>0</v>
      </c>
      <c r="B1345" s="161" t="s">
        <v>2689</v>
      </c>
      <c r="C1345" s="161" t="s">
        <v>2690</v>
      </c>
      <c r="D1345" s="162" t="s">
        <v>2652</v>
      </c>
      <c r="E1345" s="162" t="s">
        <v>2653</v>
      </c>
      <c r="F1345" s="162" t="s">
        <v>2691</v>
      </c>
      <c r="G1345" s="163" t="s">
        <v>175</v>
      </c>
      <c r="H1345" s="164">
        <v>1.71</v>
      </c>
      <c r="I1345" s="165"/>
      <c r="J1345" s="166">
        <f t="shared" si="121"/>
        <v>0</v>
      </c>
      <c r="K1345" s="166">
        <f t="shared" si="122"/>
        <v>0</v>
      </c>
      <c r="L1345" s="166">
        <f t="shared" si="123"/>
        <v>0</v>
      </c>
      <c r="M1345" s="171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s="172" customFormat="1" ht="15" hidden="1" customHeight="1" x14ac:dyDescent="0.25">
      <c r="A1346" s="175">
        <v>0</v>
      </c>
      <c r="B1346" s="161" t="s">
        <v>2692</v>
      </c>
      <c r="C1346" s="161" t="s">
        <v>2693</v>
      </c>
      <c r="D1346" s="162" t="s">
        <v>2694</v>
      </c>
      <c r="E1346" s="162" t="s">
        <v>2695</v>
      </c>
      <c r="F1346" s="162" t="s">
        <v>6111</v>
      </c>
      <c r="G1346" s="163" t="s">
        <v>64</v>
      </c>
      <c r="H1346" s="164">
        <v>0.94000000000000006</v>
      </c>
      <c r="I1346" s="165"/>
      <c r="J1346" s="166">
        <f t="shared" si="121"/>
        <v>0</v>
      </c>
      <c r="K1346" s="166">
        <f t="shared" si="122"/>
        <v>0</v>
      </c>
      <c r="L1346" s="166">
        <f t="shared" si="123"/>
        <v>0</v>
      </c>
      <c r="M1346" s="171" t="str">
        <f>IF(I1346="","",IF(I1346&lt;50,"Ошибка! Не соблюден минимальный заказ на сорт!",""))</f>
        <v/>
      </c>
    </row>
    <row r="1347" spans="1:13" s="172" customFormat="1" ht="15" hidden="1" customHeight="1" x14ac:dyDescent="0.25">
      <c r="A1347" s="181">
        <v>0</v>
      </c>
      <c r="B1347" s="161" t="s">
        <v>5041</v>
      </c>
      <c r="C1347" s="161" t="s">
        <v>5568</v>
      </c>
      <c r="D1347" s="162" t="s">
        <v>5798</v>
      </c>
      <c r="E1347" s="162" t="s">
        <v>2695</v>
      </c>
      <c r="F1347" s="162" t="s">
        <v>6110</v>
      </c>
      <c r="G1347" s="174" t="s">
        <v>64</v>
      </c>
      <c r="H1347" s="164">
        <v>0.96</v>
      </c>
      <c r="I1347" s="165"/>
      <c r="J1347" s="166">
        <f t="shared" si="121"/>
        <v>0</v>
      </c>
      <c r="K1347" s="166">
        <f t="shared" si="122"/>
        <v>0</v>
      </c>
      <c r="L1347" s="166">
        <f t="shared" si="123"/>
        <v>0</v>
      </c>
      <c r="M1347" s="171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s="172" customFormat="1" ht="15" hidden="1" customHeight="1" x14ac:dyDescent="0.25">
      <c r="A1348" s="175">
        <v>0</v>
      </c>
      <c r="B1348" s="161" t="s">
        <v>5040</v>
      </c>
      <c r="C1348" s="161" t="s">
        <v>5567</v>
      </c>
      <c r="D1348" s="162" t="s">
        <v>5798</v>
      </c>
      <c r="E1348" s="162" t="s">
        <v>2695</v>
      </c>
      <c r="F1348" s="162" t="s">
        <v>6110</v>
      </c>
      <c r="G1348" s="163" t="s">
        <v>14</v>
      </c>
      <c r="H1348" s="164">
        <v>2.92</v>
      </c>
      <c r="I1348" s="165"/>
      <c r="J1348" s="166">
        <f t="shared" si="121"/>
        <v>0</v>
      </c>
      <c r="K1348" s="166">
        <f t="shared" si="122"/>
        <v>0</v>
      </c>
      <c r="L1348" s="166">
        <f t="shared" si="123"/>
        <v>0</v>
      </c>
      <c r="M1348" s="176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s="172" customFormat="1" ht="15" hidden="1" customHeight="1" x14ac:dyDescent="0.25">
      <c r="A1349" s="175">
        <v>0</v>
      </c>
      <c r="B1349" s="161" t="s">
        <v>6845</v>
      </c>
      <c r="C1349" s="161" t="s">
        <v>6891</v>
      </c>
      <c r="D1349" s="162" t="s">
        <v>2698</v>
      </c>
      <c r="E1349" s="162" t="s">
        <v>2699</v>
      </c>
      <c r="F1349" s="162" t="s">
        <v>6939</v>
      </c>
      <c r="G1349" s="163" t="s">
        <v>64</v>
      </c>
      <c r="H1349" s="164">
        <v>0.83</v>
      </c>
      <c r="I1349" s="165"/>
      <c r="J1349" s="166">
        <f t="shared" si="121"/>
        <v>0</v>
      </c>
      <c r="K1349" s="166">
        <f t="shared" si="122"/>
        <v>0</v>
      </c>
      <c r="L1349" s="166">
        <f t="shared" si="123"/>
        <v>0</v>
      </c>
      <c r="M1349" s="171" t="str">
        <f>IF(I1349="","",IF(I1349&lt;75,"Ошибка! Не соблюден минимальный заказ на сорт!",IF(MOD(I1349,25)&gt;0,"Ошибка! Не соблюдена кратность заказа на позицию!","")))</f>
        <v/>
      </c>
    </row>
    <row r="1350" spans="1:13" s="172" customFormat="1" ht="15" hidden="1" customHeight="1" x14ac:dyDescent="0.25">
      <c r="A1350" s="175">
        <v>0</v>
      </c>
      <c r="B1350" s="161" t="s">
        <v>2696</v>
      </c>
      <c r="C1350" s="161" t="s">
        <v>2697</v>
      </c>
      <c r="D1350" s="162" t="s">
        <v>2698</v>
      </c>
      <c r="E1350" s="162" t="s">
        <v>2699</v>
      </c>
      <c r="F1350" s="162" t="s">
        <v>6107</v>
      </c>
      <c r="G1350" s="163" t="s">
        <v>64</v>
      </c>
      <c r="H1350" s="164">
        <v>0.96</v>
      </c>
      <c r="I1350" s="165"/>
      <c r="J1350" s="166">
        <f t="shared" si="121"/>
        <v>0</v>
      </c>
      <c r="K1350" s="166">
        <f t="shared" si="122"/>
        <v>0</v>
      </c>
      <c r="L1350" s="166">
        <f t="shared" si="123"/>
        <v>0</v>
      </c>
      <c r="M1350" s="171" t="str">
        <f>IF(I1350="","",IF(I1350&lt;75,"Ошибка! Не соблюден минимальный заказ на сорт!",IF(MOD(I1350,25)&gt;0,"Ошибка! Не соблюдена кратность заказа на позицию!","")))</f>
        <v/>
      </c>
    </row>
    <row r="1351" spans="1:13" s="172" customFormat="1" ht="15" hidden="1" customHeight="1" x14ac:dyDescent="0.25">
      <c r="A1351" s="175">
        <v>0</v>
      </c>
      <c r="B1351" s="161" t="s">
        <v>2705</v>
      </c>
      <c r="C1351" s="161" t="s">
        <v>2706</v>
      </c>
      <c r="D1351" s="162" t="s">
        <v>2698</v>
      </c>
      <c r="E1351" s="162" t="s">
        <v>2699</v>
      </c>
      <c r="F1351" s="162" t="s">
        <v>2707</v>
      </c>
      <c r="G1351" s="163" t="s">
        <v>64</v>
      </c>
      <c r="H1351" s="164">
        <v>1.02</v>
      </c>
      <c r="I1351" s="165"/>
      <c r="J1351" s="166">
        <f t="shared" si="121"/>
        <v>0</v>
      </c>
      <c r="K1351" s="166">
        <f t="shared" si="122"/>
        <v>0</v>
      </c>
      <c r="L1351" s="166">
        <f t="shared" si="123"/>
        <v>0</v>
      </c>
      <c r="M1351" s="176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s="172" customFormat="1" ht="15" hidden="1" customHeight="1" x14ac:dyDescent="0.25">
      <c r="A1352" s="175">
        <v>0</v>
      </c>
      <c r="B1352" s="161" t="s">
        <v>2708</v>
      </c>
      <c r="C1352" s="161" t="s">
        <v>2709</v>
      </c>
      <c r="D1352" s="162" t="s">
        <v>2698</v>
      </c>
      <c r="E1352" s="162" t="s">
        <v>2699</v>
      </c>
      <c r="F1352" s="162" t="s">
        <v>2710</v>
      </c>
      <c r="G1352" s="163" t="s">
        <v>64</v>
      </c>
      <c r="H1352" s="164">
        <v>1.1300000000000001</v>
      </c>
      <c r="I1352" s="165"/>
      <c r="J1352" s="166">
        <f t="shared" si="121"/>
        <v>0</v>
      </c>
      <c r="K1352" s="166">
        <f t="shared" si="122"/>
        <v>0</v>
      </c>
      <c r="L1352" s="166">
        <f t="shared" si="123"/>
        <v>0</v>
      </c>
      <c r="M1352" s="171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s="172" customFormat="1" ht="15" hidden="1" customHeight="1" x14ac:dyDescent="0.25">
      <c r="A1353" s="175">
        <v>0</v>
      </c>
      <c r="B1353" s="161" t="s">
        <v>2711</v>
      </c>
      <c r="C1353" s="161" t="s">
        <v>2712</v>
      </c>
      <c r="D1353" s="162" t="s">
        <v>2698</v>
      </c>
      <c r="E1353" s="162" t="s">
        <v>2699</v>
      </c>
      <c r="F1353" s="162" t="s">
        <v>2710</v>
      </c>
      <c r="G1353" s="163" t="s">
        <v>14</v>
      </c>
      <c r="H1353" s="164">
        <v>2.92</v>
      </c>
      <c r="I1353" s="165"/>
      <c r="J1353" s="166">
        <f t="shared" si="121"/>
        <v>0</v>
      </c>
      <c r="K1353" s="166">
        <f t="shared" si="122"/>
        <v>0</v>
      </c>
      <c r="L1353" s="166">
        <f t="shared" si="123"/>
        <v>0</v>
      </c>
      <c r="M1353" s="171" t="str">
        <f>IF(I1353="","",IF(I1353&lt;75,"Ошибка! Не соблюден минимальный заказ на сорт!",IF(MOD(I1353,25)&gt;0,"Ошибка! Не соблюдена кратность заказа на позицию!","")))</f>
        <v/>
      </c>
    </row>
    <row r="1354" spans="1:13" ht="15" customHeight="1" x14ac:dyDescent="0.25">
      <c r="A1354" s="1">
        <v>80</v>
      </c>
      <c r="B1354" s="63" t="s">
        <v>2713</v>
      </c>
      <c r="C1354" s="63" t="s">
        <v>2714</v>
      </c>
      <c r="D1354" s="64" t="s">
        <v>2698</v>
      </c>
      <c r="E1354" s="64" t="s">
        <v>2699</v>
      </c>
      <c r="F1354" s="64" t="s">
        <v>2715</v>
      </c>
      <c r="G1354" s="65" t="s">
        <v>64</v>
      </c>
      <c r="H1354" s="66">
        <v>1.52</v>
      </c>
      <c r="I1354" s="67"/>
      <c r="J1354" s="68">
        <f t="shared" si="121"/>
        <v>0</v>
      </c>
      <c r="K1354" s="68">
        <f t="shared" si="122"/>
        <v>0</v>
      </c>
      <c r="L1354" s="68">
        <f t="shared" si="123"/>
        <v>0</v>
      </c>
      <c r="M1354" s="30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s="172" customFormat="1" ht="15" hidden="1" customHeight="1" x14ac:dyDescent="0.25">
      <c r="A1355" s="175">
        <v>0</v>
      </c>
      <c r="B1355" s="161" t="s">
        <v>2719</v>
      </c>
      <c r="C1355" s="161" t="s">
        <v>2720</v>
      </c>
      <c r="D1355" s="162" t="s">
        <v>2698</v>
      </c>
      <c r="E1355" s="162" t="s">
        <v>2699</v>
      </c>
      <c r="F1355" s="162" t="s">
        <v>2721</v>
      </c>
      <c r="G1355" s="163" t="s">
        <v>64</v>
      </c>
      <c r="H1355" s="164">
        <v>1.1000000000000001</v>
      </c>
      <c r="I1355" s="165"/>
      <c r="J1355" s="166">
        <f t="shared" si="121"/>
        <v>0</v>
      </c>
      <c r="K1355" s="166">
        <f t="shared" si="122"/>
        <v>0</v>
      </c>
      <c r="L1355" s="166">
        <f t="shared" si="123"/>
        <v>0</v>
      </c>
      <c r="M1355" s="171" t="str">
        <f>IF(I1355="","",IF(I1355&lt;75,"Ошибка! Не соблюден минимальный заказ на сорт!",IF(MOD(I1355,25)&gt;0,"Ошибка! Не соблюдена кратность заказа на позицию!","")))</f>
        <v/>
      </c>
    </row>
    <row r="1356" spans="1:13" s="172" customFormat="1" ht="15" hidden="1" customHeight="1" x14ac:dyDescent="0.25">
      <c r="A1356" s="175">
        <v>0</v>
      </c>
      <c r="B1356" s="161" t="s">
        <v>5036</v>
      </c>
      <c r="C1356" s="161" t="s">
        <v>2723</v>
      </c>
      <c r="D1356" s="162" t="s">
        <v>2698</v>
      </c>
      <c r="E1356" s="162" t="s">
        <v>2699</v>
      </c>
      <c r="F1356" s="162" t="s">
        <v>2724</v>
      </c>
      <c r="G1356" s="163" t="s">
        <v>64</v>
      </c>
      <c r="H1356" s="164">
        <v>1.02</v>
      </c>
      <c r="I1356" s="165"/>
      <c r="J1356" s="166">
        <f t="shared" si="121"/>
        <v>0</v>
      </c>
      <c r="K1356" s="166">
        <f t="shared" si="122"/>
        <v>0</v>
      </c>
      <c r="L1356" s="166">
        <f t="shared" si="123"/>
        <v>0</v>
      </c>
      <c r="M1356" s="171" t="str">
        <f>IF(I1356="","",IF(I1356&lt;75,"Ошибка! Не соблюден минимальный заказ на сорт!",IF(MOD(I1356,25)&gt;0,"Ошибка! Не соблюдена кратность заказа на позицию!","")))</f>
        <v/>
      </c>
    </row>
    <row r="1357" spans="1:13" s="172" customFormat="1" ht="15" hidden="1" customHeight="1" x14ac:dyDescent="0.25">
      <c r="A1357" s="175">
        <v>0</v>
      </c>
      <c r="B1357" s="161" t="s">
        <v>2725</v>
      </c>
      <c r="C1357" s="161" t="s">
        <v>2726</v>
      </c>
      <c r="D1357" s="162" t="s">
        <v>2698</v>
      </c>
      <c r="E1357" s="162" t="s">
        <v>2699</v>
      </c>
      <c r="F1357" s="162" t="s">
        <v>2727</v>
      </c>
      <c r="G1357" s="163" t="s">
        <v>64</v>
      </c>
      <c r="H1357" s="164">
        <v>1.02</v>
      </c>
      <c r="I1357" s="165"/>
      <c r="J1357" s="166">
        <f t="shared" si="121"/>
        <v>0</v>
      </c>
      <c r="K1357" s="166">
        <f t="shared" si="122"/>
        <v>0</v>
      </c>
      <c r="L1357" s="166">
        <f t="shared" si="123"/>
        <v>0</v>
      </c>
      <c r="M1357" s="176" t="str">
        <f>IF(I1357="","",IF(I1357&lt;50,"Ошибка! Не соблюден минимальный заказ на сорт!",""))</f>
        <v/>
      </c>
    </row>
    <row r="1358" spans="1:13" s="172" customFormat="1" ht="15" hidden="1" customHeight="1" x14ac:dyDescent="0.25">
      <c r="A1358" s="175">
        <v>0</v>
      </c>
      <c r="B1358" s="161" t="s">
        <v>2728</v>
      </c>
      <c r="C1358" s="161" t="s">
        <v>2729</v>
      </c>
      <c r="D1358" s="162" t="s">
        <v>2698</v>
      </c>
      <c r="E1358" s="162" t="s">
        <v>2699</v>
      </c>
      <c r="F1358" s="162" t="s">
        <v>2727</v>
      </c>
      <c r="G1358" s="163" t="s">
        <v>14</v>
      </c>
      <c r="H1358" s="164">
        <v>2.86</v>
      </c>
      <c r="I1358" s="165"/>
      <c r="J1358" s="166">
        <f t="shared" si="121"/>
        <v>0</v>
      </c>
      <c r="K1358" s="166">
        <f t="shared" si="122"/>
        <v>0</v>
      </c>
      <c r="L1358" s="166">
        <f t="shared" si="123"/>
        <v>0</v>
      </c>
      <c r="M1358" s="171" t="str">
        <f>IF(I1358="","",IF(I1358&lt;75,"Ошибка! Не соблюден минимальный заказ на сорт!",IF(MOD(I1358,25)&gt;0,"Ошибка! Не соблюдена кратность заказа на позицию!","")))</f>
        <v/>
      </c>
    </row>
    <row r="1359" spans="1:13" s="172" customFormat="1" ht="15" hidden="1" customHeight="1" x14ac:dyDescent="0.25">
      <c r="A1359" s="175">
        <v>0</v>
      </c>
      <c r="B1359" s="161" t="s">
        <v>2700</v>
      </c>
      <c r="C1359" s="161" t="s">
        <v>2701</v>
      </c>
      <c r="D1359" s="162" t="s">
        <v>2698</v>
      </c>
      <c r="E1359" s="162" t="s">
        <v>2699</v>
      </c>
      <c r="F1359" s="162" t="s">
        <v>6107</v>
      </c>
      <c r="G1359" s="163" t="s">
        <v>14</v>
      </c>
      <c r="H1359" s="164">
        <v>2.92</v>
      </c>
      <c r="I1359" s="165"/>
      <c r="J1359" s="166">
        <f t="shared" si="121"/>
        <v>0</v>
      </c>
      <c r="K1359" s="166">
        <f t="shared" si="122"/>
        <v>0</v>
      </c>
      <c r="L1359" s="166">
        <f t="shared" si="123"/>
        <v>0</v>
      </c>
      <c r="M1359" s="171" t="str">
        <f>IF(I1359="","",IF(I1359&lt;75,"Ошибка! Не соблюден минимальный заказ на сорт!",IF(MOD(I1359,25)&gt;0,"Ошибка! Не соблюдена кратность заказа на позицию!","")))</f>
        <v/>
      </c>
    </row>
    <row r="1360" spans="1:13" s="172" customFormat="1" ht="15" hidden="1" customHeight="1" x14ac:dyDescent="0.25">
      <c r="A1360" s="175">
        <v>0</v>
      </c>
      <c r="B1360" s="161" t="s">
        <v>2703</v>
      </c>
      <c r="C1360" s="161" t="s">
        <v>2704</v>
      </c>
      <c r="D1360" s="162" t="s">
        <v>2698</v>
      </c>
      <c r="E1360" s="162" t="s">
        <v>2699</v>
      </c>
      <c r="F1360" s="162" t="s">
        <v>2702</v>
      </c>
      <c r="G1360" s="163" t="s">
        <v>64</v>
      </c>
      <c r="H1360" s="164">
        <v>1.02</v>
      </c>
      <c r="I1360" s="165"/>
      <c r="J1360" s="166">
        <f t="shared" si="121"/>
        <v>0</v>
      </c>
      <c r="K1360" s="166">
        <f t="shared" si="122"/>
        <v>0</v>
      </c>
      <c r="L1360" s="166">
        <f t="shared" si="123"/>
        <v>0</v>
      </c>
      <c r="M1360" s="171" t="str">
        <f>IF(I1360="","",IF(I1360&lt;75,"Ошибка! Не соблюден минимальный заказ на сорт!",IF(MOD(I1360,25)&gt;0,"Ошибка! Не соблюдена кратность заказа на позицию!","")))</f>
        <v/>
      </c>
    </row>
    <row r="1361" spans="1:13" s="172" customFormat="1" ht="15" hidden="1" customHeight="1" x14ac:dyDescent="0.25">
      <c r="A1361" s="181">
        <v>0</v>
      </c>
      <c r="B1361" s="161" t="s">
        <v>2716</v>
      </c>
      <c r="C1361" s="161" t="s">
        <v>2717</v>
      </c>
      <c r="D1361" s="162" t="s">
        <v>2698</v>
      </c>
      <c r="E1361" s="162" t="s">
        <v>2699</v>
      </c>
      <c r="F1361" s="162" t="s">
        <v>2718</v>
      </c>
      <c r="G1361" s="174" t="s">
        <v>64</v>
      </c>
      <c r="H1361" s="164">
        <v>1.18</v>
      </c>
      <c r="I1361" s="165"/>
      <c r="J1361" s="166">
        <f t="shared" si="121"/>
        <v>0</v>
      </c>
      <c r="K1361" s="166">
        <f t="shared" si="122"/>
        <v>0</v>
      </c>
      <c r="L1361" s="166">
        <f t="shared" si="123"/>
        <v>0</v>
      </c>
      <c r="M1361" s="171" t="str">
        <f>IF(I1361="","",IF(I1361&lt;75,"Ошибка! Не соблюден минимальный заказ на сорт!",IF(MOD(I1361,25)&gt;0,"Ошибка! Не соблюдена кратность заказа на позицию!","")))</f>
        <v/>
      </c>
    </row>
    <row r="1362" spans="1:13" s="172" customFormat="1" ht="15" hidden="1" customHeight="1" x14ac:dyDescent="0.25">
      <c r="A1362" s="175">
        <v>0</v>
      </c>
      <c r="B1362" s="161" t="s">
        <v>5035</v>
      </c>
      <c r="C1362" s="179" t="s">
        <v>5564</v>
      </c>
      <c r="D1362" s="173" t="s">
        <v>2698</v>
      </c>
      <c r="E1362" s="173" t="s">
        <v>2699</v>
      </c>
      <c r="F1362" s="173" t="s">
        <v>2722</v>
      </c>
      <c r="G1362" s="174" t="s">
        <v>14</v>
      </c>
      <c r="H1362" s="164">
        <v>2.92</v>
      </c>
      <c r="I1362" s="165"/>
      <c r="J1362" s="166">
        <f t="shared" si="121"/>
        <v>0</v>
      </c>
      <c r="K1362" s="166">
        <f t="shared" si="122"/>
        <v>0</v>
      </c>
      <c r="L1362" s="166">
        <f t="shared" si="123"/>
        <v>0</v>
      </c>
      <c r="M1362" s="171" t="str">
        <f>IF(I1362="","",IF(I1362&lt;75,"Ошибка! Не соблюден минимальный заказ на сорт!",IF(MOD(I1362,25)&gt;0,"Ошибка! Не соблюдена кратность заказа на позицию!","")))</f>
        <v/>
      </c>
    </row>
    <row r="1363" spans="1:13" s="172" customFormat="1" ht="15" hidden="1" customHeight="1" x14ac:dyDescent="0.25">
      <c r="A1363" s="175">
        <v>0</v>
      </c>
      <c r="B1363" s="161" t="s">
        <v>2730</v>
      </c>
      <c r="C1363" s="161" t="s">
        <v>2731</v>
      </c>
      <c r="D1363" s="162" t="s">
        <v>2732</v>
      </c>
      <c r="E1363" s="162" t="s">
        <v>2733</v>
      </c>
      <c r="F1363" s="162" t="s">
        <v>2734</v>
      </c>
      <c r="G1363" s="163" t="s">
        <v>64</v>
      </c>
      <c r="H1363" s="164">
        <v>1.05</v>
      </c>
      <c r="I1363" s="165"/>
      <c r="J1363" s="166">
        <f t="shared" si="121"/>
        <v>0</v>
      </c>
      <c r="K1363" s="166">
        <f t="shared" si="122"/>
        <v>0</v>
      </c>
      <c r="L1363" s="166">
        <f t="shared" si="123"/>
        <v>0</v>
      </c>
      <c r="M1363" s="171" t="str">
        <f>IF(I1363="","",IF(I1363&lt;50,"Ошибка! Не соблюден минимальный заказ на сорт!",""))</f>
        <v/>
      </c>
    </row>
    <row r="1364" spans="1:13" s="172" customFormat="1" ht="15" hidden="1" customHeight="1" x14ac:dyDescent="0.25">
      <c r="A1364" s="175">
        <v>0</v>
      </c>
      <c r="B1364" s="161" t="s">
        <v>2735</v>
      </c>
      <c r="C1364" s="161" t="s">
        <v>2736</v>
      </c>
      <c r="D1364" s="162" t="s">
        <v>2732</v>
      </c>
      <c r="E1364" s="162" t="s">
        <v>2733</v>
      </c>
      <c r="F1364" s="162" t="s">
        <v>2737</v>
      </c>
      <c r="G1364" s="163" t="s">
        <v>64</v>
      </c>
      <c r="H1364" s="164">
        <v>0.99</v>
      </c>
      <c r="I1364" s="165"/>
      <c r="J1364" s="166">
        <f t="shared" si="121"/>
        <v>0</v>
      </c>
      <c r="K1364" s="166">
        <f t="shared" si="122"/>
        <v>0</v>
      </c>
      <c r="L1364" s="166">
        <f t="shared" si="123"/>
        <v>0</v>
      </c>
      <c r="M1364" s="171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s="172" customFormat="1" ht="15" hidden="1" customHeight="1" x14ac:dyDescent="0.25">
      <c r="A1365" s="181">
        <v>0</v>
      </c>
      <c r="B1365" s="161" t="s">
        <v>5038</v>
      </c>
      <c r="C1365" s="161" t="s">
        <v>5565</v>
      </c>
      <c r="D1365" s="162" t="s">
        <v>2732</v>
      </c>
      <c r="E1365" s="162" t="s">
        <v>2733</v>
      </c>
      <c r="F1365" s="162"/>
      <c r="G1365" s="163" t="s">
        <v>64</v>
      </c>
      <c r="H1365" s="164">
        <v>1.02</v>
      </c>
      <c r="I1365" s="165"/>
      <c r="J1365" s="166">
        <f t="shared" si="121"/>
        <v>0</v>
      </c>
      <c r="K1365" s="166">
        <f t="shared" si="122"/>
        <v>0</v>
      </c>
      <c r="L1365" s="166">
        <f t="shared" si="123"/>
        <v>0</v>
      </c>
      <c r="M1365" s="171" t="str">
        <f>IF(I1365="","",IF(I1365&lt;75,"Ошибка! Не соблюден минимальный заказ на сорт!",IF(MOD(I1365,25)&gt;0,"Ошибка! Не соблюдена кратность заказа на позицию!","")))</f>
        <v/>
      </c>
    </row>
    <row r="1366" spans="1:13" ht="15" customHeight="1" x14ac:dyDescent="0.25">
      <c r="A1366" s="1">
        <v>860</v>
      </c>
      <c r="B1366" s="63" t="s">
        <v>7141</v>
      </c>
      <c r="C1366" s="63" t="s">
        <v>7107</v>
      </c>
      <c r="D1366" s="64" t="s">
        <v>2740</v>
      </c>
      <c r="E1366" s="64" t="s">
        <v>2741</v>
      </c>
      <c r="F1366" s="64" t="s">
        <v>7178</v>
      </c>
      <c r="G1366" s="65" t="s">
        <v>64</v>
      </c>
      <c r="H1366" s="66">
        <v>1.43</v>
      </c>
      <c r="I1366" s="67"/>
      <c r="J1366" s="68">
        <f t="shared" si="121"/>
        <v>0</v>
      </c>
      <c r="K1366" s="68">
        <f t="shared" si="122"/>
        <v>0</v>
      </c>
      <c r="L1366" s="68">
        <f t="shared" si="123"/>
        <v>0</v>
      </c>
      <c r="M1366" s="30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s="172" customFormat="1" ht="15" hidden="1" customHeight="1" x14ac:dyDescent="0.25">
      <c r="A1367" s="175">
        <v>0</v>
      </c>
      <c r="B1367" s="161" t="s">
        <v>7024</v>
      </c>
      <c r="C1367" s="161" t="s">
        <v>6974</v>
      </c>
      <c r="D1367" s="162" t="s">
        <v>2740</v>
      </c>
      <c r="E1367" s="162" t="s">
        <v>2741</v>
      </c>
      <c r="F1367" s="162" t="s">
        <v>7072</v>
      </c>
      <c r="G1367" s="163" t="s">
        <v>64</v>
      </c>
      <c r="H1367" s="164">
        <v>0.94000000000000006</v>
      </c>
      <c r="I1367" s="165"/>
      <c r="J1367" s="166">
        <f t="shared" si="121"/>
        <v>0</v>
      </c>
      <c r="K1367" s="166">
        <f t="shared" si="122"/>
        <v>0</v>
      </c>
      <c r="L1367" s="166">
        <f t="shared" si="123"/>
        <v>0</v>
      </c>
      <c r="M1367" s="171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s="172" customFormat="1" ht="15" customHeight="1" x14ac:dyDescent="0.25">
      <c r="A1368" s="180">
        <v>682</v>
      </c>
      <c r="B1368" s="63" t="s">
        <v>2738</v>
      </c>
      <c r="C1368" s="63" t="s">
        <v>2739</v>
      </c>
      <c r="D1368" s="64" t="s">
        <v>2740</v>
      </c>
      <c r="E1368" s="64" t="s">
        <v>2741</v>
      </c>
      <c r="F1368" s="64" t="s">
        <v>2742</v>
      </c>
      <c r="G1368" s="177" t="s">
        <v>64</v>
      </c>
      <c r="H1368" s="66">
        <v>0.94000000000000006</v>
      </c>
      <c r="I1368" s="67"/>
      <c r="J1368" s="68">
        <f t="shared" si="121"/>
        <v>0</v>
      </c>
      <c r="K1368" s="68">
        <f t="shared" si="122"/>
        <v>0</v>
      </c>
      <c r="L1368" s="68">
        <f t="shared" si="123"/>
        <v>0</v>
      </c>
      <c r="M1368" s="171" t="str">
        <f>IF(I1368="","",IF(I1368&lt;50,"Ошибка! Не соблюден минимальный заказ на сорт!",""))</f>
        <v/>
      </c>
    </row>
    <row r="1369" spans="1:13" s="172" customFormat="1" ht="15" customHeight="1" x14ac:dyDescent="0.25">
      <c r="A1369" s="1">
        <v>2682</v>
      </c>
      <c r="B1369" s="63" t="s">
        <v>2744</v>
      </c>
      <c r="C1369" s="63" t="s">
        <v>2745</v>
      </c>
      <c r="D1369" s="64" t="s">
        <v>2740</v>
      </c>
      <c r="E1369" s="64" t="s">
        <v>2741</v>
      </c>
      <c r="F1369" s="64" t="s">
        <v>2746</v>
      </c>
      <c r="G1369" s="65" t="s">
        <v>64</v>
      </c>
      <c r="H1369" s="66">
        <v>1.01</v>
      </c>
      <c r="I1369" s="67"/>
      <c r="J1369" s="68">
        <f t="shared" si="121"/>
        <v>0</v>
      </c>
      <c r="K1369" s="68">
        <f t="shared" si="122"/>
        <v>0</v>
      </c>
      <c r="L1369" s="68">
        <f t="shared" si="123"/>
        <v>0</v>
      </c>
      <c r="M1369" s="171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s="172" customFormat="1" ht="15" hidden="1" customHeight="1" x14ac:dyDescent="0.25">
      <c r="A1370" s="175">
        <v>0</v>
      </c>
      <c r="B1370" s="161" t="s">
        <v>6641</v>
      </c>
      <c r="C1370" s="161" t="s">
        <v>6673</v>
      </c>
      <c r="D1370" s="162" t="s">
        <v>2740</v>
      </c>
      <c r="E1370" s="162" t="s">
        <v>2741</v>
      </c>
      <c r="F1370" s="162" t="s">
        <v>2743</v>
      </c>
      <c r="G1370" s="163" t="s">
        <v>64</v>
      </c>
      <c r="H1370" s="164">
        <v>1.07</v>
      </c>
      <c r="I1370" s="165"/>
      <c r="J1370" s="166">
        <f t="shared" si="121"/>
        <v>0</v>
      </c>
      <c r="K1370" s="166">
        <f t="shared" si="122"/>
        <v>0</v>
      </c>
      <c r="L1370" s="166">
        <f t="shared" si="123"/>
        <v>0</v>
      </c>
      <c r="M1370" s="171" t="str">
        <f>IF(I1370="","",IF(I1370&lt;75,"Ошибка! Не соблюден минимальный заказ на сорт!",IF(MOD(I1370,25)&gt;0,"Ошибка! Не соблюдена кратность заказа на позицию!","")))</f>
        <v/>
      </c>
    </row>
    <row r="1371" spans="1:13" s="172" customFormat="1" ht="15" hidden="1" customHeight="1" x14ac:dyDescent="0.25">
      <c r="A1371" s="175">
        <v>0</v>
      </c>
      <c r="B1371" s="161" t="s">
        <v>2747</v>
      </c>
      <c r="C1371" s="161" t="s">
        <v>2748</v>
      </c>
      <c r="D1371" s="162" t="s">
        <v>2740</v>
      </c>
      <c r="E1371" s="162" t="s">
        <v>2741</v>
      </c>
      <c r="F1371" s="162" t="s">
        <v>2746</v>
      </c>
      <c r="G1371" s="163" t="s">
        <v>14</v>
      </c>
      <c r="H1371" s="164">
        <v>2.92</v>
      </c>
      <c r="I1371" s="165"/>
      <c r="J1371" s="166">
        <f t="shared" si="121"/>
        <v>0</v>
      </c>
      <c r="K1371" s="166">
        <f t="shared" si="122"/>
        <v>0</v>
      </c>
      <c r="L1371" s="166">
        <f t="shared" si="123"/>
        <v>0</v>
      </c>
      <c r="M1371" s="171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s="172" customFormat="1" ht="15" hidden="1" customHeight="1" x14ac:dyDescent="0.25">
      <c r="A1372" s="175">
        <v>0</v>
      </c>
      <c r="B1372" s="161" t="s">
        <v>2749</v>
      </c>
      <c r="C1372" s="161" t="s">
        <v>2750</v>
      </c>
      <c r="D1372" s="162" t="s">
        <v>2751</v>
      </c>
      <c r="E1372" s="162" t="s">
        <v>2752</v>
      </c>
      <c r="F1372" s="162" t="s">
        <v>262</v>
      </c>
      <c r="G1372" s="163" t="s">
        <v>64</v>
      </c>
      <c r="H1372" s="164">
        <v>1.58</v>
      </c>
      <c r="I1372" s="165"/>
      <c r="J1372" s="166">
        <f t="shared" si="121"/>
        <v>0</v>
      </c>
      <c r="K1372" s="166">
        <f t="shared" si="122"/>
        <v>0</v>
      </c>
      <c r="L1372" s="166">
        <f t="shared" si="123"/>
        <v>0</v>
      </c>
      <c r="M1372" s="171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s="172" customFormat="1" ht="15" customHeight="1" x14ac:dyDescent="0.25">
      <c r="A1373" s="1">
        <v>1252</v>
      </c>
      <c r="B1373" s="63" t="s">
        <v>6844</v>
      </c>
      <c r="C1373" s="63" t="s">
        <v>6890</v>
      </c>
      <c r="D1373" s="64" t="s">
        <v>2755</v>
      </c>
      <c r="E1373" s="64" t="s">
        <v>2756</v>
      </c>
      <c r="F1373" s="64" t="s">
        <v>2761</v>
      </c>
      <c r="G1373" s="65" t="s">
        <v>64</v>
      </c>
      <c r="H1373" s="66">
        <v>1.1000000000000001</v>
      </c>
      <c r="I1373" s="67"/>
      <c r="J1373" s="68">
        <f t="shared" si="121"/>
        <v>0</v>
      </c>
      <c r="K1373" s="68">
        <f t="shared" si="122"/>
        <v>0</v>
      </c>
      <c r="L1373" s="68">
        <f t="shared" si="123"/>
        <v>0</v>
      </c>
      <c r="M1373" s="171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s="172" customFormat="1" ht="15" hidden="1" customHeight="1" x14ac:dyDescent="0.25">
      <c r="A1374" s="181">
        <v>0</v>
      </c>
      <c r="B1374" s="161" t="s">
        <v>2753</v>
      </c>
      <c r="C1374" s="161" t="s">
        <v>2754</v>
      </c>
      <c r="D1374" s="162" t="s">
        <v>2755</v>
      </c>
      <c r="E1374" s="162" t="s">
        <v>2756</v>
      </c>
      <c r="F1374" s="162" t="s">
        <v>2757</v>
      </c>
      <c r="G1374" s="163" t="s">
        <v>64</v>
      </c>
      <c r="H1374" s="164">
        <v>1.01</v>
      </c>
      <c r="I1374" s="165"/>
      <c r="J1374" s="166">
        <f t="shared" si="121"/>
        <v>0</v>
      </c>
      <c r="K1374" s="166">
        <f t="shared" si="122"/>
        <v>0</v>
      </c>
      <c r="L1374" s="166">
        <f t="shared" si="123"/>
        <v>0</v>
      </c>
      <c r="M1374" s="171" t="str">
        <f>IF(I1374="","",IF(I1374&lt;50,"Ошибка! Не соблюден минимальный заказ на сорт!",""))</f>
        <v/>
      </c>
    </row>
    <row r="1375" spans="1:13" s="172" customFormat="1" ht="15" hidden="1" customHeight="1" x14ac:dyDescent="0.25">
      <c r="A1375" s="175">
        <v>0</v>
      </c>
      <c r="B1375" s="161" t="s">
        <v>2762</v>
      </c>
      <c r="C1375" s="161" t="s">
        <v>2763</v>
      </c>
      <c r="D1375" s="162" t="s">
        <v>2755</v>
      </c>
      <c r="E1375" s="162" t="s">
        <v>2756</v>
      </c>
      <c r="F1375" s="162" t="s">
        <v>2761</v>
      </c>
      <c r="G1375" s="163" t="s">
        <v>14</v>
      </c>
      <c r="H1375" s="164">
        <v>2.92</v>
      </c>
      <c r="I1375" s="165"/>
      <c r="J1375" s="166">
        <f t="shared" si="121"/>
        <v>0</v>
      </c>
      <c r="K1375" s="166">
        <f t="shared" si="122"/>
        <v>0</v>
      </c>
      <c r="L1375" s="166">
        <f t="shared" si="123"/>
        <v>0</v>
      </c>
      <c r="M1375" s="171" t="str">
        <f>IF(I1375="","",IF(I1375&lt;75,"Ошибка! Не соблюден минимальный заказ на сорт!",IF(MOD(I1375,25)&gt;0,"Ошибка! Не соблюдена кратность заказа на позицию!","")))</f>
        <v/>
      </c>
    </row>
    <row r="1376" spans="1:13" s="172" customFormat="1" ht="15" hidden="1" customHeight="1" x14ac:dyDescent="0.25">
      <c r="A1376" s="181">
        <v>0</v>
      </c>
      <c r="B1376" s="161" t="s">
        <v>2764</v>
      </c>
      <c r="C1376" s="161" t="s">
        <v>2765</v>
      </c>
      <c r="D1376" s="162" t="s">
        <v>2755</v>
      </c>
      <c r="E1376" s="162" t="s">
        <v>2756</v>
      </c>
      <c r="F1376" s="162" t="s">
        <v>346</v>
      </c>
      <c r="G1376" s="174" t="s">
        <v>64</v>
      </c>
      <c r="H1376" s="164">
        <v>0.94000000000000006</v>
      </c>
      <c r="I1376" s="165"/>
      <c r="J1376" s="166">
        <f t="shared" si="121"/>
        <v>0</v>
      </c>
      <c r="K1376" s="166">
        <f t="shared" si="122"/>
        <v>0</v>
      </c>
      <c r="L1376" s="166">
        <f t="shared" si="123"/>
        <v>0</v>
      </c>
      <c r="M1376" s="171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s="172" customFormat="1" ht="15" hidden="1" customHeight="1" x14ac:dyDescent="0.25">
      <c r="A1377" s="175">
        <v>0</v>
      </c>
      <c r="B1377" s="161" t="s">
        <v>2766</v>
      </c>
      <c r="C1377" s="161" t="s">
        <v>2767</v>
      </c>
      <c r="D1377" s="162" t="s">
        <v>2755</v>
      </c>
      <c r="E1377" s="162" t="s">
        <v>2756</v>
      </c>
      <c r="F1377" s="162" t="s">
        <v>346</v>
      </c>
      <c r="G1377" s="163" t="s">
        <v>14</v>
      </c>
      <c r="H1377" s="164">
        <v>2.92</v>
      </c>
      <c r="I1377" s="165"/>
      <c r="J1377" s="166">
        <f t="shared" si="121"/>
        <v>0</v>
      </c>
      <c r="K1377" s="166">
        <f t="shared" si="122"/>
        <v>0</v>
      </c>
      <c r="L1377" s="166">
        <f t="shared" si="123"/>
        <v>0</v>
      </c>
      <c r="M1377" s="171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ht="15" customHeight="1" x14ac:dyDescent="0.25">
      <c r="A1378" s="1">
        <v>176</v>
      </c>
      <c r="B1378" s="63" t="s">
        <v>2768</v>
      </c>
      <c r="C1378" s="63" t="s">
        <v>2769</v>
      </c>
      <c r="D1378" s="64" t="s">
        <v>2755</v>
      </c>
      <c r="E1378" s="64" t="s">
        <v>2756</v>
      </c>
      <c r="F1378" s="64" t="s">
        <v>2770</v>
      </c>
      <c r="G1378" s="65" t="s">
        <v>64</v>
      </c>
      <c r="H1378" s="66">
        <v>0.94000000000000006</v>
      </c>
      <c r="I1378" s="67"/>
      <c r="J1378" s="68">
        <f t="shared" si="121"/>
        <v>0</v>
      </c>
      <c r="K1378" s="68">
        <f t="shared" si="122"/>
        <v>0</v>
      </c>
      <c r="L1378" s="68">
        <f t="shared" si="123"/>
        <v>0</v>
      </c>
      <c r="M1378" s="30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s="172" customFormat="1" ht="15" customHeight="1" x14ac:dyDescent="0.25">
      <c r="A1379" s="1">
        <v>1409</v>
      </c>
      <c r="B1379" s="63" t="s">
        <v>2771</v>
      </c>
      <c r="C1379" s="63" t="s">
        <v>2772</v>
      </c>
      <c r="D1379" s="64" t="s">
        <v>2755</v>
      </c>
      <c r="E1379" s="64" t="s">
        <v>2756</v>
      </c>
      <c r="F1379" s="64" t="s">
        <v>2773</v>
      </c>
      <c r="G1379" s="65" t="s">
        <v>64</v>
      </c>
      <c r="H1379" s="66">
        <v>0.94000000000000006</v>
      </c>
      <c r="I1379" s="67"/>
      <c r="J1379" s="68">
        <f t="shared" si="121"/>
        <v>0</v>
      </c>
      <c r="K1379" s="68">
        <f t="shared" si="122"/>
        <v>0</v>
      </c>
      <c r="L1379" s="68">
        <f t="shared" si="123"/>
        <v>0</v>
      </c>
      <c r="M1379" s="171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s="172" customFormat="1" ht="15" hidden="1" customHeight="1" x14ac:dyDescent="0.25">
      <c r="A1380" s="175">
        <v>0</v>
      </c>
      <c r="B1380" s="161" t="s">
        <v>2774</v>
      </c>
      <c r="C1380" s="161" t="s">
        <v>2775</v>
      </c>
      <c r="D1380" s="162" t="s">
        <v>2755</v>
      </c>
      <c r="E1380" s="162" t="s">
        <v>2756</v>
      </c>
      <c r="F1380" s="162" t="s">
        <v>2773</v>
      </c>
      <c r="G1380" s="163" t="s">
        <v>14</v>
      </c>
      <c r="H1380" s="164">
        <v>2.92</v>
      </c>
      <c r="I1380" s="165"/>
      <c r="J1380" s="166">
        <f t="shared" si="121"/>
        <v>0</v>
      </c>
      <c r="K1380" s="166">
        <f t="shared" si="122"/>
        <v>0</v>
      </c>
      <c r="L1380" s="166">
        <f t="shared" si="123"/>
        <v>0</v>
      </c>
      <c r="M1380" s="171" t="str">
        <f>IF(I1380="","",IF(I1380&lt;50,"Ошибка! Не соблюден минимальный заказ на сорт!",""))</f>
        <v/>
      </c>
    </row>
    <row r="1381" spans="1:13" s="172" customFormat="1" ht="15" customHeight="1" x14ac:dyDescent="0.25">
      <c r="A1381" s="180">
        <v>2030</v>
      </c>
      <c r="B1381" s="63" t="s">
        <v>2776</v>
      </c>
      <c r="C1381" s="63" t="s">
        <v>2777</v>
      </c>
      <c r="D1381" s="64" t="s">
        <v>2755</v>
      </c>
      <c r="E1381" s="64" t="s">
        <v>2756</v>
      </c>
      <c r="F1381" s="64" t="s">
        <v>2778</v>
      </c>
      <c r="G1381" s="177" t="s">
        <v>64</v>
      </c>
      <c r="H1381" s="66">
        <v>0.94000000000000006</v>
      </c>
      <c r="I1381" s="67"/>
      <c r="J1381" s="68">
        <f t="shared" si="121"/>
        <v>0</v>
      </c>
      <c r="K1381" s="68">
        <f t="shared" si="122"/>
        <v>0</v>
      </c>
      <c r="L1381" s="68">
        <f t="shared" si="123"/>
        <v>0</v>
      </c>
      <c r="M1381" s="171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3847</v>
      </c>
      <c r="B1382" s="63" t="s">
        <v>2779</v>
      </c>
      <c r="C1382" s="63" t="s">
        <v>2780</v>
      </c>
      <c r="D1382" s="64" t="s">
        <v>2755</v>
      </c>
      <c r="E1382" s="64" t="s">
        <v>2756</v>
      </c>
      <c r="F1382" s="64" t="s">
        <v>2781</v>
      </c>
      <c r="G1382" s="65" t="s">
        <v>64</v>
      </c>
      <c r="H1382" s="66">
        <v>0.94000000000000006</v>
      </c>
      <c r="I1382" s="67"/>
      <c r="J1382" s="68">
        <f t="shared" si="121"/>
        <v>0</v>
      </c>
      <c r="K1382" s="68">
        <f t="shared" si="122"/>
        <v>0</v>
      </c>
      <c r="L1382" s="68">
        <f t="shared" si="123"/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s="172" customFormat="1" ht="15" customHeight="1" x14ac:dyDescent="0.25">
      <c r="A1383" s="1">
        <v>208</v>
      </c>
      <c r="B1383" s="63" t="s">
        <v>5033</v>
      </c>
      <c r="C1383" s="178" t="s">
        <v>5562</v>
      </c>
      <c r="D1383" s="167" t="s">
        <v>2755</v>
      </c>
      <c r="E1383" s="167" t="s">
        <v>2756</v>
      </c>
      <c r="F1383" s="167" t="s">
        <v>2781</v>
      </c>
      <c r="G1383" s="168" t="s">
        <v>14</v>
      </c>
      <c r="H1383" s="169">
        <v>2.92</v>
      </c>
      <c r="I1383" s="67"/>
      <c r="J1383" s="68">
        <f t="shared" si="121"/>
        <v>0</v>
      </c>
      <c r="K1383" s="68">
        <f t="shared" si="122"/>
        <v>0</v>
      </c>
      <c r="L1383" s="68">
        <f t="shared" si="123"/>
        <v>0</v>
      </c>
      <c r="M1383" s="171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s="172" customFormat="1" ht="15" hidden="1" customHeight="1" x14ac:dyDescent="0.25">
      <c r="A1384" s="175">
        <v>0</v>
      </c>
      <c r="B1384" s="161" t="s">
        <v>6642</v>
      </c>
      <c r="C1384" s="161" t="s">
        <v>6674</v>
      </c>
      <c r="D1384" s="162" t="s">
        <v>2755</v>
      </c>
      <c r="E1384" s="162" t="s">
        <v>2756</v>
      </c>
      <c r="F1384" s="162" t="s">
        <v>6710</v>
      </c>
      <c r="G1384" s="163" t="s">
        <v>64</v>
      </c>
      <c r="H1384" s="164">
        <v>0.94000000000000006</v>
      </c>
      <c r="I1384" s="165"/>
      <c r="J1384" s="166">
        <f t="shared" si="121"/>
        <v>0</v>
      </c>
      <c r="K1384" s="166">
        <f t="shared" si="122"/>
        <v>0</v>
      </c>
      <c r="L1384" s="166">
        <f t="shared" si="123"/>
        <v>0</v>
      </c>
      <c r="M1384" s="171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s="172" customFormat="1" ht="15" hidden="1" customHeight="1" x14ac:dyDescent="0.25">
      <c r="A1385" s="175">
        <v>0</v>
      </c>
      <c r="B1385" s="161" t="s">
        <v>2758</v>
      </c>
      <c r="C1385" s="161" t="s">
        <v>2759</v>
      </c>
      <c r="D1385" s="162" t="s">
        <v>2755</v>
      </c>
      <c r="E1385" s="162" t="s">
        <v>2756</v>
      </c>
      <c r="F1385" s="162" t="s">
        <v>2760</v>
      </c>
      <c r="G1385" s="163" t="s">
        <v>64</v>
      </c>
      <c r="H1385" s="164">
        <v>1.07</v>
      </c>
      <c r="I1385" s="165"/>
      <c r="J1385" s="166">
        <f t="shared" si="121"/>
        <v>0</v>
      </c>
      <c r="K1385" s="166">
        <f t="shared" si="122"/>
        <v>0</v>
      </c>
      <c r="L1385" s="166">
        <f t="shared" si="123"/>
        <v>0</v>
      </c>
      <c r="M1385" s="171" t="str">
        <f>IF(I1385="","",IF(I1385&lt;75,"Ошибка! Не соблюден минимальный заказ на сорт!",IF(MOD(I1385,25)&gt;0,"Ошибка! Не соблюдена кратность заказа на позицию!","")))</f>
        <v/>
      </c>
    </row>
    <row r="1386" spans="1:13" s="172" customFormat="1" ht="15" hidden="1" customHeight="1" x14ac:dyDescent="0.25">
      <c r="A1386" s="175">
        <v>0</v>
      </c>
      <c r="B1386" s="161" t="s">
        <v>2787</v>
      </c>
      <c r="C1386" s="161" t="s">
        <v>2788</v>
      </c>
      <c r="D1386" s="162" t="s">
        <v>5794</v>
      </c>
      <c r="E1386" s="162" t="s">
        <v>5795</v>
      </c>
      <c r="F1386" s="162" t="s">
        <v>2789</v>
      </c>
      <c r="G1386" s="163" t="s">
        <v>64</v>
      </c>
      <c r="H1386" s="164">
        <v>1.29</v>
      </c>
      <c r="I1386" s="165"/>
      <c r="J1386" s="166">
        <f t="shared" si="121"/>
        <v>0</v>
      </c>
      <c r="K1386" s="166">
        <f t="shared" si="122"/>
        <v>0</v>
      </c>
      <c r="L1386" s="166">
        <f t="shared" si="123"/>
        <v>0</v>
      </c>
      <c r="M1386" s="171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s="172" customFormat="1" ht="15" customHeight="1" x14ac:dyDescent="0.25">
      <c r="A1387" s="1">
        <v>635</v>
      </c>
      <c r="B1387" s="63" t="s">
        <v>5034</v>
      </c>
      <c r="C1387" s="178" t="s">
        <v>5563</v>
      </c>
      <c r="D1387" s="167" t="s">
        <v>5792</v>
      </c>
      <c r="E1387" s="167" t="s">
        <v>5793</v>
      </c>
      <c r="F1387" s="167" t="s">
        <v>6106</v>
      </c>
      <c r="G1387" s="168" t="s">
        <v>64</v>
      </c>
      <c r="H1387" s="169">
        <v>1.21</v>
      </c>
      <c r="I1387" s="67"/>
      <c r="J1387" s="68">
        <f t="shared" si="121"/>
        <v>0</v>
      </c>
      <c r="K1387" s="68">
        <f t="shared" si="122"/>
        <v>0</v>
      </c>
      <c r="L1387" s="68">
        <f t="shared" si="123"/>
        <v>0</v>
      </c>
      <c r="M1387" s="171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s="172" customFormat="1" ht="15" hidden="1" customHeight="1" x14ac:dyDescent="0.25">
      <c r="A1388" s="175">
        <v>0</v>
      </c>
      <c r="B1388" s="161" t="s">
        <v>2782</v>
      </c>
      <c r="C1388" s="161" t="s">
        <v>2783</v>
      </c>
      <c r="D1388" s="162" t="s">
        <v>5792</v>
      </c>
      <c r="E1388" s="162" t="s">
        <v>5793</v>
      </c>
      <c r="F1388" s="162" t="s">
        <v>1730</v>
      </c>
      <c r="G1388" s="163" t="s">
        <v>64</v>
      </c>
      <c r="H1388" s="164">
        <v>1.21</v>
      </c>
      <c r="I1388" s="165"/>
      <c r="J1388" s="166">
        <f t="shared" si="121"/>
        <v>0</v>
      </c>
      <c r="K1388" s="166">
        <f t="shared" si="122"/>
        <v>0</v>
      </c>
      <c r="L1388" s="166">
        <f t="shared" si="123"/>
        <v>0</v>
      </c>
      <c r="M1388" s="171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s="172" customFormat="1" ht="15" hidden="1" customHeight="1" x14ac:dyDescent="0.25">
      <c r="A1389" s="175">
        <v>0</v>
      </c>
      <c r="B1389" s="161" t="s">
        <v>2784</v>
      </c>
      <c r="C1389" s="161" t="s">
        <v>2785</v>
      </c>
      <c r="D1389" s="162" t="s">
        <v>5792</v>
      </c>
      <c r="E1389" s="162" t="s">
        <v>5793</v>
      </c>
      <c r="F1389" s="162" t="s">
        <v>2786</v>
      </c>
      <c r="G1389" s="163" t="s">
        <v>64</v>
      </c>
      <c r="H1389" s="164">
        <v>1.07</v>
      </c>
      <c r="I1389" s="165"/>
      <c r="J1389" s="166">
        <f t="shared" ref="J1389:J1452" si="124">H1389*I1389</f>
        <v>0</v>
      </c>
      <c r="K1389" s="166">
        <f t="shared" ref="K1389:K1452" si="125">IF($I$11&gt;=7000,0,H1389*0.07*I1389)</f>
        <v>0</v>
      </c>
      <c r="L1389" s="166">
        <f t="shared" ref="L1389:L1452" si="126">J1389+K1389</f>
        <v>0</v>
      </c>
      <c r="M1389" s="171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s="172" customFormat="1" ht="15" customHeight="1" x14ac:dyDescent="0.25">
      <c r="A1390" s="1">
        <v>6000</v>
      </c>
      <c r="B1390" s="63" t="s">
        <v>7204</v>
      </c>
      <c r="C1390" s="63" t="s">
        <v>7226</v>
      </c>
      <c r="D1390" s="64" t="s">
        <v>2810</v>
      </c>
      <c r="E1390" s="64" t="s">
        <v>5796</v>
      </c>
      <c r="F1390" s="64"/>
      <c r="G1390" s="65" t="s">
        <v>64</v>
      </c>
      <c r="H1390" s="66">
        <v>1.1300000000000001</v>
      </c>
      <c r="I1390" s="67"/>
      <c r="J1390" s="68">
        <f t="shared" si="124"/>
        <v>0</v>
      </c>
      <c r="K1390" s="68">
        <f t="shared" si="125"/>
        <v>0</v>
      </c>
      <c r="L1390" s="68">
        <f t="shared" si="126"/>
        <v>0</v>
      </c>
      <c r="M1390" s="171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s="172" customFormat="1" ht="15" customHeight="1" x14ac:dyDescent="0.25">
      <c r="A1391" s="1">
        <v>302</v>
      </c>
      <c r="B1391" s="63" t="s">
        <v>5037</v>
      </c>
      <c r="C1391" s="178" t="s">
        <v>6505</v>
      </c>
      <c r="D1391" s="167" t="s">
        <v>2810</v>
      </c>
      <c r="E1391" s="167" t="s">
        <v>5796</v>
      </c>
      <c r="F1391" s="167" t="s">
        <v>6289</v>
      </c>
      <c r="G1391" s="168" t="s">
        <v>64</v>
      </c>
      <c r="H1391" s="169">
        <v>0.94000000000000006</v>
      </c>
      <c r="I1391" s="67"/>
      <c r="J1391" s="68">
        <f t="shared" si="124"/>
        <v>0</v>
      </c>
      <c r="K1391" s="68">
        <f t="shared" si="125"/>
        <v>0</v>
      </c>
      <c r="L1391" s="68">
        <f t="shared" si="126"/>
        <v>0</v>
      </c>
      <c r="M1391" s="171" t="str">
        <f>IF(I1391="","",IF(I1391&lt;75,"Ошибка! Не соблюден минимальный заказ на сорт!",IF(MOD(I1391,25)&gt;0,"Ошибка! Не соблюдена кратность заказа на позицию!","")))</f>
        <v/>
      </c>
    </row>
    <row r="1392" spans="1:13" s="172" customFormat="1" ht="15" hidden="1" customHeight="1" x14ac:dyDescent="0.25">
      <c r="A1392" s="175">
        <v>0</v>
      </c>
      <c r="B1392" s="161" t="s">
        <v>2813</v>
      </c>
      <c r="C1392" s="161" t="s">
        <v>2814</v>
      </c>
      <c r="D1392" s="162" t="s">
        <v>2810</v>
      </c>
      <c r="E1392" s="162" t="s">
        <v>5796</v>
      </c>
      <c r="F1392" s="162" t="s">
        <v>2815</v>
      </c>
      <c r="G1392" s="163" t="s">
        <v>64</v>
      </c>
      <c r="H1392" s="164">
        <v>0.94000000000000006</v>
      </c>
      <c r="I1392" s="165"/>
      <c r="J1392" s="166">
        <f t="shared" si="124"/>
        <v>0</v>
      </c>
      <c r="K1392" s="166">
        <f t="shared" si="125"/>
        <v>0</v>
      </c>
      <c r="L1392" s="166">
        <f t="shared" si="126"/>
        <v>0</v>
      </c>
      <c r="M1392" s="171" t="str">
        <f>IF(I1392="","",IF(I1392&lt;75,"Ошибка! Не соблюден минимальный заказ на сорт!",IF(MOD(I1392,25)&gt;0,"Ошибка! Не соблюдена кратность заказа на позицию!","")))</f>
        <v/>
      </c>
    </row>
    <row r="1393" spans="1:13" s="172" customFormat="1" ht="15" hidden="1" customHeight="1" x14ac:dyDescent="0.25">
      <c r="A1393" s="175">
        <v>0</v>
      </c>
      <c r="B1393" s="161" t="s">
        <v>2843</v>
      </c>
      <c r="C1393" s="161" t="s">
        <v>2844</v>
      </c>
      <c r="D1393" s="162" t="s">
        <v>2810</v>
      </c>
      <c r="E1393" s="162" t="s">
        <v>5796</v>
      </c>
      <c r="F1393" s="162" t="s">
        <v>2845</v>
      </c>
      <c r="G1393" s="163" t="s">
        <v>64</v>
      </c>
      <c r="H1393" s="164">
        <v>0.94000000000000006</v>
      </c>
      <c r="I1393" s="165"/>
      <c r="J1393" s="166">
        <f t="shared" si="124"/>
        <v>0</v>
      </c>
      <c r="K1393" s="166">
        <f t="shared" si="125"/>
        <v>0</v>
      </c>
      <c r="L1393" s="166">
        <f t="shared" si="126"/>
        <v>0</v>
      </c>
      <c r="M1393" s="171" t="str">
        <f>IF(I1393="","",IF(I1393&lt;50,"Ошибка! Не соблюден минимальный заказ на сорт!",""))</f>
        <v/>
      </c>
    </row>
    <row r="1394" spans="1:13" s="172" customFormat="1" ht="15" hidden="1" customHeight="1" x14ac:dyDescent="0.25">
      <c r="A1394" s="175">
        <v>0</v>
      </c>
      <c r="B1394" s="161" t="s">
        <v>6846</v>
      </c>
      <c r="C1394" s="161" t="s">
        <v>6892</v>
      </c>
      <c r="D1394" s="162" t="s">
        <v>2810</v>
      </c>
      <c r="E1394" s="162" t="s">
        <v>5797</v>
      </c>
      <c r="F1394" s="162" t="s">
        <v>6940</v>
      </c>
      <c r="G1394" s="163" t="s">
        <v>64</v>
      </c>
      <c r="H1394" s="164">
        <v>0.77</v>
      </c>
      <c r="I1394" s="165"/>
      <c r="J1394" s="166">
        <f t="shared" si="124"/>
        <v>0</v>
      </c>
      <c r="K1394" s="166">
        <f t="shared" si="125"/>
        <v>0</v>
      </c>
      <c r="L1394" s="166">
        <f t="shared" si="126"/>
        <v>0</v>
      </c>
      <c r="M1394" s="171" t="str">
        <f>IF(I1394="","",IF(I1394&lt;75,"Ошибка! Не соблюден минимальный заказ на сорт!",IF(MOD(I1394,25)&gt;0,"Ошибка! Не соблюдена кратность заказа на позицию!","")))</f>
        <v/>
      </c>
    </row>
    <row r="1395" spans="1:13" s="172" customFormat="1" ht="15" hidden="1" customHeight="1" x14ac:dyDescent="0.25">
      <c r="A1395" s="181">
        <v>0</v>
      </c>
      <c r="B1395" s="161" t="s">
        <v>2816</v>
      </c>
      <c r="C1395" s="161" t="s">
        <v>2817</v>
      </c>
      <c r="D1395" s="162" t="s">
        <v>2810</v>
      </c>
      <c r="E1395" s="162" t="s">
        <v>5797</v>
      </c>
      <c r="F1395" s="162" t="s">
        <v>2818</v>
      </c>
      <c r="G1395" s="163" t="s">
        <v>64</v>
      </c>
      <c r="H1395" s="164">
        <v>1.1300000000000001</v>
      </c>
      <c r="I1395" s="165"/>
      <c r="J1395" s="166">
        <f t="shared" si="124"/>
        <v>0</v>
      </c>
      <c r="K1395" s="166">
        <f t="shared" si="125"/>
        <v>0</v>
      </c>
      <c r="L1395" s="166">
        <f t="shared" si="126"/>
        <v>0</v>
      </c>
      <c r="M1395" s="171" t="str">
        <f>IF(I1395="","",IF(I1395&lt;75,"Ошибка! Не соблюден минимальный заказ на сорт!",IF(MOD(I1395,25)&gt;0,"Ошибка! Не соблюдена кратность заказа на позицию!","")))</f>
        <v/>
      </c>
    </row>
    <row r="1396" spans="1:13" s="172" customFormat="1" ht="15" hidden="1" customHeight="1" x14ac:dyDescent="0.25">
      <c r="A1396" s="175">
        <v>0</v>
      </c>
      <c r="B1396" s="161" t="s">
        <v>2819</v>
      </c>
      <c r="C1396" s="161" t="s">
        <v>2820</v>
      </c>
      <c r="D1396" s="162" t="s">
        <v>2810</v>
      </c>
      <c r="E1396" s="162" t="s">
        <v>5797</v>
      </c>
      <c r="F1396" s="162" t="s">
        <v>2821</v>
      </c>
      <c r="G1396" s="163" t="s">
        <v>64</v>
      </c>
      <c r="H1396" s="164">
        <v>0.94000000000000006</v>
      </c>
      <c r="I1396" s="165"/>
      <c r="J1396" s="166">
        <f t="shared" si="124"/>
        <v>0</v>
      </c>
      <c r="K1396" s="166">
        <f t="shared" si="125"/>
        <v>0</v>
      </c>
      <c r="L1396" s="166">
        <f t="shared" si="126"/>
        <v>0</v>
      </c>
      <c r="M1396" s="171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s="172" customFormat="1" ht="15" hidden="1" customHeight="1" x14ac:dyDescent="0.25">
      <c r="A1397" s="175">
        <v>0</v>
      </c>
      <c r="B1397" s="161" t="s">
        <v>2822</v>
      </c>
      <c r="C1397" s="161" t="s">
        <v>2823</v>
      </c>
      <c r="D1397" s="162" t="s">
        <v>2810</v>
      </c>
      <c r="E1397" s="162" t="s">
        <v>5797</v>
      </c>
      <c r="F1397" s="162" t="s">
        <v>2824</v>
      </c>
      <c r="G1397" s="163" t="s">
        <v>64</v>
      </c>
      <c r="H1397" s="164">
        <v>1.05</v>
      </c>
      <c r="I1397" s="165"/>
      <c r="J1397" s="166">
        <f t="shared" si="124"/>
        <v>0</v>
      </c>
      <c r="K1397" s="166">
        <f t="shared" si="125"/>
        <v>0</v>
      </c>
      <c r="L1397" s="166">
        <f t="shared" si="126"/>
        <v>0</v>
      </c>
      <c r="M1397" s="171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s="172" customFormat="1" ht="15" hidden="1" customHeight="1" x14ac:dyDescent="0.25">
      <c r="A1398" s="175">
        <v>0</v>
      </c>
      <c r="B1398" s="161" t="s">
        <v>2825</v>
      </c>
      <c r="C1398" s="161" t="s">
        <v>2826</v>
      </c>
      <c r="D1398" s="162" t="s">
        <v>2810</v>
      </c>
      <c r="E1398" s="162" t="s">
        <v>5797</v>
      </c>
      <c r="F1398" s="162" t="s">
        <v>2827</v>
      </c>
      <c r="G1398" s="163" t="s">
        <v>64</v>
      </c>
      <c r="H1398" s="164">
        <v>0.99</v>
      </c>
      <c r="I1398" s="165"/>
      <c r="J1398" s="166">
        <f t="shared" si="124"/>
        <v>0</v>
      </c>
      <c r="K1398" s="166">
        <f t="shared" si="125"/>
        <v>0</v>
      </c>
      <c r="L1398" s="166">
        <f t="shared" si="126"/>
        <v>0</v>
      </c>
      <c r="M1398" s="171" t="str">
        <f>IF(I1398="","",IF(I1398&lt;50,"Ошибка! Не соблюден минимальный заказ на сорт!",""))</f>
        <v/>
      </c>
    </row>
    <row r="1399" spans="1:13" s="172" customFormat="1" ht="15" hidden="1" customHeight="1" x14ac:dyDescent="0.25">
      <c r="A1399" s="175">
        <v>0</v>
      </c>
      <c r="B1399" s="161" t="s">
        <v>2830</v>
      </c>
      <c r="C1399" s="161" t="s">
        <v>2831</v>
      </c>
      <c r="D1399" s="162" t="s">
        <v>2810</v>
      </c>
      <c r="E1399" s="162" t="s">
        <v>5797</v>
      </c>
      <c r="F1399" s="162" t="s">
        <v>2832</v>
      </c>
      <c r="G1399" s="163" t="s">
        <v>64</v>
      </c>
      <c r="H1399" s="164">
        <v>0.94000000000000006</v>
      </c>
      <c r="I1399" s="165"/>
      <c r="J1399" s="166">
        <f t="shared" si="124"/>
        <v>0</v>
      </c>
      <c r="K1399" s="166">
        <f t="shared" si="125"/>
        <v>0</v>
      </c>
      <c r="L1399" s="166">
        <f t="shared" si="126"/>
        <v>0</v>
      </c>
      <c r="M1399" s="171" t="str">
        <f>IF(I1399="","",IF(I1399&lt;75,"Ошибка! Не соблюден минимальный заказ на сорт!",IF(MOD(I1399,25)&gt;0,"Ошибка! Не соблюдена кратность заказа на позицию!","")))</f>
        <v/>
      </c>
    </row>
    <row r="1400" spans="1:13" ht="15" customHeight="1" x14ac:dyDescent="0.25">
      <c r="A1400" s="1">
        <v>2100</v>
      </c>
      <c r="B1400" s="63" t="s">
        <v>2835</v>
      </c>
      <c r="C1400" s="63" t="s">
        <v>2836</v>
      </c>
      <c r="D1400" s="64" t="s">
        <v>2810</v>
      </c>
      <c r="E1400" s="64" t="s">
        <v>5797</v>
      </c>
      <c r="F1400" s="64" t="s">
        <v>2837</v>
      </c>
      <c r="G1400" s="65" t="s">
        <v>64</v>
      </c>
      <c r="H1400" s="66">
        <v>0.94000000000000006</v>
      </c>
      <c r="I1400" s="67"/>
      <c r="J1400" s="68">
        <f t="shared" si="124"/>
        <v>0</v>
      </c>
      <c r="K1400" s="68">
        <f t="shared" si="125"/>
        <v>0</v>
      </c>
      <c r="L1400" s="68">
        <f t="shared" si="126"/>
        <v>0</v>
      </c>
      <c r="M1400" s="30" t="str">
        <f>IF(I1400="","",IF(I1400&lt;75,"Ошибка! Не соблюден минимальный заказ на сорт!",IF(MOD(I1400,25)&gt;0,"Ошибка! Не соблюдена кратность заказа на позицию!","")))</f>
        <v/>
      </c>
    </row>
    <row r="1401" spans="1:13" s="172" customFormat="1" ht="15" hidden="1" customHeight="1" x14ac:dyDescent="0.25">
      <c r="A1401" s="175">
        <v>0</v>
      </c>
      <c r="B1401" s="161" t="s">
        <v>2828</v>
      </c>
      <c r="C1401" s="161" t="s">
        <v>2829</v>
      </c>
      <c r="D1401" s="162" t="s">
        <v>2810</v>
      </c>
      <c r="E1401" s="162" t="s">
        <v>5797</v>
      </c>
      <c r="F1401" s="162" t="s">
        <v>2827</v>
      </c>
      <c r="G1401" s="163" t="s">
        <v>14</v>
      </c>
      <c r="H1401" s="164">
        <v>2.92</v>
      </c>
      <c r="I1401" s="165"/>
      <c r="J1401" s="166">
        <f t="shared" si="124"/>
        <v>0</v>
      </c>
      <c r="K1401" s="166">
        <f t="shared" si="125"/>
        <v>0</v>
      </c>
      <c r="L1401" s="166">
        <f t="shared" si="126"/>
        <v>0</v>
      </c>
      <c r="M1401" s="171" t="str">
        <f>IF(I1401="","",IF(I1401&lt;80,"Ошибка! Не соблюден минимальный заказ на сорт!",IF(MOD(I1401,40)&gt;0,"Ошибка! Не соблюдена кратность заказа на позицию!","")))</f>
        <v/>
      </c>
    </row>
    <row r="1402" spans="1:13" s="172" customFormat="1" ht="15" hidden="1" customHeight="1" x14ac:dyDescent="0.25">
      <c r="A1402" s="175">
        <v>0</v>
      </c>
      <c r="B1402" s="161" t="s">
        <v>2833</v>
      </c>
      <c r="C1402" s="161" t="s">
        <v>2834</v>
      </c>
      <c r="D1402" s="162" t="s">
        <v>2810</v>
      </c>
      <c r="E1402" s="162" t="s">
        <v>5797</v>
      </c>
      <c r="F1402" s="162" t="s">
        <v>2832</v>
      </c>
      <c r="G1402" s="163" t="s">
        <v>14</v>
      </c>
      <c r="H1402" s="164">
        <v>2.92</v>
      </c>
      <c r="I1402" s="165"/>
      <c r="J1402" s="166">
        <f t="shared" si="124"/>
        <v>0</v>
      </c>
      <c r="K1402" s="166">
        <f t="shared" si="125"/>
        <v>0</v>
      </c>
      <c r="L1402" s="166">
        <f t="shared" si="126"/>
        <v>0</v>
      </c>
      <c r="M1402" s="171" t="str">
        <f>IF(I1402="","",IF(I1402&lt;80,"Ошибка! Не соблюден минимальный заказ на сорт!",IF(MOD(I1402,40)&gt;0,"Ошибка! Не соблюдена кратность заказа на позицию!","")))</f>
        <v/>
      </c>
    </row>
    <row r="1403" spans="1:13" ht="15" customHeight="1" x14ac:dyDescent="0.25">
      <c r="A1403" s="1">
        <v>200</v>
      </c>
      <c r="B1403" s="63" t="s">
        <v>2838</v>
      </c>
      <c r="C1403" s="63" t="s">
        <v>2839</v>
      </c>
      <c r="D1403" s="64" t="s">
        <v>2810</v>
      </c>
      <c r="E1403" s="64" t="s">
        <v>5797</v>
      </c>
      <c r="F1403" s="64" t="s">
        <v>2840</v>
      </c>
      <c r="G1403" s="65" t="s">
        <v>64</v>
      </c>
      <c r="H1403" s="66">
        <v>0.94000000000000006</v>
      </c>
      <c r="I1403" s="67"/>
      <c r="J1403" s="68">
        <f t="shared" si="124"/>
        <v>0</v>
      </c>
      <c r="K1403" s="68">
        <f t="shared" si="125"/>
        <v>0</v>
      </c>
      <c r="L1403" s="68">
        <f t="shared" si="126"/>
        <v>0</v>
      </c>
      <c r="M1403" s="30" t="str">
        <f>IF(I1403="","",IF(I1403&lt;50,"Ошибка! Не соблюден минимальный заказ на сорт!",""))</f>
        <v/>
      </c>
    </row>
    <row r="1404" spans="1:13" s="172" customFormat="1" ht="15" hidden="1" customHeight="1" x14ac:dyDescent="0.25">
      <c r="A1404" s="175">
        <v>0</v>
      </c>
      <c r="B1404" s="161" t="s">
        <v>2841</v>
      </c>
      <c r="C1404" s="161" t="s">
        <v>2842</v>
      </c>
      <c r="D1404" s="162" t="s">
        <v>2810</v>
      </c>
      <c r="E1404" s="162" t="s">
        <v>5797</v>
      </c>
      <c r="F1404" s="162" t="s">
        <v>2840</v>
      </c>
      <c r="G1404" s="163" t="s">
        <v>14</v>
      </c>
      <c r="H1404" s="164">
        <v>2.92</v>
      </c>
      <c r="I1404" s="165"/>
      <c r="J1404" s="166">
        <f t="shared" si="124"/>
        <v>0</v>
      </c>
      <c r="K1404" s="166">
        <f t="shared" si="125"/>
        <v>0</v>
      </c>
      <c r="L1404" s="166">
        <f t="shared" si="126"/>
        <v>0</v>
      </c>
      <c r="M1404" s="171" t="str">
        <f>IF(I1404="","",IF(I1404&lt;75,"Ошибка! Не соблюден минимальный заказ на сорт!",IF(MOD(I1404,25)&gt;0,"Ошибка! Не соблюдена кратность заказа на позицию!","")))</f>
        <v/>
      </c>
    </row>
    <row r="1405" spans="1:13" s="172" customFormat="1" ht="15" hidden="1" customHeight="1" x14ac:dyDescent="0.25">
      <c r="A1405" s="175">
        <v>0</v>
      </c>
      <c r="B1405" s="161" t="s">
        <v>2790</v>
      </c>
      <c r="C1405" s="161" t="s">
        <v>2791</v>
      </c>
      <c r="D1405" s="162" t="s">
        <v>2792</v>
      </c>
      <c r="E1405" s="162" t="s">
        <v>2793</v>
      </c>
      <c r="F1405" s="162" t="s">
        <v>2794</v>
      </c>
      <c r="G1405" s="163" t="s">
        <v>64</v>
      </c>
      <c r="H1405" s="164">
        <v>1.07</v>
      </c>
      <c r="I1405" s="165"/>
      <c r="J1405" s="166">
        <f t="shared" si="124"/>
        <v>0</v>
      </c>
      <c r="K1405" s="166">
        <f t="shared" si="125"/>
        <v>0</v>
      </c>
      <c r="L1405" s="166">
        <f t="shared" si="126"/>
        <v>0</v>
      </c>
      <c r="M1405" s="171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s="172" customFormat="1" ht="15" customHeight="1" x14ac:dyDescent="0.25">
      <c r="A1406" s="1">
        <v>2774</v>
      </c>
      <c r="B1406" s="63" t="s">
        <v>2795</v>
      </c>
      <c r="C1406" s="63" t="s">
        <v>2796</v>
      </c>
      <c r="D1406" s="64" t="s">
        <v>2792</v>
      </c>
      <c r="E1406" s="64" t="s">
        <v>2793</v>
      </c>
      <c r="F1406" s="64" t="s">
        <v>2794</v>
      </c>
      <c r="G1406" s="65" t="s">
        <v>14</v>
      </c>
      <c r="H1406" s="66">
        <v>2.92</v>
      </c>
      <c r="I1406" s="67"/>
      <c r="J1406" s="68">
        <f t="shared" si="124"/>
        <v>0</v>
      </c>
      <c r="K1406" s="68">
        <f t="shared" si="125"/>
        <v>0</v>
      </c>
      <c r="L1406" s="68">
        <f t="shared" si="126"/>
        <v>0</v>
      </c>
      <c r="M1406" s="171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s="172" customFormat="1" ht="15" customHeight="1" x14ac:dyDescent="0.25">
      <c r="A1407" s="180">
        <v>2648</v>
      </c>
      <c r="B1407" s="63" t="s">
        <v>2797</v>
      </c>
      <c r="C1407" s="63" t="s">
        <v>2798</v>
      </c>
      <c r="D1407" s="64" t="s">
        <v>2792</v>
      </c>
      <c r="E1407" s="64" t="s">
        <v>2793</v>
      </c>
      <c r="F1407" s="64" t="s">
        <v>2799</v>
      </c>
      <c r="G1407" s="177" t="s">
        <v>64</v>
      </c>
      <c r="H1407" s="66">
        <v>1.69</v>
      </c>
      <c r="I1407" s="67"/>
      <c r="J1407" s="68">
        <f t="shared" si="124"/>
        <v>0</v>
      </c>
      <c r="K1407" s="68">
        <f t="shared" si="125"/>
        <v>0</v>
      </c>
      <c r="L1407" s="68">
        <f t="shared" si="126"/>
        <v>0</v>
      </c>
      <c r="M1407" s="171" t="str">
        <f>IF(I1407="","",IF(I1407&lt;50,"Ошибка! Не соблюден минимальный заказ на сорт!",""))</f>
        <v/>
      </c>
    </row>
    <row r="1408" spans="1:13" s="172" customFormat="1" ht="15" customHeight="1" x14ac:dyDescent="0.25">
      <c r="A1408" s="1">
        <v>21715</v>
      </c>
      <c r="B1408" s="63" t="s">
        <v>2800</v>
      </c>
      <c r="C1408" s="63" t="s">
        <v>2801</v>
      </c>
      <c r="D1408" s="64" t="s">
        <v>2792</v>
      </c>
      <c r="E1408" s="64" t="s">
        <v>2793</v>
      </c>
      <c r="F1408" s="64" t="s">
        <v>2802</v>
      </c>
      <c r="G1408" s="65" t="s">
        <v>64</v>
      </c>
      <c r="H1408" s="66">
        <v>1.07</v>
      </c>
      <c r="I1408" s="67"/>
      <c r="J1408" s="68">
        <f t="shared" si="124"/>
        <v>0</v>
      </c>
      <c r="K1408" s="68">
        <f t="shared" si="125"/>
        <v>0</v>
      </c>
      <c r="L1408" s="68">
        <f t="shared" si="126"/>
        <v>0</v>
      </c>
      <c r="M1408" s="171" t="str">
        <f>IF(I1408="","",IF(I1408&lt;75,"Ошибка! Не соблюден минимальный заказ на сорт!",IF(MOD(I1408,25)&gt;0,"Ошибка! Не соблюдена кратность заказа на позицию!","")))</f>
        <v/>
      </c>
    </row>
    <row r="1409" spans="1:13" s="172" customFormat="1" ht="15" customHeight="1" x14ac:dyDescent="0.25">
      <c r="A1409" s="1">
        <v>1393</v>
      </c>
      <c r="B1409" s="63" t="s">
        <v>2803</v>
      </c>
      <c r="C1409" s="63" t="s">
        <v>2804</v>
      </c>
      <c r="D1409" s="64" t="s">
        <v>2792</v>
      </c>
      <c r="E1409" s="64" t="s">
        <v>2793</v>
      </c>
      <c r="F1409" s="64" t="s">
        <v>2802</v>
      </c>
      <c r="G1409" s="65" t="s">
        <v>14</v>
      </c>
      <c r="H1409" s="66">
        <v>2.92</v>
      </c>
      <c r="I1409" s="67"/>
      <c r="J1409" s="68">
        <f t="shared" si="124"/>
        <v>0</v>
      </c>
      <c r="K1409" s="68">
        <f t="shared" si="125"/>
        <v>0</v>
      </c>
      <c r="L1409" s="68">
        <f t="shared" si="126"/>
        <v>0</v>
      </c>
      <c r="M1409" s="171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s="172" customFormat="1" ht="15" hidden="1" customHeight="1" x14ac:dyDescent="0.25">
      <c r="A1410" s="175">
        <v>0</v>
      </c>
      <c r="B1410" s="161" t="s">
        <v>2806</v>
      </c>
      <c r="C1410" s="161" t="s">
        <v>2807</v>
      </c>
      <c r="D1410" s="162" t="s">
        <v>2792</v>
      </c>
      <c r="E1410" s="162" t="s">
        <v>2793</v>
      </c>
      <c r="F1410" s="162" t="s">
        <v>2805</v>
      </c>
      <c r="G1410" s="163" t="s">
        <v>14</v>
      </c>
      <c r="H1410" s="164">
        <v>2.92</v>
      </c>
      <c r="I1410" s="165"/>
      <c r="J1410" s="166">
        <f t="shared" si="124"/>
        <v>0</v>
      </c>
      <c r="K1410" s="166">
        <f t="shared" si="125"/>
        <v>0</v>
      </c>
      <c r="L1410" s="166">
        <f t="shared" si="126"/>
        <v>0</v>
      </c>
      <c r="M1410" s="171" t="str">
        <f>IF(I1410="","",IF(I1410&lt;50,"Ошибка! Не соблюден минимальный заказ на сорт!",""))</f>
        <v/>
      </c>
    </row>
    <row r="1411" spans="1:13" s="172" customFormat="1" ht="15" hidden="1" customHeight="1" x14ac:dyDescent="0.25">
      <c r="A1411" s="175">
        <v>0</v>
      </c>
      <c r="B1411" s="161" t="s">
        <v>6643</v>
      </c>
      <c r="C1411" s="161" t="s">
        <v>6675</v>
      </c>
      <c r="D1411" s="162" t="s">
        <v>2792</v>
      </c>
      <c r="E1411" s="162" t="s">
        <v>2793</v>
      </c>
      <c r="F1411" s="162" t="s">
        <v>2805</v>
      </c>
      <c r="G1411" s="163" t="s">
        <v>64</v>
      </c>
      <c r="H1411" s="164">
        <v>1.07</v>
      </c>
      <c r="I1411" s="165"/>
      <c r="J1411" s="166">
        <f t="shared" si="124"/>
        <v>0</v>
      </c>
      <c r="K1411" s="166">
        <f t="shared" si="125"/>
        <v>0</v>
      </c>
      <c r="L1411" s="166">
        <f t="shared" si="126"/>
        <v>0</v>
      </c>
      <c r="M1411" s="171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s="172" customFormat="1" ht="15" hidden="1" customHeight="1" x14ac:dyDescent="0.25">
      <c r="A1412" s="181">
        <v>0</v>
      </c>
      <c r="B1412" s="161" t="s">
        <v>2808</v>
      </c>
      <c r="C1412" s="179" t="s">
        <v>2809</v>
      </c>
      <c r="D1412" s="173" t="s">
        <v>2810</v>
      </c>
      <c r="E1412" s="173" t="s">
        <v>2811</v>
      </c>
      <c r="F1412" s="173" t="s">
        <v>2812</v>
      </c>
      <c r="G1412" s="174" t="s">
        <v>64</v>
      </c>
      <c r="H1412" s="164">
        <v>1.02</v>
      </c>
      <c r="I1412" s="165"/>
      <c r="J1412" s="166">
        <f t="shared" si="124"/>
        <v>0</v>
      </c>
      <c r="K1412" s="166">
        <f t="shared" si="125"/>
        <v>0</v>
      </c>
      <c r="L1412" s="166">
        <f t="shared" si="126"/>
        <v>0</v>
      </c>
      <c r="M1412" s="171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s="172" customFormat="1" ht="15" hidden="1" customHeight="1" x14ac:dyDescent="0.25">
      <c r="A1413" s="175">
        <v>0</v>
      </c>
      <c r="B1413" s="161" t="s">
        <v>2846</v>
      </c>
      <c r="C1413" s="161" t="s">
        <v>2847</v>
      </c>
      <c r="D1413" s="162" t="s">
        <v>2848</v>
      </c>
      <c r="E1413" s="162" t="s">
        <v>2849</v>
      </c>
      <c r="F1413" s="162" t="s">
        <v>2850</v>
      </c>
      <c r="G1413" s="163" t="s">
        <v>64</v>
      </c>
      <c r="H1413" s="164">
        <v>0.94000000000000006</v>
      </c>
      <c r="I1413" s="165"/>
      <c r="J1413" s="166">
        <f t="shared" si="124"/>
        <v>0</v>
      </c>
      <c r="K1413" s="166">
        <f t="shared" si="125"/>
        <v>0</v>
      </c>
      <c r="L1413" s="166">
        <f t="shared" si="126"/>
        <v>0</v>
      </c>
      <c r="M1413" s="171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s="172" customFormat="1" ht="15" hidden="1" customHeight="1" x14ac:dyDescent="0.25">
      <c r="A1414" s="175">
        <v>0</v>
      </c>
      <c r="B1414" s="161" t="s">
        <v>2851</v>
      </c>
      <c r="C1414" s="161" t="s">
        <v>2852</v>
      </c>
      <c r="D1414" s="162" t="s">
        <v>2848</v>
      </c>
      <c r="E1414" s="162" t="s">
        <v>2849</v>
      </c>
      <c r="F1414" s="162" t="s">
        <v>2853</v>
      </c>
      <c r="G1414" s="163" t="s">
        <v>64</v>
      </c>
      <c r="H1414" s="164">
        <v>0.94000000000000006</v>
      </c>
      <c r="I1414" s="165"/>
      <c r="J1414" s="166">
        <f t="shared" si="124"/>
        <v>0</v>
      </c>
      <c r="K1414" s="166">
        <f t="shared" si="125"/>
        <v>0</v>
      </c>
      <c r="L1414" s="166">
        <f t="shared" si="126"/>
        <v>0</v>
      </c>
      <c r="M1414" s="171" t="str">
        <f>IF(I1414="","",IF(I1414&lt;50,"Ошибка! Не соблюден минимальный заказ на сорт!",""))</f>
        <v/>
      </c>
    </row>
    <row r="1415" spans="1:13" ht="15" customHeight="1" x14ac:dyDescent="0.25">
      <c r="A1415" s="1">
        <v>8383</v>
      </c>
      <c r="B1415" s="63" t="s">
        <v>2854</v>
      </c>
      <c r="C1415" s="63" t="s">
        <v>2855</v>
      </c>
      <c r="D1415" s="64" t="s">
        <v>2848</v>
      </c>
      <c r="E1415" s="64" t="s">
        <v>2849</v>
      </c>
      <c r="F1415" s="64" t="s">
        <v>2856</v>
      </c>
      <c r="G1415" s="65" t="s">
        <v>64</v>
      </c>
      <c r="H1415" s="66">
        <v>1.07</v>
      </c>
      <c r="I1415" s="67"/>
      <c r="J1415" s="68">
        <f t="shared" si="124"/>
        <v>0</v>
      </c>
      <c r="K1415" s="68">
        <f t="shared" si="125"/>
        <v>0</v>
      </c>
      <c r="L1415" s="68">
        <f t="shared" si="126"/>
        <v>0</v>
      </c>
      <c r="M1415" s="30" t="str">
        <f t="shared" ref="M1415:M1421" si="127"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s="172" customFormat="1" ht="15" hidden="1" customHeight="1" x14ac:dyDescent="0.25">
      <c r="A1416" s="175">
        <v>0</v>
      </c>
      <c r="B1416" s="161" t="s">
        <v>2857</v>
      </c>
      <c r="C1416" s="161" t="s">
        <v>2858</v>
      </c>
      <c r="D1416" s="162" t="s">
        <v>2848</v>
      </c>
      <c r="E1416" s="162" t="s">
        <v>2849</v>
      </c>
      <c r="F1416" s="162" t="s">
        <v>2856</v>
      </c>
      <c r="G1416" s="163" t="s">
        <v>14</v>
      </c>
      <c r="H1416" s="164">
        <v>2.92</v>
      </c>
      <c r="I1416" s="165"/>
      <c r="J1416" s="166">
        <f t="shared" si="124"/>
        <v>0</v>
      </c>
      <c r="K1416" s="166">
        <f t="shared" si="125"/>
        <v>0</v>
      </c>
      <c r="L1416" s="166">
        <f t="shared" si="126"/>
        <v>0</v>
      </c>
      <c r="M1416" s="171" t="str">
        <f t="shared" si="127"/>
        <v/>
      </c>
    </row>
    <row r="1417" spans="1:13" s="172" customFormat="1" ht="15" hidden="1" customHeight="1" x14ac:dyDescent="0.25">
      <c r="A1417" s="175">
        <v>0</v>
      </c>
      <c r="B1417" s="161" t="s">
        <v>6631</v>
      </c>
      <c r="C1417" s="161" t="s">
        <v>2862</v>
      </c>
      <c r="D1417" s="162" t="s">
        <v>2848</v>
      </c>
      <c r="E1417" s="162" t="s">
        <v>2849</v>
      </c>
      <c r="F1417" s="162" t="s">
        <v>6108</v>
      </c>
      <c r="G1417" s="163" t="s">
        <v>64</v>
      </c>
      <c r="H1417" s="164">
        <v>1.07</v>
      </c>
      <c r="I1417" s="165"/>
      <c r="J1417" s="166">
        <f t="shared" si="124"/>
        <v>0</v>
      </c>
      <c r="K1417" s="166">
        <f t="shared" si="125"/>
        <v>0</v>
      </c>
      <c r="L1417" s="166">
        <f t="shared" si="126"/>
        <v>0</v>
      </c>
      <c r="M1417" s="171" t="str">
        <f t="shared" si="127"/>
        <v/>
      </c>
    </row>
    <row r="1418" spans="1:13" s="172" customFormat="1" ht="15" customHeight="1" x14ac:dyDescent="0.25">
      <c r="A1418" s="1">
        <v>2771</v>
      </c>
      <c r="B1418" s="63" t="s">
        <v>2859</v>
      </c>
      <c r="C1418" s="63" t="s">
        <v>2860</v>
      </c>
      <c r="D1418" s="64" t="s">
        <v>2848</v>
      </c>
      <c r="E1418" s="64" t="s">
        <v>2849</v>
      </c>
      <c r="F1418" s="64" t="s">
        <v>2861</v>
      </c>
      <c r="G1418" s="65" t="s">
        <v>64</v>
      </c>
      <c r="H1418" s="66">
        <v>0.94000000000000006</v>
      </c>
      <c r="I1418" s="67"/>
      <c r="J1418" s="68">
        <f t="shared" si="124"/>
        <v>0</v>
      </c>
      <c r="K1418" s="68">
        <f t="shared" si="125"/>
        <v>0</v>
      </c>
      <c r="L1418" s="68">
        <f t="shared" si="126"/>
        <v>0</v>
      </c>
      <c r="M1418" s="171" t="str">
        <f t="shared" si="127"/>
        <v/>
      </c>
    </row>
    <row r="1419" spans="1:13" s="172" customFormat="1" ht="15" customHeight="1" x14ac:dyDescent="0.25">
      <c r="A1419" s="1">
        <v>305</v>
      </c>
      <c r="B1419" s="63" t="s">
        <v>2863</v>
      </c>
      <c r="C1419" s="63" t="s">
        <v>2864</v>
      </c>
      <c r="D1419" s="64" t="s">
        <v>2848</v>
      </c>
      <c r="E1419" s="64" t="s">
        <v>2849</v>
      </c>
      <c r="F1419" s="64" t="s">
        <v>2865</v>
      </c>
      <c r="G1419" s="65" t="s">
        <v>64</v>
      </c>
      <c r="H1419" s="66">
        <v>1.29</v>
      </c>
      <c r="I1419" s="67"/>
      <c r="J1419" s="68">
        <f t="shared" si="124"/>
        <v>0</v>
      </c>
      <c r="K1419" s="68">
        <f t="shared" si="125"/>
        <v>0</v>
      </c>
      <c r="L1419" s="68">
        <f t="shared" si="126"/>
        <v>0</v>
      </c>
      <c r="M1419" s="46" t="str">
        <f t="shared" si="127"/>
        <v/>
      </c>
    </row>
    <row r="1420" spans="1:13" s="172" customFormat="1" ht="15" hidden="1" customHeight="1" x14ac:dyDescent="0.25">
      <c r="A1420" s="175">
        <v>0</v>
      </c>
      <c r="B1420" s="161" t="s">
        <v>4634</v>
      </c>
      <c r="C1420" s="161" t="s">
        <v>4633</v>
      </c>
      <c r="D1420" s="162" t="s">
        <v>2848</v>
      </c>
      <c r="E1420" s="162" t="s">
        <v>2849</v>
      </c>
      <c r="F1420" s="162" t="s">
        <v>4635</v>
      </c>
      <c r="G1420" s="163" t="s">
        <v>64</v>
      </c>
      <c r="H1420" s="164">
        <v>1.02</v>
      </c>
      <c r="I1420" s="165"/>
      <c r="J1420" s="166">
        <f t="shared" si="124"/>
        <v>0</v>
      </c>
      <c r="K1420" s="166">
        <f t="shared" si="125"/>
        <v>0</v>
      </c>
      <c r="L1420" s="166">
        <f t="shared" si="126"/>
        <v>0</v>
      </c>
      <c r="M1420" s="171" t="str">
        <f t="shared" si="127"/>
        <v/>
      </c>
    </row>
    <row r="1421" spans="1:13" s="172" customFormat="1" ht="15" hidden="1" customHeight="1" x14ac:dyDescent="0.25">
      <c r="A1421" s="175">
        <v>0</v>
      </c>
      <c r="B1421" s="161" t="s">
        <v>5039</v>
      </c>
      <c r="C1421" s="161" t="s">
        <v>5566</v>
      </c>
      <c r="D1421" s="162" t="s">
        <v>2848</v>
      </c>
      <c r="E1421" s="162" t="s">
        <v>2849</v>
      </c>
      <c r="F1421" s="162" t="s">
        <v>6109</v>
      </c>
      <c r="G1421" s="174" t="s">
        <v>64</v>
      </c>
      <c r="H1421" s="164">
        <v>0.94000000000000006</v>
      </c>
      <c r="I1421" s="165"/>
      <c r="J1421" s="166">
        <f t="shared" si="124"/>
        <v>0</v>
      </c>
      <c r="K1421" s="166">
        <f t="shared" si="125"/>
        <v>0</v>
      </c>
      <c r="L1421" s="166">
        <f t="shared" si="126"/>
        <v>0</v>
      </c>
      <c r="M1421" s="171" t="str">
        <f t="shared" si="127"/>
        <v/>
      </c>
    </row>
    <row r="1422" spans="1:13" s="172" customFormat="1" ht="15" customHeight="1" x14ac:dyDescent="0.25">
      <c r="A1422" s="1">
        <v>320</v>
      </c>
      <c r="B1422" s="63" t="s">
        <v>7234</v>
      </c>
      <c r="C1422" s="63" t="s">
        <v>7241</v>
      </c>
      <c r="D1422" s="64" t="s">
        <v>7247</v>
      </c>
      <c r="E1422" s="64" t="s">
        <v>7257</v>
      </c>
      <c r="F1422" s="64" t="s">
        <v>7252</v>
      </c>
      <c r="G1422" s="65" t="s">
        <v>64</v>
      </c>
      <c r="H1422" s="66">
        <v>1.02</v>
      </c>
      <c r="I1422" s="67"/>
      <c r="J1422" s="68">
        <f t="shared" si="124"/>
        <v>0</v>
      </c>
      <c r="K1422" s="68">
        <f t="shared" si="125"/>
        <v>0</v>
      </c>
      <c r="L1422" s="68">
        <f t="shared" si="126"/>
        <v>0</v>
      </c>
      <c r="M1422" s="171" t="str">
        <f>IF(I1422="","",IF(I1422&lt;50,"Ошибка! Не соблюден минимальный заказ на сорт!",""))</f>
        <v/>
      </c>
    </row>
    <row r="1423" spans="1:13" s="172" customFormat="1" ht="15" customHeight="1" x14ac:dyDescent="0.25">
      <c r="A1423" s="1">
        <v>120</v>
      </c>
      <c r="B1423" s="63" t="s">
        <v>6764</v>
      </c>
      <c r="C1423" s="63" t="s">
        <v>6737</v>
      </c>
      <c r="D1423" s="64" t="s">
        <v>2866</v>
      </c>
      <c r="E1423" s="64" t="s">
        <v>2867</v>
      </c>
      <c r="F1423" s="64" t="s">
        <v>6814</v>
      </c>
      <c r="G1423" s="65" t="s">
        <v>64</v>
      </c>
      <c r="H1423" s="66">
        <v>1.1499999999999999</v>
      </c>
      <c r="I1423" s="67"/>
      <c r="J1423" s="68">
        <f t="shared" si="124"/>
        <v>0</v>
      </c>
      <c r="K1423" s="68">
        <f t="shared" si="125"/>
        <v>0</v>
      </c>
      <c r="L1423" s="68">
        <f t="shared" si="126"/>
        <v>0</v>
      </c>
      <c r="M1423" s="171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s="172" customFormat="1" ht="15" customHeight="1" x14ac:dyDescent="0.25">
      <c r="A1424" s="1">
        <v>431</v>
      </c>
      <c r="B1424" s="63" t="s">
        <v>2868</v>
      </c>
      <c r="C1424" s="63" t="s">
        <v>2869</v>
      </c>
      <c r="D1424" s="64" t="s">
        <v>2866</v>
      </c>
      <c r="E1424" s="64" t="s">
        <v>2867</v>
      </c>
      <c r="F1424" s="64" t="s">
        <v>2870</v>
      </c>
      <c r="G1424" s="65" t="s">
        <v>175</v>
      </c>
      <c r="H1424" s="66">
        <v>1.08</v>
      </c>
      <c r="I1424" s="67"/>
      <c r="J1424" s="68">
        <f t="shared" si="124"/>
        <v>0</v>
      </c>
      <c r="K1424" s="68">
        <f t="shared" si="125"/>
        <v>0</v>
      </c>
      <c r="L1424" s="68">
        <f t="shared" si="126"/>
        <v>0</v>
      </c>
      <c r="M1424" s="171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s="172" customFormat="1" ht="15" customHeight="1" x14ac:dyDescent="0.25">
      <c r="A1425" s="1">
        <v>620</v>
      </c>
      <c r="B1425" s="63" t="s">
        <v>2871</v>
      </c>
      <c r="C1425" s="63" t="s">
        <v>2872</v>
      </c>
      <c r="D1425" s="64" t="s">
        <v>2866</v>
      </c>
      <c r="E1425" s="64" t="s">
        <v>2867</v>
      </c>
      <c r="F1425" s="64" t="s">
        <v>2873</v>
      </c>
      <c r="G1425" s="65" t="s">
        <v>175</v>
      </c>
      <c r="H1425" s="66">
        <v>1.08</v>
      </c>
      <c r="I1425" s="67"/>
      <c r="J1425" s="68">
        <f t="shared" si="124"/>
        <v>0</v>
      </c>
      <c r="K1425" s="68">
        <f t="shared" si="125"/>
        <v>0</v>
      </c>
      <c r="L1425" s="68">
        <f t="shared" si="126"/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s="172" customFormat="1" ht="15" hidden="1" customHeight="1" x14ac:dyDescent="0.25">
      <c r="A1426" s="175">
        <v>0</v>
      </c>
      <c r="B1426" s="161" t="s">
        <v>2874</v>
      </c>
      <c r="C1426" s="207" t="s">
        <v>2875</v>
      </c>
      <c r="D1426" s="162" t="s">
        <v>2866</v>
      </c>
      <c r="E1426" s="162" t="s">
        <v>2867</v>
      </c>
      <c r="F1426" s="162" t="s">
        <v>2876</v>
      </c>
      <c r="G1426" s="163" t="s">
        <v>175</v>
      </c>
      <c r="H1426" s="164">
        <v>1.08</v>
      </c>
      <c r="I1426" s="165"/>
      <c r="J1426" s="166">
        <f t="shared" si="124"/>
        <v>0</v>
      </c>
      <c r="K1426" s="166">
        <f t="shared" si="125"/>
        <v>0</v>
      </c>
      <c r="L1426" s="166">
        <f t="shared" si="126"/>
        <v>0</v>
      </c>
      <c r="M1426" s="171" t="str">
        <f>IF(I1426="","",IF(I1426&lt;50,"Ошибка! Не соблюден минимальный заказ на сорт!",""))</f>
        <v/>
      </c>
    </row>
    <row r="1427" spans="1:13" s="172" customFormat="1" ht="15" customHeight="1" x14ac:dyDescent="0.25">
      <c r="A1427" s="1">
        <v>355</v>
      </c>
      <c r="B1427" s="63" t="s">
        <v>2877</v>
      </c>
      <c r="C1427" s="63" t="s">
        <v>2878</v>
      </c>
      <c r="D1427" s="64" t="s">
        <v>2866</v>
      </c>
      <c r="E1427" s="64" t="s">
        <v>2867</v>
      </c>
      <c r="F1427" s="64" t="s">
        <v>2879</v>
      </c>
      <c r="G1427" s="65" t="s">
        <v>175</v>
      </c>
      <c r="H1427" s="66">
        <v>1.08</v>
      </c>
      <c r="I1427" s="67"/>
      <c r="J1427" s="68">
        <f t="shared" si="124"/>
        <v>0</v>
      </c>
      <c r="K1427" s="68">
        <f t="shared" si="125"/>
        <v>0</v>
      </c>
      <c r="L1427" s="68">
        <f t="shared" si="126"/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s="172" customFormat="1" ht="15" customHeight="1" x14ac:dyDescent="0.25">
      <c r="A1428" s="1">
        <v>114</v>
      </c>
      <c r="B1428" s="63" t="s">
        <v>2880</v>
      </c>
      <c r="C1428" s="63" t="s">
        <v>2881</v>
      </c>
      <c r="D1428" s="64" t="s">
        <v>2866</v>
      </c>
      <c r="E1428" s="64" t="s">
        <v>2867</v>
      </c>
      <c r="F1428" s="64" t="s">
        <v>2882</v>
      </c>
      <c r="G1428" s="65" t="s">
        <v>175</v>
      </c>
      <c r="H1428" s="66">
        <v>1.54</v>
      </c>
      <c r="I1428" s="67"/>
      <c r="J1428" s="68">
        <f t="shared" si="124"/>
        <v>0</v>
      </c>
      <c r="K1428" s="68">
        <f t="shared" si="125"/>
        <v>0</v>
      </c>
      <c r="L1428" s="68">
        <f t="shared" si="126"/>
        <v>0</v>
      </c>
      <c r="M1428" s="171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s="172" customFormat="1" ht="15" customHeight="1" x14ac:dyDescent="0.25">
      <c r="A1429" s="1">
        <v>244</v>
      </c>
      <c r="B1429" s="63" t="s">
        <v>5243</v>
      </c>
      <c r="C1429" s="178" t="s">
        <v>5661</v>
      </c>
      <c r="D1429" s="167" t="s">
        <v>2866</v>
      </c>
      <c r="E1429" s="167" t="s">
        <v>2867</v>
      </c>
      <c r="F1429" s="167" t="s">
        <v>479</v>
      </c>
      <c r="G1429" s="168" t="s">
        <v>175</v>
      </c>
      <c r="H1429" s="169">
        <v>1.08</v>
      </c>
      <c r="I1429" s="67"/>
      <c r="J1429" s="68">
        <f t="shared" si="124"/>
        <v>0</v>
      </c>
      <c r="K1429" s="68">
        <f t="shared" si="125"/>
        <v>0</v>
      </c>
      <c r="L1429" s="68">
        <f t="shared" si="126"/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s="172" customFormat="1" ht="15" hidden="1" customHeight="1" x14ac:dyDescent="0.25">
      <c r="A1430" s="175">
        <v>0</v>
      </c>
      <c r="B1430" s="161" t="s">
        <v>5242</v>
      </c>
      <c r="C1430" s="179" t="s">
        <v>6448</v>
      </c>
      <c r="D1430" s="173" t="s">
        <v>2883</v>
      </c>
      <c r="E1430" s="173" t="s">
        <v>2884</v>
      </c>
      <c r="F1430" s="173" t="s">
        <v>847</v>
      </c>
      <c r="G1430" s="174" t="s">
        <v>175</v>
      </c>
      <c r="H1430" s="164">
        <v>1.08</v>
      </c>
      <c r="I1430" s="165"/>
      <c r="J1430" s="166">
        <f t="shared" si="124"/>
        <v>0</v>
      </c>
      <c r="K1430" s="166">
        <f t="shared" si="125"/>
        <v>0</v>
      </c>
      <c r="L1430" s="166">
        <f t="shared" si="126"/>
        <v>0</v>
      </c>
      <c r="M1430" s="171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ht="15" customHeight="1" x14ac:dyDescent="0.25">
      <c r="A1431" s="1">
        <v>160</v>
      </c>
      <c r="B1431" s="63" t="s">
        <v>6760</v>
      </c>
      <c r="C1431" s="63" t="s">
        <v>6738</v>
      </c>
      <c r="D1431" s="64" t="s">
        <v>2883</v>
      </c>
      <c r="E1431" s="64" t="s">
        <v>2884</v>
      </c>
      <c r="F1431" s="64" t="s">
        <v>847</v>
      </c>
      <c r="G1431" s="65" t="s">
        <v>64</v>
      </c>
      <c r="H1431" s="66">
        <v>1.1499999999999999</v>
      </c>
      <c r="I1431" s="67"/>
      <c r="J1431" s="68">
        <f t="shared" si="124"/>
        <v>0</v>
      </c>
      <c r="K1431" s="68">
        <f t="shared" si="125"/>
        <v>0</v>
      </c>
      <c r="L1431" s="68">
        <f t="shared" si="126"/>
        <v>0</v>
      </c>
      <c r="M1431" s="30" t="str">
        <f>IF(I1431="","",IF(I1431&lt;50,"Ошибка! Не соблюден минимальный заказ на сорт!",""))</f>
        <v/>
      </c>
    </row>
    <row r="1432" spans="1:13" s="172" customFormat="1" ht="15" customHeight="1" x14ac:dyDescent="0.25">
      <c r="A1432" s="1">
        <v>660</v>
      </c>
      <c r="B1432" s="63" t="s">
        <v>6761</v>
      </c>
      <c r="C1432" s="63" t="s">
        <v>6739</v>
      </c>
      <c r="D1432" s="64" t="s">
        <v>2883</v>
      </c>
      <c r="E1432" s="64" t="s">
        <v>2884</v>
      </c>
      <c r="F1432" s="64" t="s">
        <v>6815</v>
      </c>
      <c r="G1432" s="65" t="s">
        <v>64</v>
      </c>
      <c r="H1432" s="66">
        <v>1.1499999999999999</v>
      </c>
      <c r="I1432" s="67"/>
      <c r="J1432" s="68">
        <f t="shared" si="124"/>
        <v>0</v>
      </c>
      <c r="K1432" s="68">
        <f t="shared" si="125"/>
        <v>0</v>
      </c>
      <c r="L1432" s="68">
        <f t="shared" si="126"/>
        <v>0</v>
      </c>
      <c r="M1432" s="171" t="str">
        <f>IF(I1432="","",IF(I1432&lt;50,"Ошибка! Не соблюден минимальный заказ на сорт!",""))</f>
        <v/>
      </c>
    </row>
    <row r="1433" spans="1:13" s="172" customFormat="1" ht="15" customHeight="1" x14ac:dyDescent="0.25">
      <c r="A1433" s="1">
        <v>624</v>
      </c>
      <c r="B1433" s="63" t="s">
        <v>6762</v>
      </c>
      <c r="C1433" s="63" t="s">
        <v>6787</v>
      </c>
      <c r="D1433" s="64" t="s">
        <v>2883</v>
      </c>
      <c r="E1433" s="64" t="s">
        <v>2884</v>
      </c>
      <c r="F1433" s="64" t="s">
        <v>6809</v>
      </c>
      <c r="G1433" s="65" t="s">
        <v>64</v>
      </c>
      <c r="H1433" s="66">
        <v>1.1499999999999999</v>
      </c>
      <c r="I1433" s="67"/>
      <c r="J1433" s="68">
        <f t="shared" si="124"/>
        <v>0</v>
      </c>
      <c r="K1433" s="68">
        <f t="shared" si="125"/>
        <v>0</v>
      </c>
      <c r="L1433" s="68">
        <f t="shared" si="126"/>
        <v>0</v>
      </c>
      <c r="M1433" s="171" t="str">
        <f>IF(I1433="","",IF(I1433&lt;50,"Ошибка! Не соблюден минимальный заказ на сорт!",""))</f>
        <v/>
      </c>
    </row>
    <row r="1434" spans="1:13" ht="15" customHeight="1" x14ac:dyDescent="0.25">
      <c r="A1434" s="1">
        <v>880</v>
      </c>
      <c r="B1434" s="63" t="s">
        <v>6763</v>
      </c>
      <c r="C1434" s="63" t="s">
        <v>6788</v>
      </c>
      <c r="D1434" s="64" t="s">
        <v>2883</v>
      </c>
      <c r="E1434" s="64" t="s">
        <v>2884</v>
      </c>
      <c r="F1434" s="64" t="s">
        <v>6810</v>
      </c>
      <c r="G1434" s="65" t="s">
        <v>64</v>
      </c>
      <c r="H1434" s="66">
        <v>1.1499999999999999</v>
      </c>
      <c r="I1434" s="67"/>
      <c r="J1434" s="68">
        <f t="shared" si="124"/>
        <v>0</v>
      </c>
      <c r="K1434" s="68">
        <f t="shared" si="125"/>
        <v>0</v>
      </c>
      <c r="L1434" s="68">
        <f t="shared" si="126"/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s="172" customFormat="1" ht="15" hidden="1" customHeight="1" x14ac:dyDescent="0.25">
      <c r="A1435" s="175">
        <v>0</v>
      </c>
      <c r="B1435" s="161" t="s">
        <v>2885</v>
      </c>
      <c r="C1435" s="161" t="s">
        <v>2886</v>
      </c>
      <c r="D1435" s="162" t="s">
        <v>4588</v>
      </c>
      <c r="E1435" s="162" t="s">
        <v>2887</v>
      </c>
      <c r="F1435" s="162" t="s">
        <v>2888</v>
      </c>
      <c r="G1435" s="163" t="s">
        <v>175</v>
      </c>
      <c r="H1435" s="164">
        <v>1.08</v>
      </c>
      <c r="I1435" s="165"/>
      <c r="J1435" s="166">
        <f t="shared" si="124"/>
        <v>0</v>
      </c>
      <c r="K1435" s="166">
        <f t="shared" si="125"/>
        <v>0</v>
      </c>
      <c r="L1435" s="166">
        <f t="shared" si="126"/>
        <v>0</v>
      </c>
      <c r="M1435" s="171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s="172" customFormat="1" ht="15" hidden="1" customHeight="1" x14ac:dyDescent="0.25">
      <c r="A1436" s="175">
        <v>0</v>
      </c>
      <c r="B1436" s="161" t="s">
        <v>2891</v>
      </c>
      <c r="C1436" s="161" t="s">
        <v>2892</v>
      </c>
      <c r="D1436" s="162" t="s">
        <v>4588</v>
      </c>
      <c r="E1436" s="162" t="s">
        <v>2887</v>
      </c>
      <c r="F1436" s="162" t="s">
        <v>2893</v>
      </c>
      <c r="G1436" s="163" t="s">
        <v>175</v>
      </c>
      <c r="H1436" s="164">
        <v>1.08</v>
      </c>
      <c r="I1436" s="165"/>
      <c r="J1436" s="166">
        <f t="shared" si="124"/>
        <v>0</v>
      </c>
      <c r="K1436" s="166">
        <f t="shared" si="125"/>
        <v>0</v>
      </c>
      <c r="L1436" s="166">
        <f t="shared" si="126"/>
        <v>0</v>
      </c>
      <c r="M1436" s="171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s="172" customFormat="1" ht="15" hidden="1" customHeight="1" x14ac:dyDescent="0.25">
      <c r="A1437" s="175">
        <v>0</v>
      </c>
      <c r="B1437" s="161" t="s">
        <v>2897</v>
      </c>
      <c r="C1437" s="161" t="s">
        <v>2898</v>
      </c>
      <c r="D1437" s="162" t="s">
        <v>4588</v>
      </c>
      <c r="E1437" s="162" t="s">
        <v>2887</v>
      </c>
      <c r="F1437" s="162" t="s">
        <v>2899</v>
      </c>
      <c r="G1437" s="163" t="s">
        <v>175</v>
      </c>
      <c r="H1437" s="164">
        <v>1.43</v>
      </c>
      <c r="I1437" s="165"/>
      <c r="J1437" s="166">
        <f t="shared" si="124"/>
        <v>0</v>
      </c>
      <c r="K1437" s="166">
        <f t="shared" si="125"/>
        <v>0</v>
      </c>
      <c r="L1437" s="166">
        <f t="shared" si="126"/>
        <v>0</v>
      </c>
      <c r="M1437" s="171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s="172" customFormat="1" ht="15" hidden="1" customHeight="1" x14ac:dyDescent="0.25">
      <c r="A1438" s="175">
        <v>0</v>
      </c>
      <c r="B1438" s="161" t="s">
        <v>5247</v>
      </c>
      <c r="C1438" s="179" t="s">
        <v>6451</v>
      </c>
      <c r="D1438" s="173" t="s">
        <v>4588</v>
      </c>
      <c r="E1438" s="173" t="s">
        <v>2887</v>
      </c>
      <c r="F1438" s="173" t="s">
        <v>6307</v>
      </c>
      <c r="G1438" s="174" t="s">
        <v>175</v>
      </c>
      <c r="H1438" s="164">
        <v>1.08</v>
      </c>
      <c r="I1438" s="165"/>
      <c r="J1438" s="166">
        <f t="shared" si="124"/>
        <v>0</v>
      </c>
      <c r="K1438" s="166">
        <f t="shared" si="125"/>
        <v>0</v>
      </c>
      <c r="L1438" s="166">
        <f t="shared" si="126"/>
        <v>0</v>
      </c>
      <c r="M1438" s="171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s="172" customFormat="1" ht="15" hidden="1" customHeight="1" x14ac:dyDescent="0.25">
      <c r="A1439" s="175">
        <v>0</v>
      </c>
      <c r="B1439" s="161" t="s">
        <v>2894</v>
      </c>
      <c r="C1439" s="161" t="s">
        <v>2895</v>
      </c>
      <c r="D1439" s="162" t="s">
        <v>4588</v>
      </c>
      <c r="E1439" s="162" t="s">
        <v>2887</v>
      </c>
      <c r="F1439" s="162" t="s">
        <v>2896</v>
      </c>
      <c r="G1439" s="163" t="s">
        <v>175</v>
      </c>
      <c r="H1439" s="164">
        <v>1.08</v>
      </c>
      <c r="I1439" s="165"/>
      <c r="J1439" s="166">
        <f t="shared" si="124"/>
        <v>0</v>
      </c>
      <c r="K1439" s="166">
        <f t="shared" si="125"/>
        <v>0</v>
      </c>
      <c r="L1439" s="166">
        <f t="shared" si="126"/>
        <v>0</v>
      </c>
      <c r="M1439" s="171" t="str">
        <f>IF(I1439="","",IF(I1439&lt;50,"Ошибка! Не соблюден минимальный заказ на сорт!",""))</f>
        <v/>
      </c>
    </row>
    <row r="1440" spans="1:13" s="172" customFormat="1" ht="15" customHeight="1" x14ac:dyDescent="0.25">
      <c r="A1440" s="1">
        <v>218</v>
      </c>
      <c r="B1440" s="63" t="s">
        <v>5245</v>
      </c>
      <c r="C1440" s="63" t="s">
        <v>2889</v>
      </c>
      <c r="D1440" s="64" t="s">
        <v>5875</v>
      </c>
      <c r="E1440" s="64" t="s">
        <v>5876</v>
      </c>
      <c r="F1440" s="64" t="s">
        <v>2890</v>
      </c>
      <c r="G1440" s="65" t="s">
        <v>175</v>
      </c>
      <c r="H1440" s="66">
        <v>1.3800000000000001</v>
      </c>
      <c r="I1440" s="67"/>
      <c r="J1440" s="68">
        <f t="shared" si="124"/>
        <v>0</v>
      </c>
      <c r="K1440" s="68">
        <f t="shared" si="125"/>
        <v>0</v>
      </c>
      <c r="L1440" s="68">
        <f t="shared" si="126"/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s="172" customFormat="1" ht="15" hidden="1" customHeight="1" x14ac:dyDescent="0.25">
      <c r="A1441" s="175">
        <v>0</v>
      </c>
      <c r="B1441" s="161" t="s">
        <v>5246</v>
      </c>
      <c r="C1441" s="179" t="s">
        <v>6450</v>
      </c>
      <c r="D1441" s="173" t="s">
        <v>5875</v>
      </c>
      <c r="E1441" s="173" t="s">
        <v>5876</v>
      </c>
      <c r="F1441" s="173" t="s">
        <v>1261</v>
      </c>
      <c r="G1441" s="174" t="s">
        <v>175</v>
      </c>
      <c r="H1441" s="164">
        <v>1.3800000000000001</v>
      </c>
      <c r="I1441" s="165"/>
      <c r="J1441" s="166">
        <f t="shared" si="124"/>
        <v>0</v>
      </c>
      <c r="K1441" s="166">
        <f t="shared" si="125"/>
        <v>0</v>
      </c>
      <c r="L1441" s="166">
        <f t="shared" si="126"/>
        <v>0</v>
      </c>
      <c r="M1441" s="171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s="172" customFormat="1" ht="15" hidden="1" customHeight="1" x14ac:dyDescent="0.25">
      <c r="A1442" s="175">
        <v>0</v>
      </c>
      <c r="B1442" s="161" t="s">
        <v>5244</v>
      </c>
      <c r="C1442" s="179" t="s">
        <v>6449</v>
      </c>
      <c r="D1442" s="173" t="s">
        <v>5875</v>
      </c>
      <c r="E1442" s="173" t="s">
        <v>5876</v>
      </c>
      <c r="F1442" s="173" t="s">
        <v>6306</v>
      </c>
      <c r="G1442" s="174" t="s">
        <v>175</v>
      </c>
      <c r="H1442" s="164">
        <v>1.3800000000000001</v>
      </c>
      <c r="I1442" s="165"/>
      <c r="J1442" s="166">
        <f t="shared" si="124"/>
        <v>0</v>
      </c>
      <c r="K1442" s="166">
        <f t="shared" si="125"/>
        <v>0</v>
      </c>
      <c r="L1442" s="166">
        <f t="shared" si="126"/>
        <v>0</v>
      </c>
      <c r="M1442" s="171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s="172" customFormat="1" ht="15" hidden="1" customHeight="1" x14ac:dyDescent="0.25">
      <c r="A1443" s="175">
        <v>0</v>
      </c>
      <c r="B1443" s="161" t="s">
        <v>2900</v>
      </c>
      <c r="C1443" s="161" t="s">
        <v>2901</v>
      </c>
      <c r="D1443" s="162" t="s">
        <v>5875</v>
      </c>
      <c r="E1443" s="162" t="s">
        <v>5876</v>
      </c>
      <c r="F1443" s="162" t="s">
        <v>2902</v>
      </c>
      <c r="G1443" s="163" t="s">
        <v>175</v>
      </c>
      <c r="H1443" s="164">
        <v>1.43</v>
      </c>
      <c r="I1443" s="165"/>
      <c r="J1443" s="166">
        <f t="shared" si="124"/>
        <v>0</v>
      </c>
      <c r="K1443" s="166">
        <f t="shared" si="125"/>
        <v>0</v>
      </c>
      <c r="L1443" s="166">
        <f t="shared" si="126"/>
        <v>0</v>
      </c>
      <c r="M1443" s="171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s="172" customFormat="1" ht="15" hidden="1" customHeight="1" x14ac:dyDescent="0.25">
      <c r="A1444" s="175">
        <v>0</v>
      </c>
      <c r="B1444" s="161" t="s">
        <v>2903</v>
      </c>
      <c r="C1444" s="161" t="s">
        <v>2904</v>
      </c>
      <c r="D1444" s="162" t="s">
        <v>5875</v>
      </c>
      <c r="E1444" s="162" t="s">
        <v>5876</v>
      </c>
      <c r="F1444" s="162" t="s">
        <v>2905</v>
      </c>
      <c r="G1444" s="163" t="s">
        <v>175</v>
      </c>
      <c r="H1444" s="164">
        <v>1.43</v>
      </c>
      <c r="I1444" s="165"/>
      <c r="J1444" s="166">
        <f t="shared" si="124"/>
        <v>0</v>
      </c>
      <c r="K1444" s="166">
        <f t="shared" si="125"/>
        <v>0</v>
      </c>
      <c r="L1444" s="166">
        <f t="shared" si="126"/>
        <v>0</v>
      </c>
      <c r="M1444" s="171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s="172" customFormat="1" ht="15" hidden="1" customHeight="1" x14ac:dyDescent="0.25">
      <c r="A1445" s="175">
        <v>0</v>
      </c>
      <c r="B1445" s="161" t="s">
        <v>2906</v>
      </c>
      <c r="C1445" s="161" t="s">
        <v>2907</v>
      </c>
      <c r="D1445" s="162" t="s">
        <v>5875</v>
      </c>
      <c r="E1445" s="162" t="s">
        <v>5876</v>
      </c>
      <c r="F1445" s="162" t="s">
        <v>2908</v>
      </c>
      <c r="G1445" s="163" t="s">
        <v>175</v>
      </c>
      <c r="H1445" s="164">
        <v>1.43</v>
      </c>
      <c r="I1445" s="165"/>
      <c r="J1445" s="166">
        <f t="shared" si="124"/>
        <v>0</v>
      </c>
      <c r="K1445" s="166">
        <f t="shared" si="125"/>
        <v>0</v>
      </c>
      <c r="L1445" s="166">
        <f t="shared" si="126"/>
        <v>0</v>
      </c>
      <c r="M1445" s="171" t="str">
        <f>IF(I1445="","",IF(I1445&lt;75,"Ошибка! Не соблюден минимальный заказ на сорт!",IF(MOD(I1445,25)&gt;0,"Ошибка! Не соблюдена кратность заказа на позицию!","")))</f>
        <v/>
      </c>
    </row>
    <row r="1446" spans="1:13" s="172" customFormat="1" ht="15" hidden="1" customHeight="1" x14ac:dyDescent="0.25">
      <c r="A1446" s="175">
        <v>0</v>
      </c>
      <c r="B1446" s="161" t="s">
        <v>2911</v>
      </c>
      <c r="C1446" s="161" t="s">
        <v>2912</v>
      </c>
      <c r="D1446" s="162" t="s">
        <v>2909</v>
      </c>
      <c r="E1446" s="162" t="s">
        <v>2910</v>
      </c>
      <c r="F1446" s="162" t="s">
        <v>2913</v>
      </c>
      <c r="G1446" s="163" t="s">
        <v>64</v>
      </c>
      <c r="H1446" s="164">
        <v>1.54</v>
      </c>
      <c r="I1446" s="165"/>
      <c r="J1446" s="166">
        <f t="shared" si="124"/>
        <v>0</v>
      </c>
      <c r="K1446" s="166">
        <f t="shared" si="125"/>
        <v>0</v>
      </c>
      <c r="L1446" s="166">
        <f t="shared" si="126"/>
        <v>0</v>
      </c>
      <c r="M1446" s="171" t="str">
        <f>IF(I1446="","",IF(I1446&lt;75,"Ошибка! Не соблюден минимальный заказ на сорт!",IF(MOD(I1446,25)&gt;0,"Ошибка! Не соблюдена кратность заказа на позицию!","")))</f>
        <v/>
      </c>
    </row>
    <row r="1447" spans="1:13" s="172" customFormat="1" ht="15" hidden="1" customHeight="1" x14ac:dyDescent="0.25">
      <c r="A1447" s="175">
        <v>0</v>
      </c>
      <c r="B1447" s="161" t="s">
        <v>2914</v>
      </c>
      <c r="C1447" s="161" t="s">
        <v>2915</v>
      </c>
      <c r="D1447" s="162" t="s">
        <v>2909</v>
      </c>
      <c r="E1447" s="162" t="s">
        <v>2910</v>
      </c>
      <c r="F1447" s="162" t="s">
        <v>2916</v>
      </c>
      <c r="G1447" s="163" t="s">
        <v>175</v>
      </c>
      <c r="H1447" s="164">
        <v>2.8099999999999996</v>
      </c>
      <c r="I1447" s="165"/>
      <c r="J1447" s="166">
        <f t="shared" si="124"/>
        <v>0</v>
      </c>
      <c r="K1447" s="166">
        <f t="shared" si="125"/>
        <v>0</v>
      </c>
      <c r="L1447" s="166">
        <f t="shared" si="126"/>
        <v>0</v>
      </c>
      <c r="M1447" s="171" t="str">
        <f>IF(I1447="","",IF(I1447&lt;75,"Ошибка! Не соблюден минимальный заказ на сорт!",IF(MOD(I1447,25)&gt;0,"Ошибка! Не соблюдена кратность заказа на позицию!","")))</f>
        <v/>
      </c>
    </row>
    <row r="1448" spans="1:13" s="172" customFormat="1" ht="15" hidden="1" customHeight="1" x14ac:dyDescent="0.25">
      <c r="A1448" s="175">
        <v>0</v>
      </c>
      <c r="B1448" s="161" t="s">
        <v>2918</v>
      </c>
      <c r="C1448" s="161" t="s">
        <v>2919</v>
      </c>
      <c r="D1448" s="162" t="s">
        <v>6578</v>
      </c>
      <c r="E1448" s="162" t="s">
        <v>6579</v>
      </c>
      <c r="F1448" s="162" t="s">
        <v>2920</v>
      </c>
      <c r="G1448" s="163" t="s">
        <v>175</v>
      </c>
      <c r="H1448" s="164">
        <v>1.43</v>
      </c>
      <c r="I1448" s="165"/>
      <c r="J1448" s="166">
        <f t="shared" si="124"/>
        <v>0</v>
      </c>
      <c r="K1448" s="166">
        <f t="shared" si="125"/>
        <v>0</v>
      </c>
      <c r="L1448" s="166">
        <f t="shared" si="126"/>
        <v>0</v>
      </c>
      <c r="M1448" s="171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s="172" customFormat="1" ht="15" hidden="1" customHeight="1" x14ac:dyDescent="0.25">
      <c r="A1449" s="175">
        <v>0</v>
      </c>
      <c r="B1449" s="161" t="s">
        <v>2928</v>
      </c>
      <c r="C1449" s="161" t="s">
        <v>2929</v>
      </c>
      <c r="D1449" s="162" t="s">
        <v>2921</v>
      </c>
      <c r="E1449" s="162" t="s">
        <v>2922</v>
      </c>
      <c r="F1449" s="162"/>
      <c r="G1449" s="163" t="s">
        <v>64</v>
      </c>
      <c r="H1449" s="164">
        <v>1.74</v>
      </c>
      <c r="I1449" s="165"/>
      <c r="J1449" s="166">
        <f t="shared" si="124"/>
        <v>0</v>
      </c>
      <c r="K1449" s="166">
        <f t="shared" si="125"/>
        <v>0</v>
      </c>
      <c r="L1449" s="166">
        <f t="shared" si="126"/>
        <v>0</v>
      </c>
      <c r="M1449" s="171" t="str">
        <f>IF(I1449="","",IF(I1449&lt;75,"Ошибка! Не соблюден минимальный заказ на сорт!",IF(MOD(I1449,25)&gt;0,"Ошибка! Не соблюдена кратность заказа на позицию!","")))</f>
        <v/>
      </c>
    </row>
    <row r="1450" spans="1:13" s="172" customFormat="1" ht="15" hidden="1" customHeight="1" x14ac:dyDescent="0.25">
      <c r="A1450" s="175">
        <v>0</v>
      </c>
      <c r="B1450" s="161" t="s">
        <v>2923</v>
      </c>
      <c r="C1450" s="161" t="s">
        <v>2924</v>
      </c>
      <c r="D1450" s="162" t="s">
        <v>2921</v>
      </c>
      <c r="E1450" s="162" t="s">
        <v>2922</v>
      </c>
      <c r="F1450" s="162" t="s">
        <v>5944</v>
      </c>
      <c r="G1450" s="163" t="s">
        <v>64</v>
      </c>
      <c r="H1450" s="164">
        <v>1.74</v>
      </c>
      <c r="I1450" s="165"/>
      <c r="J1450" s="166">
        <f t="shared" si="124"/>
        <v>0</v>
      </c>
      <c r="K1450" s="166">
        <f t="shared" si="125"/>
        <v>0</v>
      </c>
      <c r="L1450" s="166">
        <f t="shared" si="126"/>
        <v>0</v>
      </c>
      <c r="M1450" s="171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s="172" customFormat="1" ht="15" hidden="1" customHeight="1" x14ac:dyDescent="0.25">
      <c r="A1451" s="175">
        <v>0</v>
      </c>
      <c r="B1451" s="161" t="s">
        <v>2925</v>
      </c>
      <c r="C1451" s="161" t="s">
        <v>2926</v>
      </c>
      <c r="D1451" s="162" t="s">
        <v>2921</v>
      </c>
      <c r="E1451" s="162" t="s">
        <v>2922</v>
      </c>
      <c r="F1451" s="162" t="s">
        <v>2927</v>
      </c>
      <c r="G1451" s="163" t="s">
        <v>64</v>
      </c>
      <c r="H1451" s="164">
        <v>1.74</v>
      </c>
      <c r="I1451" s="165"/>
      <c r="J1451" s="166">
        <f t="shared" si="124"/>
        <v>0</v>
      </c>
      <c r="K1451" s="166">
        <f t="shared" si="125"/>
        <v>0</v>
      </c>
      <c r="L1451" s="166">
        <f t="shared" si="126"/>
        <v>0</v>
      </c>
      <c r="M1451" s="171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s="172" customFormat="1" ht="15" hidden="1" customHeight="1" x14ac:dyDescent="0.25">
      <c r="A1452" s="175">
        <v>0</v>
      </c>
      <c r="B1452" s="161" t="s">
        <v>2930</v>
      </c>
      <c r="C1452" s="161" t="s">
        <v>2931</v>
      </c>
      <c r="D1452" s="162" t="s">
        <v>5860</v>
      </c>
      <c r="E1452" s="162" t="s">
        <v>5861</v>
      </c>
      <c r="F1452" s="162" t="s">
        <v>2933</v>
      </c>
      <c r="G1452" s="163" t="s">
        <v>64</v>
      </c>
      <c r="H1452" s="164">
        <v>0.88</v>
      </c>
      <c r="I1452" s="165"/>
      <c r="J1452" s="166">
        <f t="shared" si="124"/>
        <v>0</v>
      </c>
      <c r="K1452" s="166">
        <f t="shared" si="125"/>
        <v>0</v>
      </c>
      <c r="L1452" s="166">
        <f t="shared" si="126"/>
        <v>0</v>
      </c>
      <c r="M1452" s="171" t="str">
        <f>IF(I1452="","",IF(I1452&lt;75,"Ошибка! Не соблюден минимальный заказ на сорт!",IF(MOD(I1452,25)&gt;0,"Ошибка! Не соблюдена кратность заказа на позицию!","")))</f>
        <v/>
      </c>
    </row>
    <row r="1453" spans="1:13" s="172" customFormat="1" ht="15" hidden="1" customHeight="1" x14ac:dyDescent="0.25">
      <c r="A1453" s="175">
        <v>0</v>
      </c>
      <c r="B1453" s="161" t="s">
        <v>4616</v>
      </c>
      <c r="C1453" s="161" t="s">
        <v>4603</v>
      </c>
      <c r="D1453" s="162" t="s">
        <v>2932</v>
      </c>
      <c r="E1453" s="162" t="s">
        <v>5861</v>
      </c>
      <c r="F1453" s="162" t="s">
        <v>6194</v>
      </c>
      <c r="G1453" s="163" t="s">
        <v>64</v>
      </c>
      <c r="H1453" s="164">
        <v>1.32</v>
      </c>
      <c r="I1453" s="165"/>
      <c r="J1453" s="166">
        <f t="shared" ref="J1453:J1516" si="128">H1453*I1453</f>
        <v>0</v>
      </c>
      <c r="K1453" s="166">
        <f t="shared" ref="K1453:K1516" si="129">IF($I$11&gt;=7000,0,H1453*0.07*I1453)</f>
        <v>0</v>
      </c>
      <c r="L1453" s="166">
        <f t="shared" ref="L1453:L1516" si="130">J1453+K1453</f>
        <v>0</v>
      </c>
      <c r="M1453" s="171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s="172" customFormat="1" ht="15" hidden="1" customHeight="1" x14ac:dyDescent="0.25">
      <c r="A1454" s="175">
        <v>0</v>
      </c>
      <c r="B1454" s="161" t="s">
        <v>4915</v>
      </c>
      <c r="C1454" s="161" t="s">
        <v>5472</v>
      </c>
      <c r="D1454" s="162" t="s">
        <v>5728</v>
      </c>
      <c r="E1454" s="162" t="s">
        <v>5729</v>
      </c>
      <c r="F1454" s="162" t="s">
        <v>6034</v>
      </c>
      <c r="G1454" s="163" t="s">
        <v>64</v>
      </c>
      <c r="H1454" s="164">
        <v>1.65</v>
      </c>
      <c r="I1454" s="165"/>
      <c r="J1454" s="166">
        <f t="shared" si="128"/>
        <v>0</v>
      </c>
      <c r="K1454" s="166">
        <f t="shared" si="129"/>
        <v>0</v>
      </c>
      <c r="L1454" s="166">
        <f t="shared" si="130"/>
        <v>0</v>
      </c>
      <c r="M1454" s="171" t="str">
        <f>IF(I1454="","",IF(I1454&lt;75,"Ошибка! Не соблюден минимальный заказ на сорт!",IF(MOD(I1454,25)&gt;0,"Ошибка! Не соблюдена кратность заказа на позицию!","")))</f>
        <v/>
      </c>
    </row>
    <row r="1455" spans="1:13" s="172" customFormat="1" ht="15" customHeight="1" x14ac:dyDescent="0.25">
      <c r="A1455" s="1">
        <v>140</v>
      </c>
      <c r="B1455" s="63" t="s">
        <v>4916</v>
      </c>
      <c r="C1455" s="178" t="s">
        <v>5473</v>
      </c>
      <c r="D1455" s="167" t="s">
        <v>5728</v>
      </c>
      <c r="E1455" s="167" t="s">
        <v>5729</v>
      </c>
      <c r="F1455" s="167" t="s">
        <v>6035</v>
      </c>
      <c r="G1455" s="168" t="s">
        <v>14</v>
      </c>
      <c r="H1455" s="169">
        <v>4.13</v>
      </c>
      <c r="I1455" s="67"/>
      <c r="J1455" s="68">
        <f t="shared" si="128"/>
        <v>0</v>
      </c>
      <c r="K1455" s="68">
        <f t="shared" si="129"/>
        <v>0</v>
      </c>
      <c r="L1455" s="68">
        <f t="shared" si="130"/>
        <v>0</v>
      </c>
      <c r="M1455" s="171" t="str">
        <f>IF(I1455="","",IF(I1455&lt;75,"Ошибка! Не соблюден минимальный заказ на сорт!",IF(MOD(I1455,25)&gt;0,"Ошибка! Не соблюдена кратность заказа на позицию!","")))</f>
        <v/>
      </c>
    </row>
    <row r="1456" spans="1:13" s="172" customFormat="1" ht="15" hidden="1" customHeight="1" x14ac:dyDescent="0.25">
      <c r="A1456" s="175">
        <v>0</v>
      </c>
      <c r="B1456" s="161" t="s">
        <v>4917</v>
      </c>
      <c r="C1456" s="179" t="s">
        <v>5474</v>
      </c>
      <c r="D1456" s="173" t="s">
        <v>5728</v>
      </c>
      <c r="E1456" s="173" t="s">
        <v>5729</v>
      </c>
      <c r="F1456" s="173" t="s">
        <v>6036</v>
      </c>
      <c r="G1456" s="174" t="s">
        <v>64</v>
      </c>
      <c r="H1456" s="164">
        <v>1.65</v>
      </c>
      <c r="I1456" s="165"/>
      <c r="J1456" s="166">
        <f t="shared" si="128"/>
        <v>0</v>
      </c>
      <c r="K1456" s="166">
        <f t="shared" si="129"/>
        <v>0</v>
      </c>
      <c r="L1456" s="166">
        <f t="shared" si="130"/>
        <v>0</v>
      </c>
      <c r="M1456" s="171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s="172" customFormat="1" ht="15" hidden="1" customHeight="1" x14ac:dyDescent="0.25">
      <c r="A1457" s="175">
        <v>0</v>
      </c>
      <c r="B1457" s="161" t="s">
        <v>2934</v>
      </c>
      <c r="C1457" s="161" t="s">
        <v>2935</v>
      </c>
      <c r="D1457" s="162" t="s">
        <v>2936</v>
      </c>
      <c r="E1457" s="162" t="s">
        <v>2937</v>
      </c>
      <c r="F1457" s="162"/>
      <c r="G1457" s="163" t="s">
        <v>64</v>
      </c>
      <c r="H1457" s="164">
        <v>1.07</v>
      </c>
      <c r="I1457" s="165"/>
      <c r="J1457" s="166">
        <f t="shared" si="128"/>
        <v>0</v>
      </c>
      <c r="K1457" s="166">
        <f t="shared" si="129"/>
        <v>0</v>
      </c>
      <c r="L1457" s="166">
        <f t="shared" si="130"/>
        <v>0</v>
      </c>
      <c r="M1457" s="171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s="172" customFormat="1" ht="15" hidden="1" customHeight="1" x14ac:dyDescent="0.25">
      <c r="A1458" s="175">
        <v>0</v>
      </c>
      <c r="B1458" s="161" t="s">
        <v>2938</v>
      </c>
      <c r="C1458" s="161" t="s">
        <v>2939</v>
      </c>
      <c r="D1458" s="162" t="s">
        <v>2940</v>
      </c>
      <c r="E1458" s="162" t="s">
        <v>2941</v>
      </c>
      <c r="F1458" s="162" t="s">
        <v>2942</v>
      </c>
      <c r="G1458" s="163" t="s">
        <v>64</v>
      </c>
      <c r="H1458" s="164">
        <v>1.18</v>
      </c>
      <c r="I1458" s="165"/>
      <c r="J1458" s="166">
        <f t="shared" si="128"/>
        <v>0</v>
      </c>
      <c r="K1458" s="166">
        <f t="shared" si="129"/>
        <v>0</v>
      </c>
      <c r="L1458" s="166">
        <f t="shared" si="130"/>
        <v>0</v>
      </c>
      <c r="M1458" s="171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s="172" customFormat="1" ht="15" hidden="1" customHeight="1" x14ac:dyDescent="0.25">
      <c r="A1459" s="175">
        <v>0</v>
      </c>
      <c r="B1459" s="161" t="s">
        <v>5150</v>
      </c>
      <c r="C1459" s="179" t="s">
        <v>5649</v>
      </c>
      <c r="D1459" s="173" t="s">
        <v>2943</v>
      </c>
      <c r="E1459" s="173" t="s">
        <v>2944</v>
      </c>
      <c r="F1459" s="173" t="s">
        <v>2945</v>
      </c>
      <c r="G1459" s="174" t="s">
        <v>64</v>
      </c>
      <c r="H1459" s="164">
        <v>0.94000000000000006</v>
      </c>
      <c r="I1459" s="165"/>
      <c r="J1459" s="166">
        <f t="shared" si="128"/>
        <v>0</v>
      </c>
      <c r="K1459" s="166">
        <f t="shared" si="129"/>
        <v>0</v>
      </c>
      <c r="L1459" s="166">
        <f t="shared" si="130"/>
        <v>0</v>
      </c>
      <c r="M1459" s="171" t="str">
        <f>IF(I1459="","",IF(I1459&lt;50,"Ошибка! Не соблюден минимальный заказ на сорт!",""))</f>
        <v/>
      </c>
    </row>
    <row r="1460" spans="1:13" s="172" customFormat="1" ht="15" customHeight="1" x14ac:dyDescent="0.25">
      <c r="A1460" s="1">
        <v>77</v>
      </c>
      <c r="B1460" s="63" t="s">
        <v>5149</v>
      </c>
      <c r="C1460" s="178" t="s">
        <v>6368</v>
      </c>
      <c r="D1460" s="167" t="s">
        <v>2946</v>
      </c>
      <c r="E1460" s="167" t="s">
        <v>5855</v>
      </c>
      <c r="F1460" s="167" t="s">
        <v>493</v>
      </c>
      <c r="G1460" s="168" t="s">
        <v>175</v>
      </c>
      <c r="H1460" s="169">
        <v>0.99</v>
      </c>
      <c r="I1460" s="67"/>
      <c r="J1460" s="68">
        <f t="shared" si="128"/>
        <v>0</v>
      </c>
      <c r="K1460" s="68">
        <f t="shared" si="129"/>
        <v>0</v>
      </c>
      <c r="L1460" s="68">
        <f t="shared" si="130"/>
        <v>0</v>
      </c>
      <c r="M1460" s="171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s="172" customFormat="1" ht="15" customHeight="1" x14ac:dyDescent="0.25">
      <c r="A1461" s="1">
        <v>117</v>
      </c>
      <c r="B1461" s="63" t="s">
        <v>2948</v>
      </c>
      <c r="C1461" s="63" t="s">
        <v>2949</v>
      </c>
      <c r="D1461" s="64" t="s">
        <v>2946</v>
      </c>
      <c r="E1461" s="64" t="s">
        <v>5855</v>
      </c>
      <c r="F1461" s="64" t="s">
        <v>2950</v>
      </c>
      <c r="G1461" s="65" t="s">
        <v>175</v>
      </c>
      <c r="H1461" s="66">
        <v>0.99</v>
      </c>
      <c r="I1461" s="67"/>
      <c r="J1461" s="68">
        <f t="shared" si="128"/>
        <v>0</v>
      </c>
      <c r="K1461" s="68">
        <f t="shared" si="129"/>
        <v>0</v>
      </c>
      <c r="L1461" s="68">
        <f t="shared" si="130"/>
        <v>0</v>
      </c>
      <c r="M1461" s="171" t="str">
        <f>IF(I1461="","",IF(I1461&lt;50,"Ошибка! Не соблюден минимальный заказ на сорт!",""))</f>
        <v/>
      </c>
    </row>
    <row r="1462" spans="1:13" s="172" customFormat="1" ht="15" hidden="1" customHeight="1" x14ac:dyDescent="0.25">
      <c r="A1462" s="175">
        <v>0</v>
      </c>
      <c r="B1462" s="161" t="s">
        <v>2951</v>
      </c>
      <c r="C1462" s="161" t="s">
        <v>2952</v>
      </c>
      <c r="D1462" s="162" t="s">
        <v>2946</v>
      </c>
      <c r="E1462" s="162" t="s">
        <v>2947</v>
      </c>
      <c r="F1462" s="162" t="s">
        <v>2953</v>
      </c>
      <c r="G1462" s="163" t="s">
        <v>175</v>
      </c>
      <c r="H1462" s="164">
        <v>0.99</v>
      </c>
      <c r="I1462" s="165"/>
      <c r="J1462" s="166">
        <f t="shared" si="128"/>
        <v>0</v>
      </c>
      <c r="K1462" s="166">
        <f t="shared" si="129"/>
        <v>0</v>
      </c>
      <c r="L1462" s="166">
        <f t="shared" si="130"/>
        <v>0</v>
      </c>
      <c r="M1462" s="171" t="str">
        <f>IF(I1462="","",IF(I1462&lt;75,"Ошибка! Не соблюден минимальный заказ на сорт!",IF(MOD(I1462,25)&gt;0,"Ошибка! Не соблюдена кратность заказа на позицию!","")))</f>
        <v/>
      </c>
    </row>
    <row r="1463" spans="1:13" s="172" customFormat="1" ht="15" hidden="1" customHeight="1" x14ac:dyDescent="0.25">
      <c r="A1463" s="175">
        <v>0</v>
      </c>
      <c r="B1463" s="161" t="s">
        <v>2957</v>
      </c>
      <c r="C1463" s="161" t="s">
        <v>2958</v>
      </c>
      <c r="D1463" s="162" t="s">
        <v>2946</v>
      </c>
      <c r="E1463" s="162" t="s">
        <v>2947</v>
      </c>
      <c r="F1463" s="162" t="s">
        <v>479</v>
      </c>
      <c r="G1463" s="163" t="s">
        <v>175</v>
      </c>
      <c r="H1463" s="164">
        <v>0.99</v>
      </c>
      <c r="I1463" s="165"/>
      <c r="J1463" s="166">
        <f t="shared" si="128"/>
        <v>0</v>
      </c>
      <c r="K1463" s="166">
        <f t="shared" si="129"/>
        <v>0</v>
      </c>
      <c r="L1463" s="166">
        <f t="shared" si="130"/>
        <v>0</v>
      </c>
      <c r="M1463" s="171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s="172" customFormat="1" ht="15" customHeight="1" x14ac:dyDescent="0.25">
      <c r="A1464" s="1">
        <v>272</v>
      </c>
      <c r="B1464" s="63" t="s">
        <v>2959</v>
      </c>
      <c r="C1464" s="63" t="s">
        <v>2960</v>
      </c>
      <c r="D1464" s="64" t="s">
        <v>2946</v>
      </c>
      <c r="E1464" s="64" t="s">
        <v>2947</v>
      </c>
      <c r="F1464" s="64"/>
      <c r="G1464" s="65" t="s">
        <v>175</v>
      </c>
      <c r="H1464" s="66">
        <v>0.99</v>
      </c>
      <c r="I1464" s="67"/>
      <c r="J1464" s="68">
        <f t="shared" si="128"/>
        <v>0</v>
      </c>
      <c r="K1464" s="68">
        <f t="shared" si="129"/>
        <v>0</v>
      </c>
      <c r="L1464" s="68">
        <f t="shared" si="130"/>
        <v>0</v>
      </c>
      <c r="M1464" s="171" t="str">
        <f>IF(I1464="","",IF(I1464&lt;50,"Ошибка! Не соблюден минимальный заказ на сорт!",""))</f>
        <v/>
      </c>
    </row>
    <row r="1465" spans="1:13" s="172" customFormat="1" ht="15" hidden="1" customHeight="1" x14ac:dyDescent="0.25">
      <c r="A1465" s="175">
        <v>0</v>
      </c>
      <c r="B1465" s="161" t="s">
        <v>2954</v>
      </c>
      <c r="C1465" s="161" t="s">
        <v>2955</v>
      </c>
      <c r="D1465" s="162" t="s">
        <v>2946</v>
      </c>
      <c r="E1465" s="162" t="s">
        <v>2947</v>
      </c>
      <c r="F1465" s="162" t="s">
        <v>2956</v>
      </c>
      <c r="G1465" s="163" t="s">
        <v>175</v>
      </c>
      <c r="H1465" s="164">
        <v>0.99</v>
      </c>
      <c r="I1465" s="165"/>
      <c r="J1465" s="166">
        <f t="shared" si="128"/>
        <v>0</v>
      </c>
      <c r="K1465" s="166">
        <f t="shared" si="129"/>
        <v>0</v>
      </c>
      <c r="L1465" s="166">
        <f t="shared" si="130"/>
        <v>0</v>
      </c>
      <c r="M1465" s="171" t="str">
        <f>IF(I1465="","",IF(I1465&lt;75,"Ошибка! Не соблюден минимальный заказ на сорт!",IF(MOD(I1465,25)&gt;0,"Ошибка! Не соблюдена кратность заказа на позицию!","")))</f>
        <v/>
      </c>
    </row>
    <row r="1466" spans="1:13" s="172" customFormat="1" ht="15" customHeight="1" x14ac:dyDescent="0.25">
      <c r="A1466" s="1">
        <v>502</v>
      </c>
      <c r="B1466" s="63" t="s">
        <v>2963</v>
      </c>
      <c r="C1466" s="63" t="s">
        <v>2964</v>
      </c>
      <c r="D1466" s="64" t="s">
        <v>2961</v>
      </c>
      <c r="E1466" s="64" t="s">
        <v>2962</v>
      </c>
      <c r="F1466" s="64" t="s">
        <v>2965</v>
      </c>
      <c r="G1466" s="65" t="s">
        <v>175</v>
      </c>
      <c r="H1466" s="66">
        <v>0.99</v>
      </c>
      <c r="I1466" s="67"/>
      <c r="J1466" s="68">
        <f t="shared" si="128"/>
        <v>0</v>
      </c>
      <c r="K1466" s="68">
        <f t="shared" si="129"/>
        <v>0</v>
      </c>
      <c r="L1466" s="68">
        <f t="shared" si="130"/>
        <v>0</v>
      </c>
      <c r="M1466" s="46" t="str">
        <f>IF(I1466="","",IF(I1466&lt;75,"Ошибка! Не соблюден минимальный заказ на сорт!",IF(MOD(I1466,25)&gt;0,"Ошибка! Не соблюдена кратность заказа на позицию!","")))</f>
        <v/>
      </c>
    </row>
    <row r="1467" spans="1:13" ht="15" customHeight="1" x14ac:dyDescent="0.25">
      <c r="A1467" s="1">
        <v>100</v>
      </c>
      <c r="B1467" s="63" t="s">
        <v>6769</v>
      </c>
      <c r="C1467" s="63" t="s">
        <v>6793</v>
      </c>
      <c r="D1467" s="64" t="s">
        <v>2968</v>
      </c>
      <c r="E1467" s="64" t="s">
        <v>2969</v>
      </c>
      <c r="F1467" s="64" t="s">
        <v>2978</v>
      </c>
      <c r="G1467" s="65" t="s">
        <v>64</v>
      </c>
      <c r="H1467" s="66">
        <v>1.3800000000000001</v>
      </c>
      <c r="I1467" s="67"/>
      <c r="J1467" s="68">
        <f t="shared" si="128"/>
        <v>0</v>
      </c>
      <c r="K1467" s="68">
        <f t="shared" si="129"/>
        <v>0</v>
      </c>
      <c r="L1467" s="68">
        <f t="shared" si="130"/>
        <v>0</v>
      </c>
      <c r="M1467" s="30" t="str">
        <f>IF(I1467="","",IF(I1467&lt;75,"Ошибка! Не соблюден минимальный заказ на сорт!",IF(MOD(I1467,25)&gt;0,"Ошибка! Не соблюдена кратность заказа на позицию!","")))</f>
        <v/>
      </c>
    </row>
    <row r="1468" spans="1:13" s="172" customFormat="1" ht="15" hidden="1" customHeight="1" x14ac:dyDescent="0.25">
      <c r="A1468" s="175">
        <v>0</v>
      </c>
      <c r="B1468" s="161" t="s">
        <v>2974</v>
      </c>
      <c r="C1468" s="161" t="s">
        <v>2975</v>
      </c>
      <c r="D1468" s="162" t="s">
        <v>2968</v>
      </c>
      <c r="E1468" s="162" t="s">
        <v>2969</v>
      </c>
      <c r="F1468" s="162" t="s">
        <v>6210</v>
      </c>
      <c r="G1468" s="163" t="s">
        <v>175</v>
      </c>
      <c r="H1468" s="164">
        <v>1.41</v>
      </c>
      <c r="I1468" s="165"/>
      <c r="J1468" s="166">
        <f t="shared" si="128"/>
        <v>0</v>
      </c>
      <c r="K1468" s="166">
        <f t="shared" si="129"/>
        <v>0</v>
      </c>
      <c r="L1468" s="166">
        <f t="shared" si="130"/>
        <v>0</v>
      </c>
      <c r="M1468" s="171" t="str">
        <f>IF(I1468="","",IF(I1468&lt;75,"Ошибка! Не соблюден минимальный заказ на сорт!",IF(MOD(I1468,25)&gt;0,"Ошибка! Не соблюдена кратность заказа на позицию!","")))</f>
        <v/>
      </c>
    </row>
    <row r="1469" spans="1:13" s="172" customFormat="1" ht="15" hidden="1" customHeight="1" x14ac:dyDescent="0.25">
      <c r="A1469" s="175">
        <v>0</v>
      </c>
      <c r="B1469" s="161" t="s">
        <v>2976</v>
      </c>
      <c r="C1469" s="161" t="s">
        <v>2977</v>
      </c>
      <c r="D1469" s="162" t="s">
        <v>2968</v>
      </c>
      <c r="E1469" s="162" t="s">
        <v>2969</v>
      </c>
      <c r="F1469" s="162" t="s">
        <v>2978</v>
      </c>
      <c r="G1469" s="163" t="s">
        <v>175</v>
      </c>
      <c r="H1469" s="164">
        <v>1.41</v>
      </c>
      <c r="I1469" s="165"/>
      <c r="J1469" s="166">
        <f t="shared" si="128"/>
        <v>0</v>
      </c>
      <c r="K1469" s="166">
        <f t="shared" si="129"/>
        <v>0</v>
      </c>
      <c r="L1469" s="166">
        <f t="shared" si="130"/>
        <v>0</v>
      </c>
      <c r="M1469" s="171" t="str">
        <f>IF(I1469="","",IF(I1469&lt;75,"Ошибка! Не соблюден минимальный заказ на сорт!",IF(MOD(I1469,25)&gt;0,"Ошибка! Не соблюдена кратность заказа на позицию!","")))</f>
        <v/>
      </c>
    </row>
    <row r="1470" spans="1:13" s="172" customFormat="1" ht="15" hidden="1" customHeight="1" x14ac:dyDescent="0.25">
      <c r="A1470" s="175">
        <v>0</v>
      </c>
      <c r="B1470" s="161" t="s">
        <v>2979</v>
      </c>
      <c r="C1470" s="161" t="s">
        <v>2980</v>
      </c>
      <c r="D1470" s="162" t="s">
        <v>2981</v>
      </c>
      <c r="E1470" s="162" t="s">
        <v>2982</v>
      </c>
      <c r="F1470" s="162" t="s">
        <v>2983</v>
      </c>
      <c r="G1470" s="163" t="s">
        <v>64</v>
      </c>
      <c r="H1470" s="164">
        <v>1.07</v>
      </c>
      <c r="I1470" s="165"/>
      <c r="J1470" s="166">
        <f t="shared" si="128"/>
        <v>0</v>
      </c>
      <c r="K1470" s="166">
        <f t="shared" si="129"/>
        <v>0</v>
      </c>
      <c r="L1470" s="166">
        <f t="shared" si="130"/>
        <v>0</v>
      </c>
      <c r="M1470" s="171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s="172" customFormat="1" ht="15" hidden="1" customHeight="1" x14ac:dyDescent="0.25">
      <c r="A1471" s="175">
        <v>0</v>
      </c>
      <c r="B1471" s="161" t="s">
        <v>2984</v>
      </c>
      <c r="C1471" s="161" t="s">
        <v>2985</v>
      </c>
      <c r="D1471" s="162" t="s">
        <v>2986</v>
      </c>
      <c r="E1471" s="162" t="s">
        <v>2987</v>
      </c>
      <c r="F1471" s="162" t="s">
        <v>2988</v>
      </c>
      <c r="G1471" s="163" t="s">
        <v>64</v>
      </c>
      <c r="H1471" s="164">
        <v>0.96</v>
      </c>
      <c r="I1471" s="165"/>
      <c r="J1471" s="166">
        <f t="shared" si="128"/>
        <v>0</v>
      </c>
      <c r="K1471" s="166">
        <f t="shared" si="129"/>
        <v>0</v>
      </c>
      <c r="L1471" s="166">
        <f t="shared" si="130"/>
        <v>0</v>
      </c>
      <c r="M1471" s="171" t="str">
        <f>IF(I1471="","",IF(I1471&lt;75,"Ошибка! Не соблюден минимальный заказ на сорт!",IF(MOD(I1471,25)&gt;0,"Ошибка! Не соблюдена кратность заказа на позицию!","")))</f>
        <v/>
      </c>
    </row>
    <row r="1472" spans="1:13" s="172" customFormat="1" ht="15" hidden="1" customHeight="1" x14ac:dyDescent="0.25">
      <c r="A1472" s="175">
        <v>0</v>
      </c>
      <c r="B1472" s="161" t="s">
        <v>2989</v>
      </c>
      <c r="C1472" s="161" t="s">
        <v>2990</v>
      </c>
      <c r="D1472" s="162" t="s">
        <v>2986</v>
      </c>
      <c r="E1472" s="162" t="s">
        <v>2987</v>
      </c>
      <c r="F1472" s="162" t="s">
        <v>2991</v>
      </c>
      <c r="G1472" s="163" t="s">
        <v>64</v>
      </c>
      <c r="H1472" s="164">
        <v>0.96</v>
      </c>
      <c r="I1472" s="165"/>
      <c r="J1472" s="166">
        <f t="shared" si="128"/>
        <v>0</v>
      </c>
      <c r="K1472" s="166">
        <f t="shared" si="129"/>
        <v>0</v>
      </c>
      <c r="L1472" s="166">
        <f t="shared" si="130"/>
        <v>0</v>
      </c>
      <c r="M1472" s="171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s="172" customFormat="1" ht="15" hidden="1" customHeight="1" x14ac:dyDescent="0.25">
      <c r="A1473" s="175">
        <v>0</v>
      </c>
      <c r="B1473" s="161" t="s">
        <v>4890</v>
      </c>
      <c r="C1473" s="179" t="s">
        <v>5453</v>
      </c>
      <c r="D1473" s="173" t="s">
        <v>2986</v>
      </c>
      <c r="E1473" s="173" t="s">
        <v>2987</v>
      </c>
      <c r="F1473" s="173" t="s">
        <v>6026</v>
      </c>
      <c r="G1473" s="174" t="s">
        <v>64</v>
      </c>
      <c r="H1473" s="164">
        <v>0.96</v>
      </c>
      <c r="I1473" s="165"/>
      <c r="J1473" s="166">
        <f t="shared" si="128"/>
        <v>0</v>
      </c>
      <c r="K1473" s="166">
        <f t="shared" si="129"/>
        <v>0</v>
      </c>
      <c r="L1473" s="166">
        <f t="shared" si="130"/>
        <v>0</v>
      </c>
      <c r="M1473" s="171" t="str">
        <f>IF(I1473="","",IF(I1473&lt;75,"Ошибка! Не соблюден минимальный заказ на сорт!",IF(MOD(I1473,25)&gt;0,"Ошибка! Не соблюдена кратность заказа на позицию!","")))</f>
        <v/>
      </c>
    </row>
    <row r="1474" spans="1:13" s="172" customFormat="1" ht="15" hidden="1" customHeight="1" x14ac:dyDescent="0.25">
      <c r="A1474" s="175">
        <v>0</v>
      </c>
      <c r="B1474" s="161" t="s">
        <v>4891</v>
      </c>
      <c r="C1474" s="179" t="s">
        <v>5454</v>
      </c>
      <c r="D1474" s="173" t="s">
        <v>2986</v>
      </c>
      <c r="E1474" s="173" t="s">
        <v>2987</v>
      </c>
      <c r="F1474" s="173" t="s">
        <v>3649</v>
      </c>
      <c r="G1474" s="174" t="s">
        <v>64</v>
      </c>
      <c r="H1474" s="164">
        <v>0.96</v>
      </c>
      <c r="I1474" s="165"/>
      <c r="J1474" s="166">
        <f t="shared" si="128"/>
        <v>0</v>
      </c>
      <c r="K1474" s="166">
        <f t="shared" si="129"/>
        <v>0</v>
      </c>
      <c r="L1474" s="166">
        <f t="shared" si="130"/>
        <v>0</v>
      </c>
      <c r="M1474" s="171" t="str">
        <f>IF(I1474="","",IF(I1474&lt;75,"Ошибка! Не соблюден минимальный заказ на сорт!",IF(MOD(I1474,25)&gt;0,"Ошибка! Не соблюдена кратность заказа на позицию!","")))</f>
        <v/>
      </c>
    </row>
    <row r="1475" spans="1:13" s="172" customFormat="1" ht="15" hidden="1" customHeight="1" x14ac:dyDescent="0.25">
      <c r="A1475" s="175">
        <v>0</v>
      </c>
      <c r="B1475" s="161" t="s">
        <v>2995</v>
      </c>
      <c r="C1475" s="161" t="s">
        <v>2996</v>
      </c>
      <c r="D1475" s="162" t="s">
        <v>2986</v>
      </c>
      <c r="E1475" s="162" t="s">
        <v>2987</v>
      </c>
      <c r="F1475" s="162" t="s">
        <v>2997</v>
      </c>
      <c r="G1475" s="163" t="s">
        <v>64</v>
      </c>
      <c r="H1475" s="164">
        <v>0.96</v>
      </c>
      <c r="I1475" s="165"/>
      <c r="J1475" s="166">
        <f t="shared" si="128"/>
        <v>0</v>
      </c>
      <c r="K1475" s="166">
        <f t="shared" si="129"/>
        <v>0</v>
      </c>
      <c r="L1475" s="166">
        <f t="shared" si="130"/>
        <v>0</v>
      </c>
      <c r="M1475" s="171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s="172" customFormat="1" ht="15" hidden="1" customHeight="1" x14ac:dyDescent="0.25">
      <c r="A1476" s="175">
        <v>0</v>
      </c>
      <c r="B1476" s="161" t="s">
        <v>2992</v>
      </c>
      <c r="C1476" s="161" t="s">
        <v>2993</v>
      </c>
      <c r="D1476" s="162" t="s">
        <v>2986</v>
      </c>
      <c r="E1476" s="162" t="s">
        <v>2987</v>
      </c>
      <c r="F1476" s="162" t="s">
        <v>2994</v>
      </c>
      <c r="G1476" s="163" t="s">
        <v>64</v>
      </c>
      <c r="H1476" s="164">
        <v>0.96</v>
      </c>
      <c r="I1476" s="165"/>
      <c r="J1476" s="166">
        <f t="shared" si="128"/>
        <v>0</v>
      </c>
      <c r="K1476" s="166">
        <f t="shared" si="129"/>
        <v>0</v>
      </c>
      <c r="L1476" s="166">
        <f t="shared" si="130"/>
        <v>0</v>
      </c>
      <c r="M1476" s="171" t="str">
        <f>IF(I1476="","",IF(I1476&lt;75,"Ошибка! Не соблюден минимальный заказ на сорт!",IF(MOD(I1476,25)&gt;0,"Ошибка! Не соблюдена кратность заказа на позицию!","")))</f>
        <v/>
      </c>
    </row>
    <row r="1477" spans="1:13" s="172" customFormat="1" ht="15" hidden="1" customHeight="1" x14ac:dyDescent="0.25">
      <c r="A1477" s="175">
        <v>0</v>
      </c>
      <c r="B1477" s="161" t="s">
        <v>2998</v>
      </c>
      <c r="C1477" s="161" t="s">
        <v>2999</v>
      </c>
      <c r="D1477" s="162" t="s">
        <v>2986</v>
      </c>
      <c r="E1477" s="162" t="s">
        <v>2987</v>
      </c>
      <c r="F1477" s="162" t="s">
        <v>3000</v>
      </c>
      <c r="G1477" s="163" t="s">
        <v>64</v>
      </c>
      <c r="H1477" s="164">
        <v>0.96</v>
      </c>
      <c r="I1477" s="165"/>
      <c r="J1477" s="166">
        <f t="shared" si="128"/>
        <v>0</v>
      </c>
      <c r="K1477" s="166">
        <f t="shared" si="129"/>
        <v>0</v>
      </c>
      <c r="L1477" s="166">
        <f t="shared" si="130"/>
        <v>0</v>
      </c>
      <c r="M1477" s="171" t="str">
        <f>IF(I1477="","",IF(I1477&lt;75,"Ошибка! Не соблюден минимальный заказ на сорт!",IF(MOD(I1477,25)&gt;0,"Ошибка! Не соблюдена кратность заказа на позицию!","")))</f>
        <v/>
      </c>
    </row>
    <row r="1478" spans="1:13" s="172" customFormat="1" ht="15" hidden="1" customHeight="1" x14ac:dyDescent="0.25">
      <c r="A1478" s="175">
        <v>0</v>
      </c>
      <c r="B1478" s="161" t="s">
        <v>3001</v>
      </c>
      <c r="C1478" s="161" t="s">
        <v>3002</v>
      </c>
      <c r="D1478" s="162" t="s">
        <v>2986</v>
      </c>
      <c r="E1478" s="162" t="s">
        <v>2987</v>
      </c>
      <c r="F1478" s="162" t="s">
        <v>3003</v>
      </c>
      <c r="G1478" s="163" t="s">
        <v>64</v>
      </c>
      <c r="H1478" s="164">
        <v>0.96</v>
      </c>
      <c r="I1478" s="165"/>
      <c r="J1478" s="166">
        <f t="shared" si="128"/>
        <v>0</v>
      </c>
      <c r="K1478" s="166">
        <f t="shared" si="129"/>
        <v>0</v>
      </c>
      <c r="L1478" s="166">
        <f t="shared" si="130"/>
        <v>0</v>
      </c>
      <c r="M1478" s="171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s="172" customFormat="1" ht="15" hidden="1" customHeight="1" x14ac:dyDescent="0.25">
      <c r="A1479" s="175">
        <v>0</v>
      </c>
      <c r="B1479" s="161" t="s">
        <v>3004</v>
      </c>
      <c r="C1479" s="161" t="s">
        <v>3005</v>
      </c>
      <c r="D1479" s="162" t="s">
        <v>3006</v>
      </c>
      <c r="E1479" s="162" t="s">
        <v>3007</v>
      </c>
      <c r="F1479" s="162" t="s">
        <v>3008</v>
      </c>
      <c r="G1479" s="163" t="s">
        <v>64</v>
      </c>
      <c r="H1479" s="164">
        <v>0.96</v>
      </c>
      <c r="I1479" s="165"/>
      <c r="J1479" s="166">
        <f t="shared" si="128"/>
        <v>0</v>
      </c>
      <c r="K1479" s="166">
        <f t="shared" si="129"/>
        <v>0</v>
      </c>
      <c r="L1479" s="166">
        <f t="shared" si="130"/>
        <v>0</v>
      </c>
      <c r="M1479" s="171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s="172" customFormat="1" ht="15" customHeight="1" x14ac:dyDescent="0.25">
      <c r="A1480" s="1">
        <v>1368</v>
      </c>
      <c r="B1480" s="63" t="s">
        <v>7133</v>
      </c>
      <c r="C1480" s="63" t="s">
        <v>7099</v>
      </c>
      <c r="D1480" s="64" t="s">
        <v>3009</v>
      </c>
      <c r="E1480" s="64" t="s">
        <v>3010</v>
      </c>
      <c r="F1480" s="64" t="s">
        <v>7168</v>
      </c>
      <c r="G1480" s="65" t="s">
        <v>64</v>
      </c>
      <c r="H1480" s="66">
        <v>1.54</v>
      </c>
      <c r="I1480" s="67"/>
      <c r="J1480" s="68">
        <f t="shared" si="128"/>
        <v>0</v>
      </c>
      <c r="K1480" s="68">
        <f t="shared" si="129"/>
        <v>0</v>
      </c>
      <c r="L1480" s="68">
        <f t="shared" si="130"/>
        <v>0</v>
      </c>
      <c r="M1480" s="171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2587</v>
      </c>
      <c r="B1481" s="63" t="s">
        <v>7134</v>
      </c>
      <c r="C1481" s="63" t="s">
        <v>7100</v>
      </c>
      <c r="D1481" s="64" t="s">
        <v>3009</v>
      </c>
      <c r="E1481" s="64" t="s">
        <v>3010</v>
      </c>
      <c r="F1481" s="64" t="s">
        <v>7169</v>
      </c>
      <c r="G1481" s="65" t="s">
        <v>64</v>
      </c>
      <c r="H1481" s="66">
        <v>1.54</v>
      </c>
      <c r="I1481" s="67"/>
      <c r="J1481" s="68">
        <f t="shared" si="128"/>
        <v>0</v>
      </c>
      <c r="K1481" s="68">
        <f t="shared" si="129"/>
        <v>0</v>
      </c>
      <c r="L1481" s="68">
        <f t="shared" si="130"/>
        <v>0</v>
      </c>
      <c r="M1481" s="30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s="172" customFormat="1" ht="15" customHeight="1" x14ac:dyDescent="0.25">
      <c r="A1482" s="1">
        <v>856</v>
      </c>
      <c r="B1482" s="63" t="s">
        <v>3017</v>
      </c>
      <c r="C1482" s="63" t="s">
        <v>3018</v>
      </c>
      <c r="D1482" s="64" t="s">
        <v>3009</v>
      </c>
      <c r="E1482" s="64" t="s">
        <v>3010</v>
      </c>
      <c r="F1482" s="64" t="s">
        <v>3019</v>
      </c>
      <c r="G1482" s="65" t="s">
        <v>64</v>
      </c>
      <c r="H1482" s="66">
        <v>1.54</v>
      </c>
      <c r="I1482" s="67"/>
      <c r="J1482" s="68">
        <f t="shared" si="128"/>
        <v>0</v>
      </c>
      <c r="K1482" s="68">
        <f t="shared" si="129"/>
        <v>0</v>
      </c>
      <c r="L1482" s="68">
        <f t="shared" si="130"/>
        <v>0</v>
      </c>
      <c r="M1482" s="171" t="str">
        <f>IF(I1482="","",IF(I1482&lt;50,"Ошибка! Не соблюден минимальный заказ на сорт!",""))</f>
        <v/>
      </c>
    </row>
    <row r="1483" spans="1:13" s="172" customFormat="1" ht="15" customHeight="1" x14ac:dyDescent="0.25">
      <c r="A1483" s="1">
        <v>547</v>
      </c>
      <c r="B1483" s="63" t="s">
        <v>3020</v>
      </c>
      <c r="C1483" s="63" t="s">
        <v>3021</v>
      </c>
      <c r="D1483" s="64" t="s">
        <v>3009</v>
      </c>
      <c r="E1483" s="64" t="s">
        <v>3010</v>
      </c>
      <c r="F1483" s="64" t="s">
        <v>3022</v>
      </c>
      <c r="G1483" s="65" t="s">
        <v>64</v>
      </c>
      <c r="H1483" s="66">
        <v>1.54</v>
      </c>
      <c r="I1483" s="67"/>
      <c r="J1483" s="68">
        <f t="shared" si="128"/>
        <v>0</v>
      </c>
      <c r="K1483" s="68">
        <f t="shared" si="129"/>
        <v>0</v>
      </c>
      <c r="L1483" s="68">
        <f t="shared" si="130"/>
        <v>0</v>
      </c>
      <c r="M1483" s="171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s="172" customFormat="1" ht="15" hidden="1" customHeight="1" x14ac:dyDescent="0.25">
      <c r="A1484" s="175">
        <v>0</v>
      </c>
      <c r="B1484" s="161" t="s">
        <v>3011</v>
      </c>
      <c r="C1484" s="161" t="s">
        <v>3012</v>
      </c>
      <c r="D1484" s="162" t="s">
        <v>3009</v>
      </c>
      <c r="E1484" s="162" t="s">
        <v>3010</v>
      </c>
      <c r="F1484" s="162" t="s">
        <v>3013</v>
      </c>
      <c r="G1484" s="163" t="s">
        <v>64</v>
      </c>
      <c r="H1484" s="164">
        <v>0.96</v>
      </c>
      <c r="I1484" s="165"/>
      <c r="J1484" s="166">
        <f t="shared" si="128"/>
        <v>0</v>
      </c>
      <c r="K1484" s="166">
        <f t="shared" si="129"/>
        <v>0</v>
      </c>
      <c r="L1484" s="166">
        <f t="shared" si="130"/>
        <v>0</v>
      </c>
      <c r="M1484" s="171" t="str">
        <f t="shared" ref="M1484:M1489" si="131">IF(I1484="","",IF(I1484&lt;75,"Ошибка! Не соблюден минимальный заказ на сорт!",IF(MOD(I1484,25)&gt;0,"Ошибка! Не соблюдена кратность заказа на позицию!","")))</f>
        <v/>
      </c>
    </row>
    <row r="1485" spans="1:13" s="172" customFormat="1" ht="15" hidden="1" customHeight="1" x14ac:dyDescent="0.25">
      <c r="A1485" s="175">
        <v>0</v>
      </c>
      <c r="B1485" s="161" t="s">
        <v>3014</v>
      </c>
      <c r="C1485" s="161" t="s">
        <v>3015</v>
      </c>
      <c r="D1485" s="162" t="s">
        <v>3009</v>
      </c>
      <c r="E1485" s="162" t="s">
        <v>3010</v>
      </c>
      <c r="F1485" s="162" t="s">
        <v>3016</v>
      </c>
      <c r="G1485" s="163" t="s">
        <v>64</v>
      </c>
      <c r="H1485" s="164">
        <v>0.96</v>
      </c>
      <c r="I1485" s="165"/>
      <c r="J1485" s="166">
        <f t="shared" si="128"/>
        <v>0</v>
      </c>
      <c r="K1485" s="166">
        <f t="shared" si="129"/>
        <v>0</v>
      </c>
      <c r="L1485" s="166">
        <f t="shared" si="130"/>
        <v>0</v>
      </c>
      <c r="M1485" s="171" t="str">
        <f t="shared" si="131"/>
        <v/>
      </c>
    </row>
    <row r="1486" spans="1:13" s="172" customFormat="1" ht="15" hidden="1" customHeight="1" x14ac:dyDescent="0.25">
      <c r="A1486" s="175">
        <v>0</v>
      </c>
      <c r="B1486" s="161" t="s">
        <v>6636</v>
      </c>
      <c r="C1486" s="161" t="s">
        <v>6668</v>
      </c>
      <c r="D1486" s="162" t="s">
        <v>3009</v>
      </c>
      <c r="E1486" s="162" t="s">
        <v>3010</v>
      </c>
      <c r="F1486" s="162" t="s">
        <v>6702</v>
      </c>
      <c r="G1486" s="163" t="s">
        <v>64</v>
      </c>
      <c r="H1486" s="164">
        <v>0.96</v>
      </c>
      <c r="I1486" s="165"/>
      <c r="J1486" s="166">
        <f t="shared" si="128"/>
        <v>0</v>
      </c>
      <c r="K1486" s="166">
        <f t="shared" si="129"/>
        <v>0</v>
      </c>
      <c r="L1486" s="166">
        <f t="shared" si="130"/>
        <v>0</v>
      </c>
      <c r="M1486" s="171" t="str">
        <f t="shared" si="131"/>
        <v/>
      </c>
    </row>
    <row r="1487" spans="1:13" s="172" customFormat="1" ht="15" hidden="1" customHeight="1" x14ac:dyDescent="0.25">
      <c r="A1487" s="175">
        <v>0</v>
      </c>
      <c r="B1487" s="161" t="s">
        <v>3023</v>
      </c>
      <c r="C1487" s="161" t="s">
        <v>3024</v>
      </c>
      <c r="D1487" s="162" t="s">
        <v>3025</v>
      </c>
      <c r="E1487" s="162" t="s">
        <v>3026</v>
      </c>
      <c r="F1487" s="162" t="s">
        <v>3027</v>
      </c>
      <c r="G1487" s="163" t="s">
        <v>64</v>
      </c>
      <c r="H1487" s="164">
        <v>1.07</v>
      </c>
      <c r="I1487" s="165"/>
      <c r="J1487" s="166">
        <f t="shared" si="128"/>
        <v>0</v>
      </c>
      <c r="K1487" s="166">
        <f t="shared" si="129"/>
        <v>0</v>
      </c>
      <c r="L1487" s="166">
        <f t="shared" si="130"/>
        <v>0</v>
      </c>
      <c r="M1487" s="171" t="str">
        <f t="shared" si="131"/>
        <v/>
      </c>
    </row>
    <row r="1488" spans="1:13" ht="15" customHeight="1" x14ac:dyDescent="0.25">
      <c r="A1488" s="1">
        <v>34</v>
      </c>
      <c r="B1488" s="63" t="s">
        <v>4888</v>
      </c>
      <c r="C1488" s="63" t="s">
        <v>5451</v>
      </c>
      <c r="D1488" s="64" t="s">
        <v>3025</v>
      </c>
      <c r="E1488" s="64" t="s">
        <v>3026</v>
      </c>
      <c r="F1488" s="64" t="s">
        <v>6024</v>
      </c>
      <c r="G1488" s="65" t="s">
        <v>14</v>
      </c>
      <c r="H1488" s="66">
        <v>3.85</v>
      </c>
      <c r="I1488" s="67"/>
      <c r="J1488" s="68">
        <f t="shared" si="128"/>
        <v>0</v>
      </c>
      <c r="K1488" s="68">
        <f t="shared" si="129"/>
        <v>0</v>
      </c>
      <c r="L1488" s="68">
        <f t="shared" si="130"/>
        <v>0</v>
      </c>
      <c r="M1488" s="30" t="str">
        <f t="shared" si="131"/>
        <v/>
      </c>
    </row>
    <row r="1489" spans="1:13" s="172" customFormat="1" ht="15" hidden="1" customHeight="1" x14ac:dyDescent="0.25">
      <c r="A1489" s="175">
        <v>0</v>
      </c>
      <c r="B1489" s="161" t="s">
        <v>3034</v>
      </c>
      <c r="C1489" s="161" t="s">
        <v>3035</v>
      </c>
      <c r="D1489" s="162" t="s">
        <v>3025</v>
      </c>
      <c r="E1489" s="162" t="s">
        <v>3026</v>
      </c>
      <c r="F1489" s="162" t="s">
        <v>3036</v>
      </c>
      <c r="G1489" s="163" t="s">
        <v>64</v>
      </c>
      <c r="H1489" s="164">
        <v>1.07</v>
      </c>
      <c r="I1489" s="165"/>
      <c r="J1489" s="166">
        <f t="shared" si="128"/>
        <v>0</v>
      </c>
      <c r="K1489" s="166">
        <f t="shared" si="129"/>
        <v>0</v>
      </c>
      <c r="L1489" s="166">
        <f t="shared" si="130"/>
        <v>0</v>
      </c>
      <c r="M1489" s="171" t="str">
        <f t="shared" si="131"/>
        <v/>
      </c>
    </row>
    <row r="1490" spans="1:13" s="172" customFormat="1" ht="15" customHeight="1" x14ac:dyDescent="0.25">
      <c r="A1490" s="1">
        <v>164</v>
      </c>
      <c r="B1490" s="63" t="s">
        <v>4889</v>
      </c>
      <c r="C1490" s="178" t="s">
        <v>5452</v>
      </c>
      <c r="D1490" s="167" t="s">
        <v>3025</v>
      </c>
      <c r="E1490" s="167" t="s">
        <v>3026</v>
      </c>
      <c r="F1490" s="167" t="s">
        <v>6025</v>
      </c>
      <c r="G1490" s="168" t="s">
        <v>14</v>
      </c>
      <c r="H1490" s="169">
        <v>3.85</v>
      </c>
      <c r="I1490" s="67"/>
      <c r="J1490" s="68">
        <f t="shared" si="128"/>
        <v>0</v>
      </c>
      <c r="K1490" s="68">
        <f t="shared" si="129"/>
        <v>0</v>
      </c>
      <c r="L1490" s="68">
        <f t="shared" si="130"/>
        <v>0</v>
      </c>
      <c r="M1490" s="46" t="str">
        <f t="shared" ref="M1490:M1495" si="132"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s="172" customFormat="1" ht="15" hidden="1" customHeight="1" x14ac:dyDescent="0.25">
      <c r="A1491" s="175">
        <v>0</v>
      </c>
      <c r="B1491" s="161" t="s">
        <v>3040</v>
      </c>
      <c r="C1491" s="161" t="s">
        <v>3041</v>
      </c>
      <c r="D1491" s="162" t="s">
        <v>3025</v>
      </c>
      <c r="E1491" s="162" t="s">
        <v>3026</v>
      </c>
      <c r="F1491" s="162"/>
      <c r="G1491" s="163" t="s">
        <v>64</v>
      </c>
      <c r="H1491" s="164">
        <v>1.07</v>
      </c>
      <c r="I1491" s="165"/>
      <c r="J1491" s="166">
        <f t="shared" si="128"/>
        <v>0</v>
      </c>
      <c r="K1491" s="166">
        <f t="shared" si="129"/>
        <v>0</v>
      </c>
      <c r="L1491" s="166">
        <f t="shared" si="130"/>
        <v>0</v>
      </c>
      <c r="M1491" s="171" t="str">
        <f t="shared" si="132"/>
        <v/>
      </c>
    </row>
    <row r="1492" spans="1:13" s="172" customFormat="1" ht="15" hidden="1" customHeight="1" x14ac:dyDescent="0.25">
      <c r="A1492" s="175">
        <v>0</v>
      </c>
      <c r="B1492" s="161" t="s">
        <v>3028</v>
      </c>
      <c r="C1492" s="161" t="s">
        <v>3029</v>
      </c>
      <c r="D1492" s="162" t="s">
        <v>3025</v>
      </c>
      <c r="E1492" s="162" t="s">
        <v>3026</v>
      </c>
      <c r="F1492" s="162" t="s">
        <v>3030</v>
      </c>
      <c r="G1492" s="163" t="s">
        <v>64</v>
      </c>
      <c r="H1492" s="164">
        <v>1.07</v>
      </c>
      <c r="I1492" s="165"/>
      <c r="J1492" s="166">
        <f t="shared" si="128"/>
        <v>0</v>
      </c>
      <c r="K1492" s="166">
        <f t="shared" si="129"/>
        <v>0</v>
      </c>
      <c r="L1492" s="166">
        <f t="shared" si="130"/>
        <v>0</v>
      </c>
      <c r="M1492" s="171" t="str">
        <f t="shared" si="132"/>
        <v/>
      </c>
    </row>
    <row r="1493" spans="1:13" s="172" customFormat="1" ht="15" hidden="1" customHeight="1" x14ac:dyDescent="0.25">
      <c r="A1493" s="175">
        <v>0</v>
      </c>
      <c r="B1493" s="161" t="s">
        <v>3031</v>
      </c>
      <c r="C1493" s="161" t="s">
        <v>3032</v>
      </c>
      <c r="D1493" s="162" t="s">
        <v>3025</v>
      </c>
      <c r="E1493" s="162" t="s">
        <v>3026</v>
      </c>
      <c r="F1493" s="162" t="s">
        <v>3033</v>
      </c>
      <c r="G1493" s="163" t="s">
        <v>64</v>
      </c>
      <c r="H1493" s="164">
        <v>1.21</v>
      </c>
      <c r="I1493" s="165"/>
      <c r="J1493" s="166">
        <f t="shared" si="128"/>
        <v>0</v>
      </c>
      <c r="K1493" s="166">
        <f t="shared" si="129"/>
        <v>0</v>
      </c>
      <c r="L1493" s="166">
        <f t="shared" si="130"/>
        <v>0</v>
      </c>
      <c r="M1493" s="171" t="str">
        <f t="shared" si="132"/>
        <v/>
      </c>
    </row>
    <row r="1494" spans="1:13" s="172" customFormat="1" ht="15" hidden="1" customHeight="1" x14ac:dyDescent="0.25">
      <c r="A1494" s="175">
        <v>0</v>
      </c>
      <c r="B1494" s="161" t="s">
        <v>3037</v>
      </c>
      <c r="C1494" s="161" t="s">
        <v>3038</v>
      </c>
      <c r="D1494" s="162" t="s">
        <v>3025</v>
      </c>
      <c r="E1494" s="162" t="s">
        <v>3026</v>
      </c>
      <c r="F1494" s="162" t="s">
        <v>3039</v>
      </c>
      <c r="G1494" s="163" t="s">
        <v>64</v>
      </c>
      <c r="H1494" s="164">
        <v>1.07</v>
      </c>
      <c r="I1494" s="165"/>
      <c r="J1494" s="166">
        <f t="shared" si="128"/>
        <v>0</v>
      </c>
      <c r="K1494" s="166">
        <f t="shared" si="129"/>
        <v>0</v>
      </c>
      <c r="L1494" s="166">
        <f t="shared" si="130"/>
        <v>0</v>
      </c>
      <c r="M1494" s="171" t="str">
        <f t="shared" si="132"/>
        <v/>
      </c>
    </row>
    <row r="1495" spans="1:13" s="172" customFormat="1" ht="15" hidden="1" customHeight="1" x14ac:dyDescent="0.25">
      <c r="A1495" s="175">
        <v>0</v>
      </c>
      <c r="B1495" s="161" t="s">
        <v>3042</v>
      </c>
      <c r="C1495" s="161" t="s">
        <v>3043</v>
      </c>
      <c r="D1495" s="162" t="s">
        <v>3044</v>
      </c>
      <c r="E1495" s="162" t="s">
        <v>3045</v>
      </c>
      <c r="F1495" s="162" t="s">
        <v>3046</v>
      </c>
      <c r="G1495" s="163" t="s">
        <v>64</v>
      </c>
      <c r="H1495" s="164">
        <v>1.8</v>
      </c>
      <c r="I1495" s="165"/>
      <c r="J1495" s="166">
        <f t="shared" si="128"/>
        <v>0</v>
      </c>
      <c r="K1495" s="166">
        <f t="shared" si="129"/>
        <v>0</v>
      </c>
      <c r="L1495" s="166">
        <f t="shared" si="130"/>
        <v>0</v>
      </c>
      <c r="M1495" s="171" t="str">
        <f t="shared" si="132"/>
        <v/>
      </c>
    </row>
    <row r="1496" spans="1:13" s="172" customFormat="1" ht="15" customHeight="1" x14ac:dyDescent="0.25">
      <c r="A1496" s="1">
        <v>2297</v>
      </c>
      <c r="B1496" s="63" t="s">
        <v>3050</v>
      </c>
      <c r="C1496" s="63" t="s">
        <v>3051</v>
      </c>
      <c r="D1496" s="64" t="s">
        <v>3044</v>
      </c>
      <c r="E1496" s="64" t="s">
        <v>3045</v>
      </c>
      <c r="F1496" s="64" t="s">
        <v>3052</v>
      </c>
      <c r="G1496" s="65" t="s">
        <v>64</v>
      </c>
      <c r="H1496" s="66">
        <v>2.8099999999999996</v>
      </c>
      <c r="I1496" s="67"/>
      <c r="J1496" s="68">
        <f t="shared" si="128"/>
        <v>0</v>
      </c>
      <c r="K1496" s="68">
        <f t="shared" si="129"/>
        <v>0</v>
      </c>
      <c r="L1496" s="68">
        <f t="shared" si="130"/>
        <v>0</v>
      </c>
      <c r="M1496" s="171" t="str">
        <f>IF(I1496="","",IF(I1496&lt;75,"Ошибка! Не соблюден минимальный заказ на сорт!",IF(MOD(I1496,25)&gt;0,"Ошибка! Не соблюдена кратность заказа на позицию!","")))</f>
        <v/>
      </c>
    </row>
    <row r="1497" spans="1:13" s="172" customFormat="1" ht="15" hidden="1" customHeight="1" x14ac:dyDescent="0.25">
      <c r="A1497" s="175">
        <v>0</v>
      </c>
      <c r="B1497" s="161" t="s">
        <v>3053</v>
      </c>
      <c r="C1497" s="161" t="s">
        <v>3054</v>
      </c>
      <c r="D1497" s="162" t="s">
        <v>3044</v>
      </c>
      <c r="E1497" s="162" t="s">
        <v>3045</v>
      </c>
      <c r="F1497" s="162" t="s">
        <v>3055</v>
      </c>
      <c r="G1497" s="163" t="s">
        <v>64</v>
      </c>
      <c r="H1497" s="164">
        <v>1.8</v>
      </c>
      <c r="I1497" s="165"/>
      <c r="J1497" s="166">
        <f t="shared" si="128"/>
        <v>0</v>
      </c>
      <c r="K1497" s="166">
        <f t="shared" si="129"/>
        <v>0</v>
      </c>
      <c r="L1497" s="166">
        <f t="shared" si="130"/>
        <v>0</v>
      </c>
      <c r="M1497" s="171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s="172" customFormat="1" ht="15" hidden="1" customHeight="1" x14ac:dyDescent="0.25">
      <c r="A1498" s="175">
        <v>0</v>
      </c>
      <c r="B1498" s="161" t="s">
        <v>3056</v>
      </c>
      <c r="C1498" s="161" t="s">
        <v>3057</v>
      </c>
      <c r="D1498" s="162" t="s">
        <v>3044</v>
      </c>
      <c r="E1498" s="162" t="s">
        <v>3045</v>
      </c>
      <c r="F1498" s="162"/>
      <c r="G1498" s="163" t="s">
        <v>64</v>
      </c>
      <c r="H1498" s="164">
        <v>1.8</v>
      </c>
      <c r="I1498" s="165"/>
      <c r="J1498" s="166">
        <f t="shared" si="128"/>
        <v>0</v>
      </c>
      <c r="K1498" s="166">
        <f t="shared" si="129"/>
        <v>0</v>
      </c>
      <c r="L1498" s="166">
        <f t="shared" si="130"/>
        <v>0</v>
      </c>
      <c r="M1498" s="171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s="172" customFormat="1" ht="15" hidden="1" customHeight="1" x14ac:dyDescent="0.25">
      <c r="A1499" s="175">
        <v>0</v>
      </c>
      <c r="B1499" s="161" t="s">
        <v>3047</v>
      </c>
      <c r="C1499" s="161" t="s">
        <v>3048</v>
      </c>
      <c r="D1499" s="162" t="s">
        <v>3044</v>
      </c>
      <c r="E1499" s="162" t="s">
        <v>3045</v>
      </c>
      <c r="F1499" s="162" t="s">
        <v>3049</v>
      </c>
      <c r="G1499" s="163" t="s">
        <v>64</v>
      </c>
      <c r="H1499" s="164">
        <v>3.36</v>
      </c>
      <c r="I1499" s="165"/>
      <c r="J1499" s="166">
        <f t="shared" si="128"/>
        <v>0</v>
      </c>
      <c r="K1499" s="166">
        <f t="shared" si="129"/>
        <v>0</v>
      </c>
      <c r="L1499" s="166">
        <f t="shared" si="130"/>
        <v>0</v>
      </c>
      <c r="M1499" s="171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s="172" customFormat="1" ht="15" hidden="1" customHeight="1" x14ac:dyDescent="0.25">
      <c r="A1500" s="175">
        <v>0</v>
      </c>
      <c r="B1500" s="161" t="s">
        <v>3058</v>
      </c>
      <c r="C1500" s="161" t="s">
        <v>3059</v>
      </c>
      <c r="D1500" s="162" t="s">
        <v>3060</v>
      </c>
      <c r="E1500" s="162" t="s">
        <v>3061</v>
      </c>
      <c r="F1500" s="162" t="s">
        <v>346</v>
      </c>
      <c r="G1500" s="163" t="s">
        <v>64</v>
      </c>
      <c r="H1500" s="164">
        <v>0.76</v>
      </c>
      <c r="I1500" s="165"/>
      <c r="J1500" s="166">
        <f t="shared" si="128"/>
        <v>0</v>
      </c>
      <c r="K1500" s="166">
        <f t="shared" si="129"/>
        <v>0</v>
      </c>
      <c r="L1500" s="166">
        <f t="shared" si="130"/>
        <v>0</v>
      </c>
      <c r="M1500" s="171" t="str">
        <f>IF(I1500="","",IF(I1500&lt;80,"Ошибка! Не соблюден минимальный заказ на сорт!",IF(MOD(I1500,40)&gt;0,"Ошибка! Не соблюдена кратность заказа на позицию!","")))</f>
        <v/>
      </c>
    </row>
    <row r="1501" spans="1:13" s="172" customFormat="1" ht="15" hidden="1" customHeight="1" x14ac:dyDescent="0.25">
      <c r="A1501" s="175">
        <v>0</v>
      </c>
      <c r="B1501" s="161" t="s">
        <v>3062</v>
      </c>
      <c r="C1501" s="161" t="s">
        <v>3063</v>
      </c>
      <c r="D1501" s="162" t="s">
        <v>3060</v>
      </c>
      <c r="E1501" s="162" t="s">
        <v>3061</v>
      </c>
      <c r="F1501" s="162" t="s">
        <v>3064</v>
      </c>
      <c r="G1501" s="163" t="s">
        <v>64</v>
      </c>
      <c r="H1501" s="164">
        <v>0.76</v>
      </c>
      <c r="I1501" s="165"/>
      <c r="J1501" s="166">
        <f t="shared" si="128"/>
        <v>0</v>
      </c>
      <c r="K1501" s="166">
        <f t="shared" si="129"/>
        <v>0</v>
      </c>
      <c r="L1501" s="166">
        <f t="shared" si="130"/>
        <v>0</v>
      </c>
      <c r="M1501" s="171" t="str">
        <f>IF(I1501="","",IF(I1501&lt;80,"Ошибка! Не соблюден минимальный заказ на сорт!",IF(MOD(I1501,40)&gt;0,"Ошибка! Не соблюдена кратность заказа на позицию!","")))</f>
        <v/>
      </c>
    </row>
    <row r="1502" spans="1:13" s="172" customFormat="1" ht="15" hidden="1" customHeight="1" x14ac:dyDescent="0.25">
      <c r="A1502" s="175">
        <v>0</v>
      </c>
      <c r="B1502" s="161" t="s">
        <v>3065</v>
      </c>
      <c r="C1502" s="161" t="s">
        <v>3066</v>
      </c>
      <c r="D1502" s="162" t="s">
        <v>3060</v>
      </c>
      <c r="E1502" s="162" t="s">
        <v>3061</v>
      </c>
      <c r="F1502" s="162" t="s">
        <v>479</v>
      </c>
      <c r="G1502" s="163" t="s">
        <v>64</v>
      </c>
      <c r="H1502" s="164">
        <v>0.88</v>
      </c>
      <c r="I1502" s="165"/>
      <c r="J1502" s="166">
        <f t="shared" si="128"/>
        <v>0</v>
      </c>
      <c r="K1502" s="166">
        <f t="shared" si="129"/>
        <v>0</v>
      </c>
      <c r="L1502" s="166">
        <f t="shared" si="130"/>
        <v>0</v>
      </c>
      <c r="M1502" s="171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s="172" customFormat="1" ht="15" hidden="1" customHeight="1" x14ac:dyDescent="0.25">
      <c r="A1503" s="175">
        <v>0</v>
      </c>
      <c r="B1503" s="161" t="s">
        <v>3067</v>
      </c>
      <c r="C1503" s="161" t="s">
        <v>3068</v>
      </c>
      <c r="D1503" s="162" t="s">
        <v>3060</v>
      </c>
      <c r="E1503" s="162" t="s">
        <v>3061</v>
      </c>
      <c r="F1503" s="162"/>
      <c r="G1503" s="163" t="s">
        <v>64</v>
      </c>
      <c r="H1503" s="164">
        <v>0.76</v>
      </c>
      <c r="I1503" s="165"/>
      <c r="J1503" s="166">
        <f t="shared" si="128"/>
        <v>0</v>
      </c>
      <c r="K1503" s="166">
        <f t="shared" si="129"/>
        <v>0</v>
      </c>
      <c r="L1503" s="166">
        <f t="shared" si="130"/>
        <v>0</v>
      </c>
      <c r="M1503" s="171" t="str">
        <f>IF(I1503="","",IF(I1503&lt;50,"Ошибка! Не соблюден минимальный заказ на сорт!",""))</f>
        <v/>
      </c>
    </row>
    <row r="1504" spans="1:13" s="172" customFormat="1" ht="15" hidden="1" customHeight="1" x14ac:dyDescent="0.25">
      <c r="A1504" s="175">
        <v>0</v>
      </c>
      <c r="B1504" s="161" t="s">
        <v>3069</v>
      </c>
      <c r="C1504" s="161" t="s">
        <v>3070</v>
      </c>
      <c r="D1504" s="162" t="s">
        <v>3071</v>
      </c>
      <c r="E1504" s="162" t="s">
        <v>3072</v>
      </c>
      <c r="F1504" s="162" t="s">
        <v>3073</v>
      </c>
      <c r="G1504" s="163" t="s">
        <v>175</v>
      </c>
      <c r="H1504" s="164">
        <v>1.1000000000000001</v>
      </c>
      <c r="I1504" s="165"/>
      <c r="J1504" s="166">
        <f t="shared" si="128"/>
        <v>0</v>
      </c>
      <c r="K1504" s="166">
        <f t="shared" si="129"/>
        <v>0</v>
      </c>
      <c r="L1504" s="166">
        <f t="shared" si="130"/>
        <v>0</v>
      </c>
      <c r="M1504" s="171" t="str">
        <f>IF(I1504="","",IF(I1504&lt;80,"Ошибка! Не соблюден минимальный заказ на сорт!",IF(MOD(I1504,40)&gt;0,"Ошибка! Не соблюдена кратность заказа на позицию!","")))</f>
        <v/>
      </c>
    </row>
    <row r="1505" spans="1:13" s="172" customFormat="1" ht="15" hidden="1" customHeight="1" x14ac:dyDescent="0.25">
      <c r="A1505" s="175">
        <v>0</v>
      </c>
      <c r="B1505" s="161" t="s">
        <v>3074</v>
      </c>
      <c r="C1505" s="161" t="s">
        <v>3075</v>
      </c>
      <c r="D1505" s="162" t="s">
        <v>3071</v>
      </c>
      <c r="E1505" s="162" t="s">
        <v>3072</v>
      </c>
      <c r="F1505" s="162" t="s">
        <v>316</v>
      </c>
      <c r="G1505" s="163" t="s">
        <v>175</v>
      </c>
      <c r="H1505" s="164">
        <v>1.1000000000000001</v>
      </c>
      <c r="I1505" s="165"/>
      <c r="J1505" s="166">
        <f t="shared" si="128"/>
        <v>0</v>
      </c>
      <c r="K1505" s="166">
        <f t="shared" si="129"/>
        <v>0</v>
      </c>
      <c r="L1505" s="166">
        <f t="shared" si="130"/>
        <v>0</v>
      </c>
      <c r="M1505" s="171" t="str">
        <f>IF(I1505="","",IF(I1505&lt;50,"Ошибка! Не соблюден минимальный заказ на сорт!",""))</f>
        <v/>
      </c>
    </row>
    <row r="1506" spans="1:13" s="172" customFormat="1" ht="15" hidden="1" customHeight="1" x14ac:dyDescent="0.25">
      <c r="A1506" s="175">
        <v>0</v>
      </c>
      <c r="B1506" s="161" t="s">
        <v>7160</v>
      </c>
      <c r="C1506" s="161" t="s">
        <v>7125</v>
      </c>
      <c r="D1506" s="162" t="s">
        <v>3076</v>
      </c>
      <c r="E1506" s="162" t="s">
        <v>3077</v>
      </c>
      <c r="F1506" s="162" t="s">
        <v>3085</v>
      </c>
      <c r="G1506" s="163" t="s">
        <v>64</v>
      </c>
      <c r="H1506" s="164">
        <v>1.1000000000000001</v>
      </c>
      <c r="I1506" s="165"/>
      <c r="J1506" s="166">
        <f t="shared" si="128"/>
        <v>0</v>
      </c>
      <c r="K1506" s="166">
        <f t="shared" si="129"/>
        <v>0</v>
      </c>
      <c r="L1506" s="166">
        <f t="shared" si="130"/>
        <v>0</v>
      </c>
      <c r="M1506" s="171" t="str">
        <f t="shared" ref="M1506:M1520" si="133">IF(I1506="","",IF(I1506&lt;80,"Ошибка! Не соблюден минимальный заказ на сорт!",IF(MOD(I1506,40)&gt;0,"Ошибка! Не соблюдена кратность заказа на позицию!","")))</f>
        <v/>
      </c>
    </row>
    <row r="1507" spans="1:13" s="172" customFormat="1" ht="15" hidden="1" customHeight="1" x14ac:dyDescent="0.25">
      <c r="A1507" s="175">
        <v>0</v>
      </c>
      <c r="B1507" s="161" t="s">
        <v>3083</v>
      </c>
      <c r="C1507" s="161" t="s">
        <v>3084</v>
      </c>
      <c r="D1507" s="162" t="s">
        <v>3076</v>
      </c>
      <c r="E1507" s="162" t="s">
        <v>3077</v>
      </c>
      <c r="F1507" s="162" t="s">
        <v>3085</v>
      </c>
      <c r="G1507" s="163" t="s">
        <v>175</v>
      </c>
      <c r="H1507" s="164">
        <v>1.1000000000000001</v>
      </c>
      <c r="I1507" s="165"/>
      <c r="J1507" s="166">
        <f t="shared" si="128"/>
        <v>0</v>
      </c>
      <c r="K1507" s="166">
        <f t="shared" si="129"/>
        <v>0</v>
      </c>
      <c r="L1507" s="166">
        <f t="shared" si="130"/>
        <v>0</v>
      </c>
      <c r="M1507" s="171" t="str">
        <f t="shared" si="133"/>
        <v/>
      </c>
    </row>
    <row r="1508" spans="1:13" s="172" customFormat="1" ht="15" customHeight="1" x14ac:dyDescent="0.25">
      <c r="A1508" s="1">
        <v>424</v>
      </c>
      <c r="B1508" s="63" t="s">
        <v>6663</v>
      </c>
      <c r="C1508" s="63" t="s">
        <v>6695</v>
      </c>
      <c r="D1508" s="64" t="s">
        <v>3076</v>
      </c>
      <c r="E1508" s="64" t="s">
        <v>3077</v>
      </c>
      <c r="F1508" s="64" t="s">
        <v>6731</v>
      </c>
      <c r="G1508" s="65" t="s">
        <v>64</v>
      </c>
      <c r="H1508" s="66">
        <v>1.1499999999999999</v>
      </c>
      <c r="I1508" s="67"/>
      <c r="J1508" s="68">
        <f t="shared" si="128"/>
        <v>0</v>
      </c>
      <c r="K1508" s="68">
        <f t="shared" si="129"/>
        <v>0</v>
      </c>
      <c r="L1508" s="68">
        <f t="shared" si="130"/>
        <v>0</v>
      </c>
      <c r="M1508" s="171" t="str">
        <f t="shared" si="133"/>
        <v/>
      </c>
    </row>
    <row r="1509" spans="1:13" s="172" customFormat="1" ht="15" hidden="1" customHeight="1" x14ac:dyDescent="0.25">
      <c r="A1509" s="175">
        <v>0</v>
      </c>
      <c r="B1509" s="161" t="s">
        <v>3086</v>
      </c>
      <c r="C1509" s="161" t="s">
        <v>3087</v>
      </c>
      <c r="D1509" s="162" t="s">
        <v>3076</v>
      </c>
      <c r="E1509" s="162" t="s">
        <v>3077</v>
      </c>
      <c r="F1509" s="162" t="s">
        <v>3088</v>
      </c>
      <c r="G1509" s="163" t="s">
        <v>175</v>
      </c>
      <c r="H1509" s="164">
        <v>1.1000000000000001</v>
      </c>
      <c r="I1509" s="165"/>
      <c r="J1509" s="166">
        <f t="shared" si="128"/>
        <v>0</v>
      </c>
      <c r="K1509" s="166">
        <f t="shared" si="129"/>
        <v>0</v>
      </c>
      <c r="L1509" s="166">
        <f t="shared" si="130"/>
        <v>0</v>
      </c>
      <c r="M1509" s="171" t="str">
        <f t="shared" si="133"/>
        <v/>
      </c>
    </row>
    <row r="1510" spans="1:13" s="172" customFormat="1" ht="15" hidden="1" customHeight="1" x14ac:dyDescent="0.25">
      <c r="A1510" s="175">
        <v>0</v>
      </c>
      <c r="B1510" s="161" t="s">
        <v>5255</v>
      </c>
      <c r="C1510" s="179" t="s">
        <v>6459</v>
      </c>
      <c r="D1510" s="173" t="s">
        <v>3076</v>
      </c>
      <c r="E1510" s="173" t="s">
        <v>3077</v>
      </c>
      <c r="F1510" s="173" t="s">
        <v>6316</v>
      </c>
      <c r="G1510" s="174" t="s">
        <v>175</v>
      </c>
      <c r="H1510" s="164">
        <v>1.71</v>
      </c>
      <c r="I1510" s="165"/>
      <c r="J1510" s="166">
        <f t="shared" si="128"/>
        <v>0</v>
      </c>
      <c r="K1510" s="166">
        <f t="shared" si="129"/>
        <v>0</v>
      </c>
      <c r="L1510" s="166">
        <f t="shared" si="130"/>
        <v>0</v>
      </c>
      <c r="M1510" s="171" t="str">
        <f t="shared" si="133"/>
        <v/>
      </c>
    </row>
    <row r="1511" spans="1:13" s="172" customFormat="1" ht="15" hidden="1" customHeight="1" x14ac:dyDescent="0.25">
      <c r="A1511" s="175">
        <v>0</v>
      </c>
      <c r="B1511" s="161" t="s">
        <v>3089</v>
      </c>
      <c r="C1511" s="161" t="s">
        <v>3090</v>
      </c>
      <c r="D1511" s="162" t="s">
        <v>3076</v>
      </c>
      <c r="E1511" s="162" t="s">
        <v>3077</v>
      </c>
      <c r="F1511" s="162" t="s">
        <v>3091</v>
      </c>
      <c r="G1511" s="163" t="s">
        <v>175</v>
      </c>
      <c r="H1511" s="164">
        <v>1.1000000000000001</v>
      </c>
      <c r="I1511" s="165"/>
      <c r="J1511" s="166">
        <f t="shared" si="128"/>
        <v>0</v>
      </c>
      <c r="K1511" s="166">
        <f t="shared" si="129"/>
        <v>0</v>
      </c>
      <c r="L1511" s="166">
        <f t="shared" si="130"/>
        <v>0</v>
      </c>
      <c r="M1511" s="171" t="str">
        <f t="shared" si="133"/>
        <v/>
      </c>
    </row>
    <row r="1512" spans="1:13" s="172" customFormat="1" ht="15" hidden="1" customHeight="1" x14ac:dyDescent="0.25">
      <c r="A1512" s="175">
        <v>0</v>
      </c>
      <c r="B1512" s="161" t="s">
        <v>3080</v>
      </c>
      <c r="C1512" s="161" t="s">
        <v>3081</v>
      </c>
      <c r="D1512" s="162" t="s">
        <v>3076</v>
      </c>
      <c r="E1512" s="162" t="s">
        <v>3077</v>
      </c>
      <c r="F1512" s="162" t="s">
        <v>3082</v>
      </c>
      <c r="G1512" s="163" t="s">
        <v>175</v>
      </c>
      <c r="H1512" s="164">
        <v>1.1000000000000001</v>
      </c>
      <c r="I1512" s="165"/>
      <c r="J1512" s="166">
        <f t="shared" si="128"/>
        <v>0</v>
      </c>
      <c r="K1512" s="166">
        <f t="shared" si="129"/>
        <v>0</v>
      </c>
      <c r="L1512" s="166">
        <f t="shared" si="130"/>
        <v>0</v>
      </c>
      <c r="M1512" s="171" t="str">
        <f t="shared" si="133"/>
        <v/>
      </c>
    </row>
    <row r="1513" spans="1:13" ht="15" customHeight="1" x14ac:dyDescent="0.25">
      <c r="A1513" s="1">
        <v>614</v>
      </c>
      <c r="B1513" s="63" t="s">
        <v>5256</v>
      </c>
      <c r="C1513" s="178" t="s">
        <v>6460</v>
      </c>
      <c r="D1513" s="167" t="s">
        <v>3076</v>
      </c>
      <c r="E1513" s="167" t="s">
        <v>3077</v>
      </c>
      <c r="F1513" s="167" t="s">
        <v>6317</v>
      </c>
      <c r="G1513" s="168" t="s">
        <v>175</v>
      </c>
      <c r="H1513" s="169">
        <v>2.48</v>
      </c>
      <c r="I1513" s="67"/>
      <c r="J1513" s="68">
        <f t="shared" si="128"/>
        <v>0</v>
      </c>
      <c r="K1513" s="68">
        <f t="shared" si="129"/>
        <v>0</v>
      </c>
      <c r="L1513" s="68">
        <f t="shared" si="130"/>
        <v>0</v>
      </c>
      <c r="M1513" s="46" t="str">
        <f t="shared" si="133"/>
        <v/>
      </c>
    </row>
    <row r="1514" spans="1:13" s="172" customFormat="1" ht="15" hidden="1" customHeight="1" x14ac:dyDescent="0.25">
      <c r="A1514" s="175">
        <v>0</v>
      </c>
      <c r="B1514" s="161" t="s">
        <v>3092</v>
      </c>
      <c r="C1514" s="161" t="s">
        <v>3093</v>
      </c>
      <c r="D1514" s="162" t="s">
        <v>3076</v>
      </c>
      <c r="E1514" s="162" t="s">
        <v>3077</v>
      </c>
      <c r="F1514" s="162" t="s">
        <v>3094</v>
      </c>
      <c r="G1514" s="163" t="s">
        <v>175</v>
      </c>
      <c r="H1514" s="164">
        <v>1.1000000000000001</v>
      </c>
      <c r="I1514" s="165"/>
      <c r="J1514" s="166">
        <f t="shared" si="128"/>
        <v>0</v>
      </c>
      <c r="K1514" s="166">
        <f t="shared" si="129"/>
        <v>0</v>
      </c>
      <c r="L1514" s="166">
        <f t="shared" si="130"/>
        <v>0</v>
      </c>
      <c r="M1514" s="171" t="str">
        <f t="shared" si="133"/>
        <v/>
      </c>
    </row>
    <row r="1515" spans="1:13" s="172" customFormat="1" ht="15" hidden="1" customHeight="1" x14ac:dyDescent="0.25">
      <c r="A1515" s="175">
        <v>0</v>
      </c>
      <c r="B1515" s="161" t="s">
        <v>3095</v>
      </c>
      <c r="C1515" s="161" t="s">
        <v>3096</v>
      </c>
      <c r="D1515" s="162" t="s">
        <v>3076</v>
      </c>
      <c r="E1515" s="162" t="s">
        <v>3077</v>
      </c>
      <c r="F1515" s="162"/>
      <c r="G1515" s="163" t="s">
        <v>175</v>
      </c>
      <c r="H1515" s="164">
        <v>1.1000000000000001</v>
      </c>
      <c r="I1515" s="165"/>
      <c r="J1515" s="166">
        <f t="shared" si="128"/>
        <v>0</v>
      </c>
      <c r="K1515" s="166">
        <f t="shared" si="129"/>
        <v>0</v>
      </c>
      <c r="L1515" s="166">
        <f t="shared" si="130"/>
        <v>0</v>
      </c>
      <c r="M1515" s="171" t="str">
        <f t="shared" si="133"/>
        <v/>
      </c>
    </row>
    <row r="1516" spans="1:13" s="172" customFormat="1" ht="15" hidden="1" customHeight="1" x14ac:dyDescent="0.25">
      <c r="A1516" s="175">
        <v>0</v>
      </c>
      <c r="B1516" s="161" t="s">
        <v>3078</v>
      </c>
      <c r="C1516" s="161" t="s">
        <v>3079</v>
      </c>
      <c r="D1516" s="162" t="s">
        <v>3076</v>
      </c>
      <c r="E1516" s="162" t="s">
        <v>3077</v>
      </c>
      <c r="F1516" s="162" t="s">
        <v>727</v>
      </c>
      <c r="G1516" s="163" t="s">
        <v>175</v>
      </c>
      <c r="H1516" s="164">
        <v>1.1000000000000001</v>
      </c>
      <c r="I1516" s="165"/>
      <c r="J1516" s="166">
        <f t="shared" si="128"/>
        <v>0</v>
      </c>
      <c r="K1516" s="166">
        <f t="shared" si="129"/>
        <v>0</v>
      </c>
      <c r="L1516" s="166">
        <f t="shared" si="130"/>
        <v>0</v>
      </c>
      <c r="M1516" s="171" t="str">
        <f t="shared" si="133"/>
        <v/>
      </c>
    </row>
    <row r="1517" spans="1:13" s="172" customFormat="1" ht="15" hidden="1" customHeight="1" x14ac:dyDescent="0.25">
      <c r="A1517" s="175">
        <v>0</v>
      </c>
      <c r="B1517" s="161" t="s">
        <v>6661</v>
      </c>
      <c r="C1517" s="161" t="s">
        <v>6693</v>
      </c>
      <c r="D1517" s="162" t="s">
        <v>3076</v>
      </c>
      <c r="E1517" s="162" t="s">
        <v>3077</v>
      </c>
      <c r="F1517" s="162" t="s">
        <v>727</v>
      </c>
      <c r="G1517" s="163" t="s">
        <v>64</v>
      </c>
      <c r="H1517" s="164">
        <v>1.1499999999999999</v>
      </c>
      <c r="I1517" s="165"/>
      <c r="J1517" s="166">
        <f t="shared" ref="J1517:J1580" si="134">H1517*I1517</f>
        <v>0</v>
      </c>
      <c r="K1517" s="166">
        <f t="shared" ref="K1517:K1580" si="135">IF($I$11&gt;=7000,0,H1517*0.07*I1517)</f>
        <v>0</v>
      </c>
      <c r="L1517" s="166">
        <f t="shared" ref="L1517:L1580" si="136">J1517+K1517</f>
        <v>0</v>
      </c>
      <c r="M1517" s="171" t="str">
        <f t="shared" si="133"/>
        <v/>
      </c>
    </row>
    <row r="1518" spans="1:13" s="172" customFormat="1" ht="15" hidden="1" customHeight="1" x14ac:dyDescent="0.25">
      <c r="A1518" s="175">
        <v>0</v>
      </c>
      <c r="B1518" s="161" t="s">
        <v>6662</v>
      </c>
      <c r="C1518" s="161" t="s">
        <v>6694</v>
      </c>
      <c r="D1518" s="162" t="s">
        <v>3076</v>
      </c>
      <c r="E1518" s="162" t="s">
        <v>6729</v>
      </c>
      <c r="F1518" s="162" t="s">
        <v>6730</v>
      </c>
      <c r="G1518" s="163" t="s">
        <v>64</v>
      </c>
      <c r="H1518" s="164">
        <v>1.1499999999999999</v>
      </c>
      <c r="I1518" s="165"/>
      <c r="J1518" s="166">
        <f t="shared" si="134"/>
        <v>0</v>
      </c>
      <c r="K1518" s="166">
        <f t="shared" si="135"/>
        <v>0</v>
      </c>
      <c r="L1518" s="166">
        <f t="shared" si="136"/>
        <v>0</v>
      </c>
      <c r="M1518" s="171" t="str">
        <f t="shared" si="133"/>
        <v/>
      </c>
    </row>
    <row r="1519" spans="1:13" ht="15" customHeight="1" x14ac:dyDescent="0.25">
      <c r="A1519" s="1">
        <v>1534</v>
      </c>
      <c r="B1519" s="63" t="s">
        <v>3097</v>
      </c>
      <c r="C1519" s="63" t="s">
        <v>3098</v>
      </c>
      <c r="D1519" s="64" t="s">
        <v>6564</v>
      </c>
      <c r="E1519" s="64" t="s">
        <v>6565</v>
      </c>
      <c r="F1519" s="64" t="s">
        <v>3099</v>
      </c>
      <c r="G1519" s="65" t="s">
        <v>64</v>
      </c>
      <c r="H1519" s="66">
        <v>1.05</v>
      </c>
      <c r="I1519" s="67"/>
      <c r="J1519" s="68">
        <f t="shared" si="134"/>
        <v>0</v>
      </c>
      <c r="K1519" s="68">
        <f t="shared" si="135"/>
        <v>0</v>
      </c>
      <c r="L1519" s="68">
        <f t="shared" si="136"/>
        <v>0</v>
      </c>
      <c r="M1519" s="46" t="str">
        <f t="shared" si="133"/>
        <v/>
      </c>
    </row>
    <row r="1520" spans="1:13" s="172" customFormat="1" ht="15" customHeight="1" x14ac:dyDescent="0.25">
      <c r="A1520" s="1">
        <v>179</v>
      </c>
      <c r="B1520" s="63" t="s">
        <v>3100</v>
      </c>
      <c r="C1520" s="63" t="s">
        <v>3101</v>
      </c>
      <c r="D1520" s="64" t="s">
        <v>3102</v>
      </c>
      <c r="E1520" s="64" t="s">
        <v>3103</v>
      </c>
      <c r="F1520" s="64" t="s">
        <v>3104</v>
      </c>
      <c r="G1520" s="65" t="s">
        <v>64</v>
      </c>
      <c r="H1520" s="66">
        <v>1.05</v>
      </c>
      <c r="I1520" s="67"/>
      <c r="J1520" s="68">
        <f t="shared" si="134"/>
        <v>0</v>
      </c>
      <c r="K1520" s="68">
        <f t="shared" si="135"/>
        <v>0</v>
      </c>
      <c r="L1520" s="68">
        <f t="shared" si="136"/>
        <v>0</v>
      </c>
      <c r="M1520" s="171" t="str">
        <f t="shared" si="133"/>
        <v/>
      </c>
    </row>
    <row r="1521" spans="1:13" s="172" customFormat="1" ht="15" hidden="1" customHeight="1" x14ac:dyDescent="0.25">
      <c r="A1521" s="175">
        <v>0</v>
      </c>
      <c r="B1521" s="161" t="s">
        <v>3105</v>
      </c>
      <c r="C1521" s="161" t="s">
        <v>3106</v>
      </c>
      <c r="D1521" s="162" t="s">
        <v>5730</v>
      </c>
      <c r="E1521" s="162" t="s">
        <v>3103</v>
      </c>
      <c r="F1521" s="162" t="s">
        <v>3107</v>
      </c>
      <c r="G1521" s="163" t="s">
        <v>64</v>
      </c>
      <c r="H1521" s="164">
        <v>1.05</v>
      </c>
      <c r="I1521" s="165"/>
      <c r="J1521" s="166">
        <f t="shared" si="134"/>
        <v>0</v>
      </c>
      <c r="K1521" s="166">
        <f t="shared" si="135"/>
        <v>0</v>
      </c>
      <c r="L1521" s="166">
        <f t="shared" si="136"/>
        <v>0</v>
      </c>
      <c r="M1521" s="171" t="str">
        <f>IF(I1521="","",IF(I1521&lt;75,"Ошибка! Не соблюден минимальный заказ на сорт!",IF(MOD(I1521,25)&gt;0,"Ошибка! Не соблюдена кратность заказа на позицию!","")))</f>
        <v/>
      </c>
    </row>
    <row r="1522" spans="1:13" s="172" customFormat="1" ht="15" customHeight="1" x14ac:dyDescent="0.25">
      <c r="A1522" s="1">
        <v>1965</v>
      </c>
      <c r="B1522" s="63" t="s">
        <v>3108</v>
      </c>
      <c r="C1522" s="63" t="s">
        <v>3109</v>
      </c>
      <c r="D1522" s="64" t="s">
        <v>3102</v>
      </c>
      <c r="E1522" s="64" t="s">
        <v>3103</v>
      </c>
      <c r="F1522" s="64" t="s">
        <v>3110</v>
      </c>
      <c r="G1522" s="65" t="s">
        <v>64</v>
      </c>
      <c r="H1522" s="66">
        <v>1.43</v>
      </c>
      <c r="I1522" s="67"/>
      <c r="J1522" s="68">
        <f t="shared" si="134"/>
        <v>0</v>
      </c>
      <c r="K1522" s="68">
        <f t="shared" si="135"/>
        <v>0</v>
      </c>
      <c r="L1522" s="68">
        <f t="shared" si="136"/>
        <v>0</v>
      </c>
      <c r="M1522" s="171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s="172" customFormat="1" ht="15" customHeight="1" x14ac:dyDescent="0.25">
      <c r="A1523" s="1">
        <v>339</v>
      </c>
      <c r="B1523" s="63" t="s">
        <v>3111</v>
      </c>
      <c r="C1523" s="63" t="s">
        <v>3112</v>
      </c>
      <c r="D1523" s="64" t="s">
        <v>3102</v>
      </c>
      <c r="E1523" s="64" t="s">
        <v>3103</v>
      </c>
      <c r="F1523" s="64" t="s">
        <v>3113</v>
      </c>
      <c r="G1523" s="65" t="s">
        <v>64</v>
      </c>
      <c r="H1523" s="66">
        <v>1.43</v>
      </c>
      <c r="I1523" s="67"/>
      <c r="J1523" s="68">
        <f t="shared" si="134"/>
        <v>0</v>
      </c>
      <c r="K1523" s="68">
        <f t="shared" si="135"/>
        <v>0</v>
      </c>
      <c r="L1523" s="68">
        <f t="shared" si="136"/>
        <v>0</v>
      </c>
      <c r="M1523" s="171" t="str">
        <f>IF(I1523="","",IF(I1523&lt;75,"Ошибка! Не соблюден минимальный заказ на сорт!",IF(MOD(I1523,25)&gt;0,"Ошибка! Не соблюдена кратность заказа на позицию!","")))</f>
        <v/>
      </c>
    </row>
    <row r="1524" spans="1:13" s="172" customFormat="1" ht="15" customHeight="1" x14ac:dyDescent="0.25">
      <c r="A1524" s="1">
        <v>719</v>
      </c>
      <c r="B1524" s="63" t="s">
        <v>3114</v>
      </c>
      <c r="C1524" s="63" t="s">
        <v>3115</v>
      </c>
      <c r="D1524" s="64" t="s">
        <v>3102</v>
      </c>
      <c r="E1524" s="64" t="s">
        <v>3103</v>
      </c>
      <c r="F1524" s="64" t="s">
        <v>3116</v>
      </c>
      <c r="G1524" s="65" t="s">
        <v>64</v>
      </c>
      <c r="H1524" s="66">
        <v>1.43</v>
      </c>
      <c r="I1524" s="67"/>
      <c r="J1524" s="68">
        <f t="shared" si="134"/>
        <v>0</v>
      </c>
      <c r="K1524" s="68">
        <f t="shared" si="135"/>
        <v>0</v>
      </c>
      <c r="L1524" s="68">
        <f t="shared" si="136"/>
        <v>0</v>
      </c>
      <c r="M1524" s="171" t="str">
        <f>IF(I1524="","",IF(I1524&lt;75,"Ошибка! Не соблюден минимальный заказ на сорт!",IF(MOD(I1524,25)&gt;0,"Ошибка! Не соблюдена кратность заказа на позицию!","")))</f>
        <v/>
      </c>
    </row>
    <row r="1525" spans="1:13" ht="15" customHeight="1" x14ac:dyDescent="0.25">
      <c r="A1525" s="1">
        <v>539</v>
      </c>
      <c r="B1525" s="63" t="s">
        <v>3117</v>
      </c>
      <c r="C1525" s="63" t="s">
        <v>3118</v>
      </c>
      <c r="D1525" s="64" t="s">
        <v>3102</v>
      </c>
      <c r="E1525" s="64" t="s">
        <v>3103</v>
      </c>
      <c r="F1525" s="64" t="s">
        <v>3119</v>
      </c>
      <c r="G1525" s="65" t="s">
        <v>64</v>
      </c>
      <c r="H1525" s="66">
        <v>1.43</v>
      </c>
      <c r="I1525" s="67"/>
      <c r="J1525" s="68">
        <f t="shared" si="134"/>
        <v>0</v>
      </c>
      <c r="K1525" s="68">
        <f t="shared" si="135"/>
        <v>0</v>
      </c>
      <c r="L1525" s="68">
        <f t="shared" si="136"/>
        <v>0</v>
      </c>
      <c r="M1525" s="46" t="str">
        <f>IF(I1525="","",IF(I1525&lt;80,"Ошибка! Не соблюден минимальный заказ на сорт!",IF(MOD(I1525,40)&gt;0,"Ошибка! Не соблюдена кратность заказа на позицию!","")))</f>
        <v/>
      </c>
    </row>
    <row r="1526" spans="1:13" s="172" customFormat="1" ht="15" customHeight="1" x14ac:dyDescent="0.25">
      <c r="A1526" s="1">
        <v>449</v>
      </c>
      <c r="B1526" s="63" t="s">
        <v>5258</v>
      </c>
      <c r="C1526" s="178" t="s">
        <v>6462</v>
      </c>
      <c r="D1526" s="167" t="s">
        <v>6318</v>
      </c>
      <c r="E1526" s="167" t="s">
        <v>6319</v>
      </c>
      <c r="F1526" s="167" t="s">
        <v>6322</v>
      </c>
      <c r="G1526" s="168" t="s">
        <v>175</v>
      </c>
      <c r="H1526" s="169">
        <v>2.2000000000000002</v>
      </c>
      <c r="I1526" s="67"/>
      <c r="J1526" s="68">
        <f t="shared" si="134"/>
        <v>0</v>
      </c>
      <c r="K1526" s="68">
        <f t="shared" si="135"/>
        <v>0</v>
      </c>
      <c r="L1526" s="68">
        <f t="shared" si="136"/>
        <v>0</v>
      </c>
      <c r="M1526" s="171" t="str">
        <f t="shared" ref="M1526:M1533" si="137">IF(I1526="","",IF(I1526&lt;75,"Ошибка! Не соблюден минимальный заказ на сорт!",IF(MOD(I1526,25)&gt;0,"Ошибка! Не соблюдена кратность заказа на позицию!","")))</f>
        <v/>
      </c>
    </row>
    <row r="1527" spans="1:13" s="172" customFormat="1" ht="15" customHeight="1" x14ac:dyDescent="0.25">
      <c r="A1527" s="1">
        <v>330</v>
      </c>
      <c r="B1527" s="63" t="s">
        <v>5259</v>
      </c>
      <c r="C1527" s="178" t="s">
        <v>6463</v>
      </c>
      <c r="D1527" s="167" t="s">
        <v>6318</v>
      </c>
      <c r="E1527" s="167" t="s">
        <v>6319</v>
      </c>
      <c r="F1527" s="167" t="s">
        <v>2917</v>
      </c>
      <c r="G1527" s="168" t="s">
        <v>175</v>
      </c>
      <c r="H1527" s="169">
        <v>2.2000000000000002</v>
      </c>
      <c r="I1527" s="67"/>
      <c r="J1527" s="68">
        <f t="shared" si="134"/>
        <v>0</v>
      </c>
      <c r="K1527" s="68">
        <f t="shared" si="135"/>
        <v>0</v>
      </c>
      <c r="L1527" s="68">
        <f t="shared" si="136"/>
        <v>0</v>
      </c>
      <c r="M1527" s="171" t="str">
        <f t="shared" si="137"/>
        <v/>
      </c>
    </row>
    <row r="1528" spans="1:13" s="172" customFormat="1" ht="15" customHeight="1" x14ac:dyDescent="0.25">
      <c r="A1528" s="1">
        <v>460</v>
      </c>
      <c r="B1528" s="63" t="s">
        <v>5257</v>
      </c>
      <c r="C1528" s="178" t="s">
        <v>6461</v>
      </c>
      <c r="D1528" s="167" t="s">
        <v>6320</v>
      </c>
      <c r="E1528" s="167" t="s">
        <v>6321</v>
      </c>
      <c r="F1528" s="167" t="s">
        <v>6544</v>
      </c>
      <c r="G1528" s="168" t="s">
        <v>175</v>
      </c>
      <c r="H1528" s="169">
        <v>2.75</v>
      </c>
      <c r="I1528" s="67"/>
      <c r="J1528" s="68">
        <f t="shared" si="134"/>
        <v>0</v>
      </c>
      <c r="K1528" s="68">
        <f t="shared" si="135"/>
        <v>0</v>
      </c>
      <c r="L1528" s="68">
        <f t="shared" si="136"/>
        <v>0</v>
      </c>
      <c r="M1528" s="171" t="str">
        <f t="shared" si="137"/>
        <v/>
      </c>
    </row>
    <row r="1529" spans="1:13" s="172" customFormat="1" ht="15" hidden="1" customHeight="1" x14ac:dyDescent="0.25">
      <c r="A1529" s="175">
        <v>0</v>
      </c>
      <c r="B1529" s="161" t="s">
        <v>7193</v>
      </c>
      <c r="C1529" s="161" t="s">
        <v>7215</v>
      </c>
      <c r="D1529" s="162" t="s">
        <v>4671</v>
      </c>
      <c r="E1529" s="162" t="s">
        <v>4632</v>
      </c>
      <c r="F1529" s="162" t="s">
        <v>7207</v>
      </c>
      <c r="G1529" s="163" t="s">
        <v>7205</v>
      </c>
      <c r="H1529" s="164">
        <v>5.94</v>
      </c>
      <c r="I1529" s="165"/>
      <c r="J1529" s="166">
        <f t="shared" si="134"/>
        <v>0</v>
      </c>
      <c r="K1529" s="166">
        <f t="shared" si="135"/>
        <v>0</v>
      </c>
      <c r="L1529" s="166">
        <f t="shared" si="136"/>
        <v>0</v>
      </c>
      <c r="M1529" s="171" t="str">
        <f t="shared" si="137"/>
        <v/>
      </c>
    </row>
    <row r="1530" spans="1:13" s="172" customFormat="1" ht="15" hidden="1" customHeight="1" x14ac:dyDescent="0.25">
      <c r="A1530" s="175">
        <v>0</v>
      </c>
      <c r="B1530" s="161" t="s">
        <v>7194</v>
      </c>
      <c r="C1530" s="161" t="s">
        <v>7216</v>
      </c>
      <c r="D1530" s="162" t="s">
        <v>4671</v>
      </c>
      <c r="E1530" s="162" t="s">
        <v>4632</v>
      </c>
      <c r="F1530" s="162" t="s">
        <v>7208</v>
      </c>
      <c r="G1530" s="163" t="s">
        <v>7205</v>
      </c>
      <c r="H1530" s="164">
        <v>5.94</v>
      </c>
      <c r="I1530" s="165"/>
      <c r="J1530" s="166">
        <f t="shared" si="134"/>
        <v>0</v>
      </c>
      <c r="K1530" s="166">
        <f t="shared" si="135"/>
        <v>0</v>
      </c>
      <c r="L1530" s="166">
        <f t="shared" si="136"/>
        <v>0</v>
      </c>
      <c r="M1530" s="171" t="str">
        <f t="shared" si="137"/>
        <v/>
      </c>
    </row>
    <row r="1531" spans="1:13" s="172" customFormat="1" ht="15" hidden="1" customHeight="1" x14ac:dyDescent="0.25">
      <c r="A1531" s="175">
        <v>0</v>
      </c>
      <c r="B1531" s="161" t="s">
        <v>7195</v>
      </c>
      <c r="C1531" s="161" t="s">
        <v>7217</v>
      </c>
      <c r="D1531" s="162" t="s">
        <v>4671</v>
      </c>
      <c r="E1531" s="162" t="s">
        <v>4632</v>
      </c>
      <c r="F1531" s="162" t="s">
        <v>7209</v>
      </c>
      <c r="G1531" s="163" t="s">
        <v>7205</v>
      </c>
      <c r="H1531" s="164">
        <v>5.94</v>
      </c>
      <c r="I1531" s="165"/>
      <c r="J1531" s="166">
        <f t="shared" si="134"/>
        <v>0</v>
      </c>
      <c r="K1531" s="166">
        <f t="shared" si="135"/>
        <v>0</v>
      </c>
      <c r="L1531" s="166">
        <f t="shared" si="136"/>
        <v>0</v>
      </c>
      <c r="M1531" s="171" t="str">
        <f t="shared" si="137"/>
        <v/>
      </c>
    </row>
    <row r="1532" spans="1:13" s="172" customFormat="1" ht="15" customHeight="1" x14ac:dyDescent="0.25">
      <c r="A1532" s="1">
        <v>100</v>
      </c>
      <c r="B1532" s="63" t="s">
        <v>7196</v>
      </c>
      <c r="C1532" s="63" t="s">
        <v>7218</v>
      </c>
      <c r="D1532" s="64" t="s">
        <v>4671</v>
      </c>
      <c r="E1532" s="64" t="s">
        <v>4632</v>
      </c>
      <c r="F1532" s="64" t="s">
        <v>7211</v>
      </c>
      <c r="G1532" s="65" t="s">
        <v>7205</v>
      </c>
      <c r="H1532" s="66">
        <v>5.94</v>
      </c>
      <c r="I1532" s="67"/>
      <c r="J1532" s="68">
        <f t="shared" si="134"/>
        <v>0</v>
      </c>
      <c r="K1532" s="68">
        <f t="shared" si="135"/>
        <v>0</v>
      </c>
      <c r="L1532" s="68">
        <f t="shared" si="136"/>
        <v>0</v>
      </c>
      <c r="M1532" s="46" t="str">
        <f t="shared" si="137"/>
        <v/>
      </c>
    </row>
    <row r="1533" spans="1:13" s="172" customFormat="1" ht="15" hidden="1" customHeight="1" x14ac:dyDescent="0.25">
      <c r="A1533" s="175">
        <v>0</v>
      </c>
      <c r="B1533" s="161" t="s">
        <v>7197</v>
      </c>
      <c r="C1533" s="161" t="s">
        <v>7219</v>
      </c>
      <c r="D1533" s="162" t="s">
        <v>4671</v>
      </c>
      <c r="E1533" s="162" t="s">
        <v>4632</v>
      </c>
      <c r="F1533" s="162" t="s">
        <v>7210</v>
      </c>
      <c r="G1533" s="163" t="s">
        <v>7205</v>
      </c>
      <c r="H1533" s="164">
        <v>5.94</v>
      </c>
      <c r="I1533" s="165"/>
      <c r="J1533" s="166">
        <f t="shared" si="134"/>
        <v>0</v>
      </c>
      <c r="K1533" s="166">
        <f t="shared" si="135"/>
        <v>0</v>
      </c>
      <c r="L1533" s="166">
        <f t="shared" si="136"/>
        <v>0</v>
      </c>
      <c r="M1533" s="171" t="str">
        <f t="shared" si="137"/>
        <v/>
      </c>
    </row>
    <row r="1534" spans="1:13" s="172" customFormat="1" ht="15" hidden="1" customHeight="1" x14ac:dyDescent="0.25">
      <c r="A1534" s="175">
        <v>0</v>
      </c>
      <c r="B1534" s="161" t="s">
        <v>7198</v>
      </c>
      <c r="C1534" s="161" t="s">
        <v>7220</v>
      </c>
      <c r="D1534" s="162" t="s">
        <v>4671</v>
      </c>
      <c r="E1534" s="162" t="s">
        <v>4632</v>
      </c>
      <c r="F1534" s="162" t="s">
        <v>1872</v>
      </c>
      <c r="G1534" s="163" t="s">
        <v>7205</v>
      </c>
      <c r="H1534" s="164">
        <v>5.94</v>
      </c>
      <c r="I1534" s="165"/>
      <c r="J1534" s="166">
        <f t="shared" si="134"/>
        <v>0</v>
      </c>
      <c r="K1534" s="166">
        <f t="shared" si="135"/>
        <v>0</v>
      </c>
      <c r="L1534" s="166">
        <f t="shared" si="136"/>
        <v>0</v>
      </c>
      <c r="M1534" s="176" t="str">
        <f>IF(I1534="","",IF(I1534&lt;80,"Ошибка! Не соблюден минимальный заказ на сорт!",IF(MOD(I1534,40)&gt;0,"Ошибка! Не соблюдена кратность заказа на позицию!","")))</f>
        <v/>
      </c>
    </row>
    <row r="1535" spans="1:13" ht="15" customHeight="1" x14ac:dyDescent="0.25">
      <c r="A1535" s="1">
        <v>100</v>
      </c>
      <c r="B1535" s="63" t="s">
        <v>7199</v>
      </c>
      <c r="C1535" s="63" t="s">
        <v>7221</v>
      </c>
      <c r="D1535" s="64" t="s">
        <v>4671</v>
      </c>
      <c r="E1535" s="64" t="s">
        <v>4632</v>
      </c>
      <c r="F1535" s="64" t="s">
        <v>6037</v>
      </c>
      <c r="G1535" s="65" t="s">
        <v>7205</v>
      </c>
      <c r="H1535" s="66">
        <v>5.94</v>
      </c>
      <c r="I1535" s="67"/>
      <c r="J1535" s="68">
        <f t="shared" si="134"/>
        <v>0</v>
      </c>
      <c r="K1535" s="68">
        <f t="shared" si="135"/>
        <v>0</v>
      </c>
      <c r="L1535" s="68">
        <f t="shared" si="136"/>
        <v>0</v>
      </c>
      <c r="M1535" s="46" t="str">
        <f>IF(I1535="","",IF(I1535&lt;75,"Ошибка! Не соблюден минимальный заказ на сорт!",IF(MOD(I1535,25)&gt;0,"Ошибка! Не соблюдена кратность заказа на позицию!","")))</f>
        <v/>
      </c>
    </row>
    <row r="1536" spans="1:13" s="172" customFormat="1" ht="15" customHeight="1" x14ac:dyDescent="0.25">
      <c r="A1536" s="1">
        <v>20</v>
      </c>
      <c r="B1536" s="63" t="s">
        <v>7200</v>
      </c>
      <c r="C1536" s="63" t="s">
        <v>7222</v>
      </c>
      <c r="D1536" s="64" t="s">
        <v>4671</v>
      </c>
      <c r="E1536" s="64" t="s">
        <v>4632</v>
      </c>
      <c r="F1536" s="64" t="s">
        <v>6038</v>
      </c>
      <c r="G1536" s="65" t="s">
        <v>7205</v>
      </c>
      <c r="H1536" s="66">
        <v>5.94</v>
      </c>
      <c r="I1536" s="67"/>
      <c r="J1536" s="68">
        <f t="shared" si="134"/>
        <v>0</v>
      </c>
      <c r="K1536" s="68">
        <f t="shared" si="135"/>
        <v>0</v>
      </c>
      <c r="L1536" s="68">
        <f t="shared" si="136"/>
        <v>0</v>
      </c>
      <c r="M1536" s="171" t="str">
        <f t="shared" ref="M1536:M1551" si="138">IF(I1536="","",IF(I1536&lt;80,"Ошибка! Не соблюден минимальный заказ на сорт!",IF(MOD(I1536,40)&gt;0,"Ошибка! Не соблюдена кратность заказа на позицию!","")))</f>
        <v/>
      </c>
    </row>
    <row r="1537" spans="1:13" s="172" customFormat="1" ht="15" hidden="1" customHeight="1" x14ac:dyDescent="0.25">
      <c r="A1537" s="175">
        <v>0</v>
      </c>
      <c r="B1537" s="161" t="s">
        <v>7201</v>
      </c>
      <c r="C1537" s="161" t="s">
        <v>7223</v>
      </c>
      <c r="D1537" s="162" t="s">
        <v>4671</v>
      </c>
      <c r="E1537" s="162" t="s">
        <v>4632</v>
      </c>
      <c r="F1537" s="162" t="s">
        <v>7212</v>
      </c>
      <c r="G1537" s="163" t="s">
        <v>7205</v>
      </c>
      <c r="H1537" s="164">
        <v>5.94</v>
      </c>
      <c r="I1537" s="165"/>
      <c r="J1537" s="166">
        <f t="shared" si="134"/>
        <v>0</v>
      </c>
      <c r="K1537" s="166">
        <f t="shared" si="135"/>
        <v>0</v>
      </c>
      <c r="L1537" s="166">
        <f t="shared" si="136"/>
        <v>0</v>
      </c>
      <c r="M1537" s="171" t="str">
        <f t="shared" si="138"/>
        <v/>
      </c>
    </row>
    <row r="1538" spans="1:13" s="172" customFormat="1" ht="15" hidden="1" customHeight="1" x14ac:dyDescent="0.25">
      <c r="A1538" s="175">
        <v>0</v>
      </c>
      <c r="B1538" s="161" t="s">
        <v>7202</v>
      </c>
      <c r="C1538" s="161" t="s">
        <v>7224</v>
      </c>
      <c r="D1538" s="162" t="s">
        <v>4671</v>
      </c>
      <c r="E1538" s="162" t="s">
        <v>4632</v>
      </c>
      <c r="F1538" s="162" t="s">
        <v>1876</v>
      </c>
      <c r="G1538" s="163" t="s">
        <v>7205</v>
      </c>
      <c r="H1538" s="164">
        <v>5.94</v>
      </c>
      <c r="I1538" s="165"/>
      <c r="J1538" s="166">
        <f t="shared" si="134"/>
        <v>0</v>
      </c>
      <c r="K1538" s="166">
        <f t="shared" si="135"/>
        <v>0</v>
      </c>
      <c r="L1538" s="166">
        <f t="shared" si="136"/>
        <v>0</v>
      </c>
      <c r="M1538" s="171" t="str">
        <f t="shared" si="138"/>
        <v/>
      </c>
    </row>
    <row r="1539" spans="1:13" s="172" customFormat="1" ht="15" hidden="1" customHeight="1" x14ac:dyDescent="0.25">
      <c r="A1539" s="175">
        <v>0</v>
      </c>
      <c r="B1539" s="161" t="s">
        <v>7203</v>
      </c>
      <c r="C1539" s="161" t="s">
        <v>7225</v>
      </c>
      <c r="D1539" s="162" t="s">
        <v>4671</v>
      </c>
      <c r="E1539" s="162" t="s">
        <v>4632</v>
      </c>
      <c r="F1539" s="162" t="s">
        <v>1877</v>
      </c>
      <c r="G1539" s="163" t="s">
        <v>7205</v>
      </c>
      <c r="H1539" s="164">
        <v>5.94</v>
      </c>
      <c r="I1539" s="165"/>
      <c r="J1539" s="166">
        <f t="shared" si="134"/>
        <v>0</v>
      </c>
      <c r="K1539" s="166">
        <f t="shared" si="135"/>
        <v>0</v>
      </c>
      <c r="L1539" s="166">
        <f t="shared" si="136"/>
        <v>0</v>
      </c>
      <c r="M1539" s="171" t="str">
        <f t="shared" si="138"/>
        <v/>
      </c>
    </row>
    <row r="1540" spans="1:13" s="172" customFormat="1" ht="15" hidden="1" customHeight="1" x14ac:dyDescent="0.25">
      <c r="A1540" s="175">
        <v>0</v>
      </c>
      <c r="B1540" s="161" t="s">
        <v>4918</v>
      </c>
      <c r="C1540" s="161" t="s">
        <v>4624</v>
      </c>
      <c r="D1540" s="162" t="s">
        <v>4671</v>
      </c>
      <c r="E1540" s="162" t="s">
        <v>4632</v>
      </c>
      <c r="F1540" s="162" t="s">
        <v>1872</v>
      </c>
      <c r="G1540" s="163" t="s">
        <v>14</v>
      </c>
      <c r="H1540" s="164">
        <v>5.34</v>
      </c>
      <c r="I1540" s="165"/>
      <c r="J1540" s="166">
        <f t="shared" si="134"/>
        <v>0</v>
      </c>
      <c r="K1540" s="166">
        <f t="shared" si="135"/>
        <v>0</v>
      </c>
      <c r="L1540" s="166">
        <f t="shared" si="136"/>
        <v>0</v>
      </c>
      <c r="M1540" s="171" t="str">
        <f t="shared" si="138"/>
        <v/>
      </c>
    </row>
    <row r="1541" spans="1:13" s="172" customFormat="1" ht="15" hidden="1" customHeight="1" x14ac:dyDescent="0.25">
      <c r="A1541" s="175">
        <v>0</v>
      </c>
      <c r="B1541" s="161" t="s">
        <v>4919</v>
      </c>
      <c r="C1541" s="161" t="s">
        <v>4625</v>
      </c>
      <c r="D1541" s="162" t="s">
        <v>4671</v>
      </c>
      <c r="E1541" s="162" t="s">
        <v>4632</v>
      </c>
      <c r="F1541" s="162" t="s">
        <v>6037</v>
      </c>
      <c r="G1541" s="163" t="s">
        <v>14</v>
      </c>
      <c r="H1541" s="164">
        <v>5.34</v>
      </c>
      <c r="I1541" s="165"/>
      <c r="J1541" s="166">
        <f t="shared" si="134"/>
        <v>0</v>
      </c>
      <c r="K1541" s="166">
        <f t="shared" si="135"/>
        <v>0</v>
      </c>
      <c r="L1541" s="166">
        <f t="shared" si="136"/>
        <v>0</v>
      </c>
      <c r="M1541" s="171" t="str">
        <f t="shared" si="138"/>
        <v/>
      </c>
    </row>
    <row r="1542" spans="1:13" s="172" customFormat="1" ht="15" hidden="1" customHeight="1" x14ac:dyDescent="0.25">
      <c r="A1542" s="175">
        <v>0</v>
      </c>
      <c r="B1542" s="161" t="s">
        <v>4920</v>
      </c>
      <c r="C1542" s="161" t="s">
        <v>4626</v>
      </c>
      <c r="D1542" s="162" t="s">
        <v>4671</v>
      </c>
      <c r="E1542" s="162" t="s">
        <v>4632</v>
      </c>
      <c r="F1542" s="162" t="s">
        <v>6038</v>
      </c>
      <c r="G1542" s="163" t="s">
        <v>14</v>
      </c>
      <c r="H1542" s="164">
        <v>5.34</v>
      </c>
      <c r="I1542" s="165"/>
      <c r="J1542" s="166">
        <f t="shared" si="134"/>
        <v>0</v>
      </c>
      <c r="K1542" s="166">
        <f t="shared" si="135"/>
        <v>0</v>
      </c>
      <c r="L1542" s="166">
        <f t="shared" si="136"/>
        <v>0</v>
      </c>
      <c r="M1542" s="171" t="str">
        <f t="shared" si="138"/>
        <v/>
      </c>
    </row>
    <row r="1543" spans="1:13" s="172" customFormat="1" ht="15" hidden="1" customHeight="1" x14ac:dyDescent="0.25">
      <c r="A1543" s="175">
        <v>0</v>
      </c>
      <c r="B1543" s="161" t="s">
        <v>4921</v>
      </c>
      <c r="C1543" s="161" t="s">
        <v>4627</v>
      </c>
      <c r="D1543" s="162" t="s">
        <v>4671</v>
      </c>
      <c r="E1543" s="162" t="s">
        <v>4632</v>
      </c>
      <c r="F1543" s="162" t="s">
        <v>1876</v>
      </c>
      <c r="G1543" s="163" t="s">
        <v>14</v>
      </c>
      <c r="H1543" s="164">
        <v>5.34</v>
      </c>
      <c r="I1543" s="165"/>
      <c r="J1543" s="166">
        <f t="shared" si="134"/>
        <v>0</v>
      </c>
      <c r="K1543" s="166">
        <f t="shared" si="135"/>
        <v>0</v>
      </c>
      <c r="L1543" s="166">
        <f t="shared" si="136"/>
        <v>0</v>
      </c>
      <c r="M1543" s="171" t="str">
        <f t="shared" si="138"/>
        <v/>
      </c>
    </row>
    <row r="1544" spans="1:13" s="172" customFormat="1" ht="15" hidden="1" customHeight="1" x14ac:dyDescent="0.25">
      <c r="A1544" s="175">
        <v>0</v>
      </c>
      <c r="B1544" s="161" t="s">
        <v>4922</v>
      </c>
      <c r="C1544" s="161" t="s">
        <v>4628</v>
      </c>
      <c r="D1544" s="162" t="s">
        <v>4671</v>
      </c>
      <c r="E1544" s="162" t="s">
        <v>4632</v>
      </c>
      <c r="F1544" s="162" t="s">
        <v>1877</v>
      </c>
      <c r="G1544" s="163" t="s">
        <v>14</v>
      </c>
      <c r="H1544" s="164">
        <v>5.34</v>
      </c>
      <c r="I1544" s="165"/>
      <c r="J1544" s="166">
        <f t="shared" si="134"/>
        <v>0</v>
      </c>
      <c r="K1544" s="166">
        <f t="shared" si="135"/>
        <v>0</v>
      </c>
      <c r="L1544" s="166">
        <f t="shared" si="136"/>
        <v>0</v>
      </c>
      <c r="M1544" s="171" t="str">
        <f t="shared" si="138"/>
        <v/>
      </c>
    </row>
    <row r="1545" spans="1:13" s="172" customFormat="1" ht="15" customHeight="1" x14ac:dyDescent="0.25">
      <c r="A1545" s="1">
        <v>1505</v>
      </c>
      <c r="B1545" s="63" t="s">
        <v>5249</v>
      </c>
      <c r="C1545" s="178" t="s">
        <v>6453</v>
      </c>
      <c r="D1545" s="167" t="s">
        <v>6309</v>
      </c>
      <c r="E1545" s="167" t="s">
        <v>6310</v>
      </c>
      <c r="F1545" s="167" t="s">
        <v>6311</v>
      </c>
      <c r="G1545" s="168" t="s">
        <v>528</v>
      </c>
      <c r="H1545" s="169">
        <v>12.1</v>
      </c>
      <c r="I1545" s="67"/>
      <c r="J1545" s="68">
        <f t="shared" si="134"/>
        <v>0</v>
      </c>
      <c r="K1545" s="68">
        <f t="shared" si="135"/>
        <v>0</v>
      </c>
      <c r="L1545" s="68">
        <f t="shared" si="136"/>
        <v>0</v>
      </c>
      <c r="M1545" s="171" t="str">
        <f t="shared" si="138"/>
        <v/>
      </c>
    </row>
    <row r="1546" spans="1:13" ht="15" customHeight="1" x14ac:dyDescent="0.25">
      <c r="A1546" s="1">
        <v>1615</v>
      </c>
      <c r="B1546" s="63" t="s">
        <v>5250</v>
      </c>
      <c r="C1546" s="178" t="s">
        <v>6454</v>
      </c>
      <c r="D1546" s="167" t="s">
        <v>6309</v>
      </c>
      <c r="E1546" s="167" t="s">
        <v>6310</v>
      </c>
      <c r="F1546" s="167" t="s">
        <v>6312</v>
      </c>
      <c r="G1546" s="168" t="s">
        <v>528</v>
      </c>
      <c r="H1546" s="169">
        <v>12.1</v>
      </c>
      <c r="I1546" s="67"/>
      <c r="J1546" s="68">
        <f t="shared" si="134"/>
        <v>0</v>
      </c>
      <c r="K1546" s="68">
        <f t="shared" si="135"/>
        <v>0</v>
      </c>
      <c r="L1546" s="68">
        <f t="shared" si="136"/>
        <v>0</v>
      </c>
      <c r="M1546" s="46" t="str">
        <f t="shared" si="138"/>
        <v/>
      </c>
    </row>
    <row r="1547" spans="1:13" s="172" customFormat="1" ht="15" customHeight="1" x14ac:dyDescent="0.25">
      <c r="A1547" s="1">
        <v>1620</v>
      </c>
      <c r="B1547" s="63" t="s">
        <v>5251</v>
      </c>
      <c r="C1547" s="178" t="s">
        <v>6455</v>
      </c>
      <c r="D1547" s="167" t="s">
        <v>6309</v>
      </c>
      <c r="E1547" s="167" t="s">
        <v>6310</v>
      </c>
      <c r="F1547" s="167" t="s">
        <v>6313</v>
      </c>
      <c r="G1547" s="168" t="s">
        <v>528</v>
      </c>
      <c r="H1547" s="169">
        <v>12.1</v>
      </c>
      <c r="I1547" s="67"/>
      <c r="J1547" s="68">
        <f t="shared" si="134"/>
        <v>0</v>
      </c>
      <c r="K1547" s="68">
        <f t="shared" si="135"/>
        <v>0</v>
      </c>
      <c r="L1547" s="68">
        <f t="shared" si="136"/>
        <v>0</v>
      </c>
      <c r="M1547" s="171" t="str">
        <f t="shared" si="138"/>
        <v/>
      </c>
    </row>
    <row r="1548" spans="1:13" s="172" customFormat="1" ht="15" customHeight="1" x14ac:dyDescent="0.25">
      <c r="A1548" s="1">
        <v>512</v>
      </c>
      <c r="B1548" s="63" t="s">
        <v>5252</v>
      </c>
      <c r="C1548" s="178" t="s">
        <v>6456</v>
      </c>
      <c r="D1548" s="167" t="s">
        <v>6309</v>
      </c>
      <c r="E1548" s="167" t="s">
        <v>6310</v>
      </c>
      <c r="F1548" s="167" t="s">
        <v>446</v>
      </c>
      <c r="G1548" s="168" t="s">
        <v>528</v>
      </c>
      <c r="H1548" s="169">
        <v>12.1</v>
      </c>
      <c r="I1548" s="67"/>
      <c r="J1548" s="68">
        <f t="shared" si="134"/>
        <v>0</v>
      </c>
      <c r="K1548" s="68">
        <f t="shared" si="135"/>
        <v>0</v>
      </c>
      <c r="L1548" s="68">
        <f t="shared" si="136"/>
        <v>0</v>
      </c>
      <c r="M1548" s="46" t="str">
        <f t="shared" si="138"/>
        <v/>
      </c>
    </row>
    <row r="1549" spans="1:13" s="172" customFormat="1" ht="15" customHeight="1" x14ac:dyDescent="0.25">
      <c r="A1549" s="1">
        <v>1824</v>
      </c>
      <c r="B1549" s="63" t="s">
        <v>3129</v>
      </c>
      <c r="C1549" s="63" t="s">
        <v>3130</v>
      </c>
      <c r="D1549" s="64" t="s">
        <v>6566</v>
      </c>
      <c r="E1549" s="64" t="s">
        <v>6567</v>
      </c>
      <c r="F1549" s="64" t="s">
        <v>3131</v>
      </c>
      <c r="G1549" s="65" t="s">
        <v>64</v>
      </c>
      <c r="H1549" s="66">
        <v>0.88</v>
      </c>
      <c r="I1549" s="67"/>
      <c r="J1549" s="68">
        <f t="shared" si="134"/>
        <v>0</v>
      </c>
      <c r="K1549" s="68">
        <f t="shared" si="135"/>
        <v>0</v>
      </c>
      <c r="L1549" s="68">
        <f t="shared" si="136"/>
        <v>0</v>
      </c>
      <c r="M1549" s="171" t="str">
        <f t="shared" si="138"/>
        <v/>
      </c>
    </row>
    <row r="1550" spans="1:13" ht="15" customHeight="1" x14ac:dyDescent="0.25">
      <c r="A1550" s="1">
        <v>583</v>
      </c>
      <c r="B1550" s="63" t="s">
        <v>3132</v>
      </c>
      <c r="C1550" s="63" t="s">
        <v>3133</v>
      </c>
      <c r="D1550" s="64" t="s">
        <v>6566</v>
      </c>
      <c r="E1550" s="64" t="s">
        <v>6567</v>
      </c>
      <c r="F1550" s="64" t="s">
        <v>3134</v>
      </c>
      <c r="G1550" s="65" t="s">
        <v>64</v>
      </c>
      <c r="H1550" s="66">
        <v>0.88</v>
      </c>
      <c r="I1550" s="67"/>
      <c r="J1550" s="68">
        <f t="shared" si="134"/>
        <v>0</v>
      </c>
      <c r="K1550" s="68">
        <f t="shared" si="135"/>
        <v>0</v>
      </c>
      <c r="L1550" s="68">
        <f t="shared" si="136"/>
        <v>0</v>
      </c>
      <c r="M1550" s="46" t="str">
        <f t="shared" si="138"/>
        <v/>
      </c>
    </row>
    <row r="1551" spans="1:13" ht="15" customHeight="1" x14ac:dyDescent="0.25">
      <c r="A1551" s="1">
        <v>1110</v>
      </c>
      <c r="B1551" s="63" t="s">
        <v>3138</v>
      </c>
      <c r="C1551" s="63" t="s">
        <v>3139</v>
      </c>
      <c r="D1551" s="64" t="s">
        <v>6566</v>
      </c>
      <c r="E1551" s="64" t="s">
        <v>6567</v>
      </c>
      <c r="F1551" s="64" t="s">
        <v>3140</v>
      </c>
      <c r="G1551" s="65" t="s">
        <v>64</v>
      </c>
      <c r="H1551" s="66">
        <v>0.88</v>
      </c>
      <c r="I1551" s="67"/>
      <c r="J1551" s="68">
        <f t="shared" si="134"/>
        <v>0</v>
      </c>
      <c r="K1551" s="68">
        <f t="shared" si="135"/>
        <v>0</v>
      </c>
      <c r="L1551" s="68">
        <f t="shared" si="136"/>
        <v>0</v>
      </c>
      <c r="M1551" s="46" t="str">
        <f t="shared" si="138"/>
        <v/>
      </c>
    </row>
    <row r="1552" spans="1:13" s="172" customFormat="1" ht="15" hidden="1" customHeight="1" x14ac:dyDescent="0.25">
      <c r="A1552" s="175">
        <v>0</v>
      </c>
      <c r="B1552" s="161" t="s">
        <v>3126</v>
      </c>
      <c r="C1552" s="161" t="s">
        <v>3127</v>
      </c>
      <c r="D1552" s="162" t="s">
        <v>6566</v>
      </c>
      <c r="E1552" s="162" t="s">
        <v>6567</v>
      </c>
      <c r="F1552" s="162" t="s">
        <v>3128</v>
      </c>
      <c r="G1552" s="163" t="s">
        <v>64</v>
      </c>
      <c r="H1552" s="164">
        <v>2.25</v>
      </c>
      <c r="I1552" s="165"/>
      <c r="J1552" s="166">
        <f t="shared" si="134"/>
        <v>0</v>
      </c>
      <c r="K1552" s="166">
        <f t="shared" si="135"/>
        <v>0</v>
      </c>
      <c r="L1552" s="166">
        <f t="shared" si="136"/>
        <v>0</v>
      </c>
      <c r="M1552" s="171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s="172" customFormat="1" ht="15" customHeight="1" x14ac:dyDescent="0.25">
      <c r="A1553" s="1">
        <v>801</v>
      </c>
      <c r="B1553" s="63" t="s">
        <v>3123</v>
      </c>
      <c r="C1553" s="63" t="s">
        <v>3124</v>
      </c>
      <c r="D1553" s="64" t="s">
        <v>5745</v>
      </c>
      <c r="E1553" s="64" t="s">
        <v>5746</v>
      </c>
      <c r="F1553" s="64" t="s">
        <v>3125</v>
      </c>
      <c r="G1553" s="65" t="s">
        <v>64</v>
      </c>
      <c r="H1553" s="66">
        <v>0.88</v>
      </c>
      <c r="I1553" s="67"/>
      <c r="J1553" s="68">
        <f t="shared" si="134"/>
        <v>0</v>
      </c>
      <c r="K1553" s="68">
        <f t="shared" si="135"/>
        <v>0</v>
      </c>
      <c r="L1553" s="68">
        <f t="shared" si="136"/>
        <v>0</v>
      </c>
      <c r="M1553" s="171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347</v>
      </c>
      <c r="B1554" s="63" t="s">
        <v>3135</v>
      </c>
      <c r="C1554" s="63" t="s">
        <v>3136</v>
      </c>
      <c r="D1554" s="64" t="s">
        <v>5745</v>
      </c>
      <c r="E1554" s="64" t="s">
        <v>5746</v>
      </c>
      <c r="F1554" s="64" t="s">
        <v>3137</v>
      </c>
      <c r="G1554" s="65" t="s">
        <v>64</v>
      </c>
      <c r="H1554" s="66">
        <v>0.88</v>
      </c>
      <c r="I1554" s="67"/>
      <c r="J1554" s="68">
        <f t="shared" si="134"/>
        <v>0</v>
      </c>
      <c r="K1554" s="68">
        <f t="shared" si="135"/>
        <v>0</v>
      </c>
      <c r="L1554" s="68">
        <f t="shared" si="136"/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s="172" customFormat="1" ht="15" hidden="1" customHeight="1" x14ac:dyDescent="0.25">
      <c r="A1555" s="175">
        <v>0</v>
      </c>
      <c r="B1555" s="161" t="s">
        <v>3120</v>
      </c>
      <c r="C1555" s="161" t="s">
        <v>3121</v>
      </c>
      <c r="D1555" s="162" t="s">
        <v>5745</v>
      </c>
      <c r="E1555" s="162" t="s">
        <v>5746</v>
      </c>
      <c r="F1555" s="162" t="s">
        <v>3122</v>
      </c>
      <c r="G1555" s="163" t="s">
        <v>64</v>
      </c>
      <c r="H1555" s="164">
        <v>0.88</v>
      </c>
      <c r="I1555" s="165"/>
      <c r="J1555" s="166">
        <f t="shared" si="134"/>
        <v>0</v>
      </c>
      <c r="K1555" s="166">
        <f t="shared" si="135"/>
        <v>0</v>
      </c>
      <c r="L1555" s="166">
        <f t="shared" si="136"/>
        <v>0</v>
      </c>
      <c r="M1555" s="171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s="172" customFormat="1" ht="15" customHeight="1" x14ac:dyDescent="0.25">
      <c r="A1556" s="1">
        <v>1110</v>
      </c>
      <c r="B1556" s="63" t="s">
        <v>4940</v>
      </c>
      <c r="C1556" s="63" t="s">
        <v>3141</v>
      </c>
      <c r="D1556" s="64" t="s">
        <v>3142</v>
      </c>
      <c r="E1556" s="64" t="s">
        <v>3143</v>
      </c>
      <c r="F1556" s="64" t="s">
        <v>2429</v>
      </c>
      <c r="G1556" s="65" t="s">
        <v>64</v>
      </c>
      <c r="H1556" s="66">
        <v>1.52</v>
      </c>
      <c r="I1556" s="67"/>
      <c r="J1556" s="68">
        <f t="shared" si="134"/>
        <v>0</v>
      </c>
      <c r="K1556" s="68">
        <f t="shared" si="135"/>
        <v>0</v>
      </c>
      <c r="L1556" s="68">
        <f t="shared" si="136"/>
        <v>0</v>
      </c>
      <c r="M1556" s="171" t="str">
        <f t="shared" ref="M1556:M1561" si="139">IF(I1556="","",IF(I1556&lt;50,"Ошибка! Не соблюден минимальный заказ на сорт!",""))</f>
        <v/>
      </c>
    </row>
    <row r="1557" spans="1:13" s="172" customFormat="1" ht="15" hidden="1" customHeight="1" x14ac:dyDescent="0.25">
      <c r="A1557" s="175">
        <v>0</v>
      </c>
      <c r="B1557" s="161" t="s">
        <v>3147</v>
      </c>
      <c r="C1557" s="161" t="s">
        <v>3148</v>
      </c>
      <c r="D1557" s="162" t="s">
        <v>3142</v>
      </c>
      <c r="E1557" s="162" t="s">
        <v>3143</v>
      </c>
      <c r="F1557" s="162" t="s">
        <v>3149</v>
      </c>
      <c r="G1557" s="163" t="s">
        <v>64</v>
      </c>
      <c r="H1557" s="164">
        <v>0.88</v>
      </c>
      <c r="I1557" s="165"/>
      <c r="J1557" s="166">
        <f t="shared" si="134"/>
        <v>0</v>
      </c>
      <c r="K1557" s="166">
        <f t="shared" si="135"/>
        <v>0</v>
      </c>
      <c r="L1557" s="166">
        <f t="shared" si="136"/>
        <v>0</v>
      </c>
      <c r="M1557" s="171" t="str">
        <f t="shared" si="139"/>
        <v/>
      </c>
    </row>
    <row r="1558" spans="1:13" ht="15" customHeight="1" x14ac:dyDescent="0.25">
      <c r="A1558" s="1">
        <v>2189</v>
      </c>
      <c r="B1558" s="63" t="s">
        <v>3150</v>
      </c>
      <c r="C1558" s="63" t="s">
        <v>3151</v>
      </c>
      <c r="D1558" s="64" t="s">
        <v>3142</v>
      </c>
      <c r="E1558" s="64" t="s">
        <v>3143</v>
      </c>
      <c r="F1558" s="64" t="s">
        <v>3152</v>
      </c>
      <c r="G1558" s="65" t="s">
        <v>64</v>
      </c>
      <c r="H1558" s="66">
        <v>1.52</v>
      </c>
      <c r="I1558" s="67"/>
      <c r="J1558" s="68">
        <f t="shared" si="134"/>
        <v>0</v>
      </c>
      <c r="K1558" s="68">
        <f t="shared" si="135"/>
        <v>0</v>
      </c>
      <c r="L1558" s="68">
        <f t="shared" si="136"/>
        <v>0</v>
      </c>
      <c r="M1558" s="46" t="str">
        <f t="shared" si="139"/>
        <v/>
      </c>
    </row>
    <row r="1559" spans="1:13" ht="15" customHeight="1" x14ac:dyDescent="0.25">
      <c r="A1559" s="1">
        <v>1591</v>
      </c>
      <c r="B1559" s="63" t="s">
        <v>3153</v>
      </c>
      <c r="C1559" s="63" t="s">
        <v>3154</v>
      </c>
      <c r="D1559" s="64" t="s">
        <v>3142</v>
      </c>
      <c r="E1559" s="64" t="s">
        <v>3143</v>
      </c>
      <c r="F1559" s="64" t="s">
        <v>3155</v>
      </c>
      <c r="G1559" s="65" t="s">
        <v>64</v>
      </c>
      <c r="H1559" s="66">
        <v>1.52</v>
      </c>
      <c r="I1559" s="67"/>
      <c r="J1559" s="68">
        <f t="shared" si="134"/>
        <v>0</v>
      </c>
      <c r="K1559" s="68">
        <f t="shared" si="135"/>
        <v>0</v>
      </c>
      <c r="L1559" s="68">
        <f t="shared" si="136"/>
        <v>0</v>
      </c>
      <c r="M1559" s="46" t="str">
        <f t="shared" si="139"/>
        <v/>
      </c>
    </row>
    <row r="1560" spans="1:13" s="172" customFormat="1" ht="15" hidden="1" customHeight="1" x14ac:dyDescent="0.25">
      <c r="A1560" s="175">
        <v>0</v>
      </c>
      <c r="B1560" s="161" t="s">
        <v>3144</v>
      </c>
      <c r="C1560" s="161" t="s">
        <v>3145</v>
      </c>
      <c r="D1560" s="162" t="s">
        <v>3142</v>
      </c>
      <c r="E1560" s="162" t="s">
        <v>3143</v>
      </c>
      <c r="F1560" s="162" t="s">
        <v>3146</v>
      </c>
      <c r="G1560" s="163" t="s">
        <v>64</v>
      </c>
      <c r="H1560" s="164">
        <v>0.88</v>
      </c>
      <c r="I1560" s="165"/>
      <c r="J1560" s="166">
        <f t="shared" si="134"/>
        <v>0</v>
      </c>
      <c r="K1560" s="166">
        <f t="shared" si="135"/>
        <v>0</v>
      </c>
      <c r="L1560" s="166">
        <f t="shared" si="136"/>
        <v>0</v>
      </c>
      <c r="M1560" s="171" t="str">
        <f t="shared" si="139"/>
        <v/>
      </c>
    </row>
    <row r="1561" spans="1:13" s="172" customFormat="1" ht="15" hidden="1" customHeight="1" x14ac:dyDescent="0.25">
      <c r="A1561" s="175">
        <v>0</v>
      </c>
      <c r="B1561" s="161" t="s">
        <v>5012</v>
      </c>
      <c r="C1561" s="161" t="s">
        <v>6625</v>
      </c>
      <c r="D1561" s="162" t="s">
        <v>5780</v>
      </c>
      <c r="E1561" s="162" t="s">
        <v>5781</v>
      </c>
      <c r="F1561" s="162" t="s">
        <v>247</v>
      </c>
      <c r="G1561" s="163" t="s">
        <v>528</v>
      </c>
      <c r="H1561" s="164">
        <v>6.16</v>
      </c>
      <c r="I1561" s="165"/>
      <c r="J1561" s="166">
        <f t="shared" si="134"/>
        <v>0</v>
      </c>
      <c r="K1561" s="166">
        <f t="shared" si="135"/>
        <v>0</v>
      </c>
      <c r="L1561" s="166">
        <f t="shared" si="136"/>
        <v>0</v>
      </c>
      <c r="M1561" s="171" t="str">
        <f t="shared" si="139"/>
        <v/>
      </c>
    </row>
    <row r="1562" spans="1:13" s="172" customFormat="1" ht="15" hidden="1" customHeight="1" x14ac:dyDescent="0.25">
      <c r="A1562" s="175">
        <v>0</v>
      </c>
      <c r="B1562" s="161" t="s">
        <v>5013</v>
      </c>
      <c r="C1562" s="161" t="s">
        <v>5542</v>
      </c>
      <c r="D1562" s="162" t="s">
        <v>5780</v>
      </c>
      <c r="E1562" s="162" t="s">
        <v>5781</v>
      </c>
      <c r="F1562" s="162" t="s">
        <v>3782</v>
      </c>
      <c r="G1562" s="163" t="s">
        <v>528</v>
      </c>
      <c r="H1562" s="164">
        <v>6.16</v>
      </c>
      <c r="I1562" s="165"/>
      <c r="J1562" s="166">
        <f t="shared" si="134"/>
        <v>0</v>
      </c>
      <c r="K1562" s="166">
        <f t="shared" si="135"/>
        <v>0</v>
      </c>
      <c r="L1562" s="166">
        <f t="shared" si="136"/>
        <v>0</v>
      </c>
      <c r="M1562" s="171" t="str">
        <f>IF(I1562="","",IF(I1562&lt;80,"Ошибка! Не соблюден минимальный заказ на сорт!",IF(MOD(I1562,40)&gt;0,"Ошибка! Не соблюдена кратность заказа на позицию!","")))</f>
        <v/>
      </c>
    </row>
    <row r="1563" spans="1:13" ht="15" customHeight="1" x14ac:dyDescent="0.25">
      <c r="A1563" s="1">
        <v>31</v>
      </c>
      <c r="B1563" s="63" t="s">
        <v>5023</v>
      </c>
      <c r="C1563" s="185" t="s">
        <v>5552</v>
      </c>
      <c r="D1563" s="183" t="s">
        <v>5786</v>
      </c>
      <c r="E1563" s="183" t="s">
        <v>5787</v>
      </c>
      <c r="F1563" s="183" t="s">
        <v>1647</v>
      </c>
      <c r="G1563" s="177" t="s">
        <v>528</v>
      </c>
      <c r="H1563" s="66">
        <v>6.16</v>
      </c>
      <c r="I1563" s="67"/>
      <c r="J1563" s="68">
        <f t="shared" si="134"/>
        <v>0</v>
      </c>
      <c r="K1563" s="68">
        <f t="shared" si="135"/>
        <v>0</v>
      </c>
      <c r="L1563" s="68">
        <f t="shared" si="136"/>
        <v>0</v>
      </c>
      <c r="M1563" s="30" t="str">
        <f>IF(I1563="","",IF(I1563&lt;75,"Ошибка! Не соблюден минимальный заказ на сорт!",IF(MOD(I1563,25)&gt;0,"Ошибка! Не соблюдена кратность заказа на позицию!","")))</f>
        <v/>
      </c>
    </row>
    <row r="1564" spans="1:13" s="172" customFormat="1" ht="15" hidden="1" customHeight="1" x14ac:dyDescent="0.25">
      <c r="A1564" s="175">
        <v>0</v>
      </c>
      <c r="B1564" s="161" t="s">
        <v>5022</v>
      </c>
      <c r="C1564" s="179" t="s">
        <v>5551</v>
      </c>
      <c r="D1564" s="173" t="s">
        <v>5785</v>
      </c>
      <c r="E1564" s="173" t="s">
        <v>3156</v>
      </c>
      <c r="F1564" s="173"/>
      <c r="G1564" s="174" t="s">
        <v>528</v>
      </c>
      <c r="H1564" s="164">
        <v>6.16</v>
      </c>
      <c r="I1564" s="165"/>
      <c r="J1564" s="166">
        <f t="shared" si="134"/>
        <v>0</v>
      </c>
      <c r="K1564" s="166">
        <f t="shared" si="135"/>
        <v>0</v>
      </c>
      <c r="L1564" s="166">
        <f t="shared" si="136"/>
        <v>0</v>
      </c>
      <c r="M1564" s="171" t="str">
        <f t="shared" ref="M1564:M1572" si="140">IF(I1564="","",IF(I1564&lt;80,"Ошибка! Не соблюден минимальный заказ на сорт!",IF(MOD(I1564,40)&gt;0,"Ошибка! Не соблюдена кратность заказа на позицию!","")))</f>
        <v/>
      </c>
    </row>
    <row r="1565" spans="1:13" s="172" customFormat="1" ht="15" hidden="1" customHeight="1" x14ac:dyDescent="0.25">
      <c r="A1565" s="175">
        <v>0</v>
      </c>
      <c r="B1565" s="161" t="s">
        <v>5020</v>
      </c>
      <c r="C1565" s="179" t="s">
        <v>5549</v>
      </c>
      <c r="D1565" s="173" t="s">
        <v>5783</v>
      </c>
      <c r="E1565" s="173" t="s">
        <v>5784</v>
      </c>
      <c r="F1565" s="173" t="s">
        <v>273</v>
      </c>
      <c r="G1565" s="174" t="s">
        <v>528</v>
      </c>
      <c r="H1565" s="164">
        <v>6.16</v>
      </c>
      <c r="I1565" s="165"/>
      <c r="J1565" s="166">
        <f t="shared" si="134"/>
        <v>0</v>
      </c>
      <c r="K1565" s="166">
        <f t="shared" si="135"/>
        <v>0</v>
      </c>
      <c r="L1565" s="166">
        <f t="shared" si="136"/>
        <v>0</v>
      </c>
      <c r="M1565" s="171" t="str">
        <f t="shared" si="140"/>
        <v/>
      </c>
    </row>
    <row r="1566" spans="1:13" s="172" customFormat="1" ht="15" hidden="1" customHeight="1" x14ac:dyDescent="0.25">
      <c r="A1566" s="175">
        <v>0</v>
      </c>
      <c r="B1566" s="161" t="s">
        <v>5021</v>
      </c>
      <c r="C1566" s="179" t="s">
        <v>5550</v>
      </c>
      <c r="D1566" s="173" t="s">
        <v>5783</v>
      </c>
      <c r="E1566" s="173" t="s">
        <v>5784</v>
      </c>
      <c r="F1566" s="173" t="s">
        <v>1647</v>
      </c>
      <c r="G1566" s="174" t="s">
        <v>528</v>
      </c>
      <c r="H1566" s="164">
        <v>6.16</v>
      </c>
      <c r="I1566" s="165"/>
      <c r="J1566" s="166">
        <f t="shared" si="134"/>
        <v>0</v>
      </c>
      <c r="K1566" s="166">
        <f t="shared" si="135"/>
        <v>0</v>
      </c>
      <c r="L1566" s="166">
        <f t="shared" si="136"/>
        <v>0</v>
      </c>
      <c r="M1566" s="171" t="str">
        <f t="shared" si="140"/>
        <v/>
      </c>
    </row>
    <row r="1567" spans="1:13" ht="15" customHeight="1" x14ac:dyDescent="0.25">
      <c r="A1567" s="1">
        <v>78</v>
      </c>
      <c r="B1567" s="63" t="s">
        <v>3160</v>
      </c>
      <c r="C1567" s="208" t="s">
        <v>3161</v>
      </c>
      <c r="D1567" s="64" t="s">
        <v>3162</v>
      </c>
      <c r="E1567" s="64" t="s">
        <v>3163</v>
      </c>
      <c r="F1567" s="64" t="s">
        <v>3164</v>
      </c>
      <c r="G1567" s="65" t="s">
        <v>528</v>
      </c>
      <c r="H1567" s="66">
        <v>6.16</v>
      </c>
      <c r="I1567" s="67"/>
      <c r="J1567" s="68">
        <f t="shared" si="134"/>
        <v>0</v>
      </c>
      <c r="K1567" s="68">
        <f t="shared" si="135"/>
        <v>0</v>
      </c>
      <c r="L1567" s="68">
        <f t="shared" si="136"/>
        <v>0</v>
      </c>
      <c r="M1567" s="30" t="str">
        <f t="shared" si="140"/>
        <v/>
      </c>
    </row>
    <row r="1568" spans="1:13" ht="15" customHeight="1" x14ac:dyDescent="0.25">
      <c r="A1568" s="1">
        <v>119</v>
      </c>
      <c r="B1568" s="63" t="s">
        <v>3170</v>
      </c>
      <c r="C1568" s="208" t="s">
        <v>3171</v>
      </c>
      <c r="D1568" s="64" t="s">
        <v>3167</v>
      </c>
      <c r="E1568" s="64" t="s">
        <v>3168</v>
      </c>
      <c r="F1568" s="64" t="s">
        <v>3172</v>
      </c>
      <c r="G1568" s="65" t="s">
        <v>528</v>
      </c>
      <c r="H1568" s="66">
        <v>6.16</v>
      </c>
      <c r="I1568" s="67"/>
      <c r="J1568" s="68">
        <f t="shared" si="134"/>
        <v>0</v>
      </c>
      <c r="K1568" s="68">
        <f t="shared" si="135"/>
        <v>0</v>
      </c>
      <c r="L1568" s="68">
        <f t="shared" si="136"/>
        <v>0</v>
      </c>
      <c r="M1568" s="30" t="str">
        <f t="shared" si="140"/>
        <v/>
      </c>
    </row>
    <row r="1569" spans="1:13" s="172" customFormat="1" ht="15" hidden="1" customHeight="1" x14ac:dyDescent="0.25">
      <c r="A1569" s="175">
        <v>0</v>
      </c>
      <c r="B1569" s="161" t="s">
        <v>5014</v>
      </c>
      <c r="C1569" s="161" t="s">
        <v>5543</v>
      </c>
      <c r="D1569" s="162" t="s">
        <v>3167</v>
      </c>
      <c r="E1569" s="162" t="s">
        <v>3168</v>
      </c>
      <c r="F1569" s="162" t="s">
        <v>6098</v>
      </c>
      <c r="G1569" s="163" t="s">
        <v>528</v>
      </c>
      <c r="H1569" s="164">
        <v>6.16</v>
      </c>
      <c r="I1569" s="165"/>
      <c r="J1569" s="166">
        <f t="shared" si="134"/>
        <v>0</v>
      </c>
      <c r="K1569" s="166">
        <f t="shared" si="135"/>
        <v>0</v>
      </c>
      <c r="L1569" s="166">
        <f t="shared" si="136"/>
        <v>0</v>
      </c>
      <c r="M1569" s="171" t="str">
        <f t="shared" si="140"/>
        <v/>
      </c>
    </row>
    <row r="1570" spans="1:13" s="172" customFormat="1" ht="15" hidden="1" customHeight="1" x14ac:dyDescent="0.25">
      <c r="A1570" s="175">
        <v>0</v>
      </c>
      <c r="B1570" s="161" t="s">
        <v>3173</v>
      </c>
      <c r="C1570" s="161" t="s">
        <v>3174</v>
      </c>
      <c r="D1570" s="162" t="s">
        <v>3167</v>
      </c>
      <c r="E1570" s="162" t="s">
        <v>3168</v>
      </c>
      <c r="F1570" s="162" t="s">
        <v>273</v>
      </c>
      <c r="G1570" s="163" t="s">
        <v>528</v>
      </c>
      <c r="H1570" s="164">
        <v>6.16</v>
      </c>
      <c r="I1570" s="165"/>
      <c r="J1570" s="166">
        <f t="shared" si="134"/>
        <v>0</v>
      </c>
      <c r="K1570" s="166">
        <f t="shared" si="135"/>
        <v>0</v>
      </c>
      <c r="L1570" s="166">
        <f t="shared" si="136"/>
        <v>0</v>
      </c>
      <c r="M1570" s="171" t="str">
        <f t="shared" si="140"/>
        <v/>
      </c>
    </row>
    <row r="1571" spans="1:13" ht="15" customHeight="1" x14ac:dyDescent="0.25">
      <c r="A1571" s="1">
        <v>40</v>
      </c>
      <c r="B1571" s="63" t="s">
        <v>3165</v>
      </c>
      <c r="C1571" s="208" t="s">
        <v>3166</v>
      </c>
      <c r="D1571" s="64" t="s">
        <v>3167</v>
      </c>
      <c r="E1571" s="64" t="s">
        <v>3168</v>
      </c>
      <c r="F1571" s="64" t="s">
        <v>3169</v>
      </c>
      <c r="G1571" s="65" t="s">
        <v>528</v>
      </c>
      <c r="H1571" s="66">
        <v>6.16</v>
      </c>
      <c r="I1571" s="67"/>
      <c r="J1571" s="68">
        <f t="shared" si="134"/>
        <v>0</v>
      </c>
      <c r="K1571" s="68">
        <f t="shared" si="135"/>
        <v>0</v>
      </c>
      <c r="L1571" s="68">
        <f t="shared" si="136"/>
        <v>0</v>
      </c>
      <c r="M1571" s="30" t="str">
        <f t="shared" si="140"/>
        <v/>
      </c>
    </row>
    <row r="1572" spans="1:13" s="172" customFormat="1" ht="15" hidden="1" customHeight="1" x14ac:dyDescent="0.25">
      <c r="A1572" s="175">
        <v>0</v>
      </c>
      <c r="B1572" s="161" t="s">
        <v>5015</v>
      </c>
      <c r="C1572" s="161" t="s">
        <v>5544</v>
      </c>
      <c r="D1572" s="162" t="s">
        <v>3167</v>
      </c>
      <c r="E1572" s="162" t="s">
        <v>3168</v>
      </c>
      <c r="F1572" s="162" t="s">
        <v>3649</v>
      </c>
      <c r="G1572" s="163" t="s">
        <v>528</v>
      </c>
      <c r="H1572" s="164">
        <v>6.16</v>
      </c>
      <c r="I1572" s="165"/>
      <c r="J1572" s="166">
        <f t="shared" si="134"/>
        <v>0</v>
      </c>
      <c r="K1572" s="166">
        <f t="shared" si="135"/>
        <v>0</v>
      </c>
      <c r="L1572" s="166">
        <f t="shared" si="136"/>
        <v>0</v>
      </c>
      <c r="M1572" s="171" t="str">
        <f t="shared" si="140"/>
        <v/>
      </c>
    </row>
    <row r="1573" spans="1:13" s="172" customFormat="1" ht="15" hidden="1" customHeight="1" x14ac:dyDescent="0.25">
      <c r="A1573" s="175">
        <v>0</v>
      </c>
      <c r="B1573" s="161" t="s">
        <v>5016</v>
      </c>
      <c r="C1573" s="161" t="s">
        <v>5545</v>
      </c>
      <c r="D1573" s="162" t="s">
        <v>3167</v>
      </c>
      <c r="E1573" s="162" t="s">
        <v>3168</v>
      </c>
      <c r="F1573" s="162" t="s">
        <v>6099</v>
      </c>
      <c r="G1573" s="163" t="s">
        <v>528</v>
      </c>
      <c r="H1573" s="164">
        <v>6.16</v>
      </c>
      <c r="I1573" s="165"/>
      <c r="J1573" s="166">
        <f t="shared" si="134"/>
        <v>0</v>
      </c>
      <c r="K1573" s="166">
        <f t="shared" si="135"/>
        <v>0</v>
      </c>
      <c r="L1573" s="166">
        <f t="shared" si="136"/>
        <v>0</v>
      </c>
      <c r="M1573" s="171" t="str">
        <f>IF(I1573="","",IF(I1573&lt;50,"Ошибка! Не соблюден минимальный заказ на сорт!",""))</f>
        <v/>
      </c>
    </row>
    <row r="1574" spans="1:13" s="172" customFormat="1" ht="15" hidden="1" customHeight="1" x14ac:dyDescent="0.25">
      <c r="A1574" s="175">
        <v>0</v>
      </c>
      <c r="B1574" s="161" t="s">
        <v>5019</v>
      </c>
      <c r="C1574" s="179" t="s">
        <v>5548</v>
      </c>
      <c r="D1574" s="173" t="s">
        <v>3159</v>
      </c>
      <c r="E1574" s="173" t="s">
        <v>5782</v>
      </c>
      <c r="F1574" s="173" t="s">
        <v>4148</v>
      </c>
      <c r="G1574" s="174" t="s">
        <v>528</v>
      </c>
      <c r="H1574" s="164">
        <v>6.16</v>
      </c>
      <c r="I1574" s="165"/>
      <c r="J1574" s="166">
        <f t="shared" si="134"/>
        <v>0</v>
      </c>
      <c r="K1574" s="166">
        <f t="shared" si="135"/>
        <v>0</v>
      </c>
      <c r="L1574" s="166">
        <f t="shared" si="136"/>
        <v>0</v>
      </c>
      <c r="M1574" s="171" t="str">
        <f>IF(I1574="","",IF(I1574&lt;50,"Ошибка! Не соблюден минимальный заказ на сорт!",""))</f>
        <v/>
      </c>
    </row>
    <row r="1575" spans="1:13" s="172" customFormat="1" ht="15" hidden="1" customHeight="1" x14ac:dyDescent="0.25">
      <c r="A1575" s="175">
        <v>0</v>
      </c>
      <c r="B1575" s="161" t="s">
        <v>3157</v>
      </c>
      <c r="C1575" s="161" t="s">
        <v>3158</v>
      </c>
      <c r="D1575" s="162" t="s">
        <v>3159</v>
      </c>
      <c r="E1575" s="162" t="s">
        <v>5782</v>
      </c>
      <c r="F1575" s="162"/>
      <c r="G1575" s="163" t="s">
        <v>64</v>
      </c>
      <c r="H1575" s="164">
        <v>1.27</v>
      </c>
      <c r="I1575" s="165"/>
      <c r="J1575" s="166">
        <f t="shared" si="134"/>
        <v>0</v>
      </c>
      <c r="K1575" s="166">
        <f t="shared" si="135"/>
        <v>0</v>
      </c>
      <c r="L1575" s="166">
        <f t="shared" si="136"/>
        <v>0</v>
      </c>
      <c r="M1575" s="171" t="str">
        <f>IF(I1575="","",IF(I1575&lt;50,"Ошибка! Не соблюден минимальный заказ на сорт!",""))</f>
        <v/>
      </c>
    </row>
    <row r="1576" spans="1:13" s="172" customFormat="1" ht="15" hidden="1" customHeight="1" x14ac:dyDescent="0.25">
      <c r="A1576" s="175">
        <v>0</v>
      </c>
      <c r="B1576" s="161" t="s">
        <v>5018</v>
      </c>
      <c r="C1576" s="179" t="s">
        <v>5547</v>
      </c>
      <c r="D1576" s="173" t="s">
        <v>3159</v>
      </c>
      <c r="E1576" s="173" t="s">
        <v>5782</v>
      </c>
      <c r="F1576" s="173" t="s">
        <v>6101</v>
      </c>
      <c r="G1576" s="174" t="s">
        <v>528</v>
      </c>
      <c r="H1576" s="164">
        <v>6.16</v>
      </c>
      <c r="I1576" s="165"/>
      <c r="J1576" s="166">
        <f t="shared" si="134"/>
        <v>0</v>
      </c>
      <c r="K1576" s="166">
        <f t="shared" si="135"/>
        <v>0</v>
      </c>
      <c r="L1576" s="166">
        <f t="shared" si="136"/>
        <v>0</v>
      </c>
      <c r="M1576" s="171" t="str">
        <f>IF(I1576="","",IF(I1576&lt;50,"Ошибка! Не соблюден минимальный заказ на сорт!",""))</f>
        <v/>
      </c>
    </row>
    <row r="1577" spans="1:13" s="172" customFormat="1" ht="15" hidden="1" customHeight="1" x14ac:dyDescent="0.25">
      <c r="A1577" s="175">
        <v>0</v>
      </c>
      <c r="B1577" s="161" t="s">
        <v>3175</v>
      </c>
      <c r="C1577" s="161" t="s">
        <v>3176</v>
      </c>
      <c r="D1577" s="162" t="s">
        <v>3177</v>
      </c>
      <c r="E1577" s="162" t="s">
        <v>3178</v>
      </c>
      <c r="F1577" s="162" t="s">
        <v>3179</v>
      </c>
      <c r="G1577" s="163" t="s">
        <v>528</v>
      </c>
      <c r="H1577" s="164">
        <v>6.16</v>
      </c>
      <c r="I1577" s="165"/>
      <c r="J1577" s="166">
        <f t="shared" si="134"/>
        <v>0</v>
      </c>
      <c r="K1577" s="166">
        <f t="shared" si="135"/>
        <v>0</v>
      </c>
      <c r="L1577" s="166">
        <f t="shared" si="136"/>
        <v>0</v>
      </c>
      <c r="M1577" s="171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s="172" customFormat="1" ht="15" hidden="1" customHeight="1" x14ac:dyDescent="0.25">
      <c r="A1578" s="175">
        <v>0</v>
      </c>
      <c r="B1578" s="161" t="s">
        <v>5017</v>
      </c>
      <c r="C1578" s="161" t="s">
        <v>5546</v>
      </c>
      <c r="D1578" s="162" t="s">
        <v>3177</v>
      </c>
      <c r="E1578" s="162" t="s">
        <v>3178</v>
      </c>
      <c r="F1578" s="162" t="s">
        <v>6100</v>
      </c>
      <c r="G1578" s="163" t="s">
        <v>528</v>
      </c>
      <c r="H1578" s="164">
        <v>6.16</v>
      </c>
      <c r="I1578" s="165"/>
      <c r="J1578" s="166">
        <f t="shared" si="134"/>
        <v>0</v>
      </c>
      <c r="K1578" s="166">
        <f t="shared" si="135"/>
        <v>0</v>
      </c>
      <c r="L1578" s="166">
        <f t="shared" si="136"/>
        <v>0</v>
      </c>
      <c r="M1578" s="171" t="str">
        <f>IF(I1578="","",IF(I1578&lt;75,"Ошибка! Не соблюден минимальный заказ на сорт!",IF(MOD(I1578,25)&gt;0,"Ошибка! Не соблюдена кратность заказа на позицию!","")))</f>
        <v/>
      </c>
    </row>
    <row r="1579" spans="1:13" s="172" customFormat="1" ht="15" hidden="1" customHeight="1" x14ac:dyDescent="0.25">
      <c r="A1579" s="175">
        <v>0</v>
      </c>
      <c r="B1579" s="161" t="s">
        <v>7144</v>
      </c>
      <c r="C1579" s="161" t="s">
        <v>7109</v>
      </c>
      <c r="D1579" s="162" t="s">
        <v>3182</v>
      </c>
      <c r="E1579" s="162" t="s">
        <v>3183</v>
      </c>
      <c r="F1579" s="162" t="s">
        <v>7179</v>
      </c>
      <c r="G1579" s="163" t="s">
        <v>64</v>
      </c>
      <c r="H1579" s="164">
        <v>1.82</v>
      </c>
      <c r="I1579" s="165"/>
      <c r="J1579" s="166">
        <f t="shared" si="134"/>
        <v>0</v>
      </c>
      <c r="K1579" s="166">
        <f t="shared" si="135"/>
        <v>0</v>
      </c>
      <c r="L1579" s="166">
        <f t="shared" si="136"/>
        <v>0</v>
      </c>
      <c r="M1579" s="171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s="172" customFormat="1" ht="15" hidden="1" customHeight="1" x14ac:dyDescent="0.25">
      <c r="A1580" s="175">
        <v>0</v>
      </c>
      <c r="B1580" s="161" t="s">
        <v>3180</v>
      </c>
      <c r="C1580" s="161" t="s">
        <v>3181</v>
      </c>
      <c r="D1580" s="162" t="s">
        <v>3182</v>
      </c>
      <c r="E1580" s="162" t="s">
        <v>3183</v>
      </c>
      <c r="F1580" s="162" t="s">
        <v>3184</v>
      </c>
      <c r="G1580" s="163" t="s">
        <v>64</v>
      </c>
      <c r="H1580" s="164">
        <v>0.99</v>
      </c>
      <c r="I1580" s="165"/>
      <c r="J1580" s="166">
        <f t="shared" si="134"/>
        <v>0</v>
      </c>
      <c r="K1580" s="166">
        <f t="shared" si="135"/>
        <v>0</v>
      </c>
      <c r="L1580" s="166">
        <f t="shared" si="136"/>
        <v>0</v>
      </c>
      <c r="M1580" s="171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ht="15" customHeight="1" x14ac:dyDescent="0.25">
      <c r="A1581" s="1">
        <v>91</v>
      </c>
      <c r="B1581" s="63" t="s">
        <v>5087</v>
      </c>
      <c r="C1581" s="184" t="s">
        <v>5607</v>
      </c>
      <c r="D1581" s="183" t="s">
        <v>3182</v>
      </c>
      <c r="E1581" s="183" t="s">
        <v>3183</v>
      </c>
      <c r="F1581" s="183" t="s">
        <v>3184</v>
      </c>
      <c r="G1581" s="177" t="s">
        <v>14</v>
      </c>
      <c r="H1581" s="66">
        <v>2.92</v>
      </c>
      <c r="I1581" s="67"/>
      <c r="J1581" s="68">
        <f t="shared" ref="J1581:J1644" si="141">H1581*I1581</f>
        <v>0</v>
      </c>
      <c r="K1581" s="68">
        <f t="shared" ref="K1581:K1644" si="142">IF($I$11&gt;=7000,0,H1581*0.07*I1581)</f>
        <v>0</v>
      </c>
      <c r="L1581" s="68">
        <f t="shared" ref="L1581:L1644" si="143">J1581+K1581</f>
        <v>0</v>
      </c>
      <c r="M1581" s="30" t="str">
        <f>IF(I1581="","",IF(I1581&lt;75,"Ошибка! Не соблюден минимальный заказ на сорт!",IF(MOD(I1581,25)&gt;0,"Ошибка! Не соблюдена кратность заказа на позицию!","")))</f>
        <v/>
      </c>
    </row>
    <row r="1582" spans="1:13" s="172" customFormat="1" ht="15" hidden="1" customHeight="1" x14ac:dyDescent="0.25">
      <c r="A1582" s="175">
        <v>0</v>
      </c>
      <c r="B1582" s="161" t="s">
        <v>3185</v>
      </c>
      <c r="C1582" s="161" t="s">
        <v>3186</v>
      </c>
      <c r="D1582" s="162" t="s">
        <v>3187</v>
      </c>
      <c r="E1582" s="162" t="s">
        <v>3188</v>
      </c>
      <c r="F1582" s="162" t="s">
        <v>3189</v>
      </c>
      <c r="G1582" s="163" t="s">
        <v>175</v>
      </c>
      <c r="H1582" s="164">
        <v>1.82</v>
      </c>
      <c r="I1582" s="165"/>
      <c r="J1582" s="166">
        <f t="shared" si="141"/>
        <v>0</v>
      </c>
      <c r="K1582" s="166">
        <f t="shared" si="142"/>
        <v>0</v>
      </c>
      <c r="L1582" s="166">
        <f t="shared" si="143"/>
        <v>0</v>
      </c>
      <c r="M1582" s="171" t="str">
        <f>IF(I1582="","",IF(I1582&lt;75,"Ошибка! Не соблюден минимальный заказ на сорт!",IF(MOD(I1582,25)&gt;0,"Ошибка! Не соблюдена кратность заказа на позицию!","")))</f>
        <v/>
      </c>
    </row>
    <row r="1583" spans="1:13" s="172" customFormat="1" ht="15" customHeight="1" x14ac:dyDescent="0.25">
      <c r="A1583" s="1">
        <v>460</v>
      </c>
      <c r="B1583" s="63" t="s">
        <v>6765</v>
      </c>
      <c r="C1583" s="63" t="s">
        <v>6789</v>
      </c>
      <c r="D1583" s="64" t="s">
        <v>3187</v>
      </c>
      <c r="E1583" s="64" t="s">
        <v>3188</v>
      </c>
      <c r="F1583" s="64" t="s">
        <v>6811</v>
      </c>
      <c r="G1583" s="65" t="s">
        <v>64</v>
      </c>
      <c r="H1583" s="66">
        <v>1.2</v>
      </c>
      <c r="I1583" s="67"/>
      <c r="J1583" s="68">
        <f t="shared" si="141"/>
        <v>0</v>
      </c>
      <c r="K1583" s="68">
        <f t="shared" si="142"/>
        <v>0</v>
      </c>
      <c r="L1583" s="68">
        <f t="shared" si="143"/>
        <v>0</v>
      </c>
      <c r="M1583" s="46" t="str">
        <f>IF(I1583="","",IF(I1583&lt;75,"Ошибка! Не соблюден минимальный заказ на сорт!",IF(MOD(I1583,25)&gt;0,"Ошибка! Не соблюдена кратность заказа на позицию!","")))</f>
        <v/>
      </c>
    </row>
    <row r="1584" spans="1:13" ht="15" customHeight="1" x14ac:dyDescent="0.25">
      <c r="A1584" s="1">
        <v>520</v>
      </c>
      <c r="B1584" s="63" t="s">
        <v>6766</v>
      </c>
      <c r="C1584" s="63" t="s">
        <v>6790</v>
      </c>
      <c r="D1584" s="64" t="s">
        <v>3187</v>
      </c>
      <c r="E1584" s="64" t="s">
        <v>3188</v>
      </c>
      <c r="F1584" s="64" t="s">
        <v>6812</v>
      </c>
      <c r="G1584" s="65" t="s">
        <v>64</v>
      </c>
      <c r="H1584" s="66">
        <v>1.2</v>
      </c>
      <c r="I1584" s="67"/>
      <c r="J1584" s="68">
        <f t="shared" si="141"/>
        <v>0</v>
      </c>
      <c r="K1584" s="68">
        <f t="shared" si="142"/>
        <v>0</v>
      </c>
      <c r="L1584" s="68">
        <f t="shared" si="143"/>
        <v>0</v>
      </c>
      <c r="M1584" s="46" t="str">
        <f>IF(I1584="","",IF(I1584&lt;75,"Ошибка! Не соблюден минимальный заказ на сорт!",IF(MOD(I1584,25)&gt;0,"Ошибка! Не соблюдена кратность заказа на позицию!","")))</f>
        <v/>
      </c>
    </row>
    <row r="1585" spans="1:13" ht="15" customHeight="1" x14ac:dyDescent="0.25">
      <c r="A1585" s="1">
        <v>70</v>
      </c>
      <c r="B1585" s="63" t="s">
        <v>3193</v>
      </c>
      <c r="C1585" s="63" t="s">
        <v>3194</v>
      </c>
      <c r="D1585" s="64" t="s">
        <v>3187</v>
      </c>
      <c r="E1585" s="64" t="s">
        <v>3188</v>
      </c>
      <c r="F1585" s="64" t="s">
        <v>3195</v>
      </c>
      <c r="G1585" s="65" t="s">
        <v>175</v>
      </c>
      <c r="H1585" s="66">
        <v>1.1599999999999999</v>
      </c>
      <c r="I1585" s="67"/>
      <c r="J1585" s="68">
        <f t="shared" si="141"/>
        <v>0</v>
      </c>
      <c r="K1585" s="68">
        <f t="shared" si="142"/>
        <v>0</v>
      </c>
      <c r="L1585" s="68">
        <f t="shared" si="143"/>
        <v>0</v>
      </c>
      <c r="M1585" s="46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377</v>
      </c>
      <c r="B1586" s="63" t="s">
        <v>3196</v>
      </c>
      <c r="C1586" s="63" t="s">
        <v>3197</v>
      </c>
      <c r="D1586" s="64" t="s">
        <v>3187</v>
      </c>
      <c r="E1586" s="64" t="s">
        <v>3188</v>
      </c>
      <c r="F1586" s="64" t="s">
        <v>3198</v>
      </c>
      <c r="G1586" s="65" t="s">
        <v>175</v>
      </c>
      <c r="H1586" s="66">
        <v>1.3800000000000001</v>
      </c>
      <c r="I1586" s="67"/>
      <c r="J1586" s="68">
        <f t="shared" si="141"/>
        <v>0</v>
      </c>
      <c r="K1586" s="68">
        <f t="shared" si="142"/>
        <v>0</v>
      </c>
      <c r="L1586" s="68">
        <f t="shared" si="143"/>
        <v>0</v>
      </c>
      <c r="M1586" s="46" t="str">
        <f>IF(I1586="","",IF(I1586&lt;75,"Ошибка! Не соблюден минимальный заказ на сорт!",IF(MOD(I1586,25)&gt;0,"Ошибка! Не соблюдена кратность заказа на позицию!","")))</f>
        <v/>
      </c>
    </row>
    <row r="1587" spans="1:13" s="172" customFormat="1" ht="15" customHeight="1" x14ac:dyDescent="0.25">
      <c r="A1587" s="1">
        <v>711</v>
      </c>
      <c r="B1587" s="63" t="s">
        <v>3199</v>
      </c>
      <c r="C1587" s="63" t="s">
        <v>3200</v>
      </c>
      <c r="D1587" s="64" t="s">
        <v>3187</v>
      </c>
      <c r="E1587" s="64" t="s">
        <v>3188</v>
      </c>
      <c r="F1587" s="64" t="s">
        <v>3201</v>
      </c>
      <c r="G1587" s="65" t="s">
        <v>175</v>
      </c>
      <c r="H1587" s="66">
        <v>1.1599999999999999</v>
      </c>
      <c r="I1587" s="67"/>
      <c r="J1587" s="68">
        <f t="shared" si="141"/>
        <v>0</v>
      </c>
      <c r="K1587" s="68">
        <f t="shared" si="142"/>
        <v>0</v>
      </c>
      <c r="L1587" s="68">
        <f t="shared" si="143"/>
        <v>0</v>
      </c>
      <c r="M1587" s="171" t="str">
        <f>IF(I1587="","",IF(I1587&lt;50,"Ошибка! Не соблюден минимальный заказ на сорт!",""))</f>
        <v/>
      </c>
    </row>
    <row r="1588" spans="1:13" s="172" customFormat="1" ht="15" customHeight="1" x14ac:dyDescent="0.25">
      <c r="A1588" s="1">
        <v>154</v>
      </c>
      <c r="B1588" s="63" t="s">
        <v>5253</v>
      </c>
      <c r="C1588" s="178" t="s">
        <v>6457</v>
      </c>
      <c r="D1588" s="167" t="s">
        <v>3187</v>
      </c>
      <c r="E1588" s="167" t="s">
        <v>3188</v>
      </c>
      <c r="F1588" s="167" t="s">
        <v>6314</v>
      </c>
      <c r="G1588" s="168" t="s">
        <v>175</v>
      </c>
      <c r="H1588" s="169">
        <v>1.1599999999999999</v>
      </c>
      <c r="I1588" s="67"/>
      <c r="J1588" s="68">
        <f t="shared" si="141"/>
        <v>0</v>
      </c>
      <c r="K1588" s="68">
        <f t="shared" si="142"/>
        <v>0</v>
      </c>
      <c r="L1588" s="68">
        <f t="shared" si="143"/>
        <v>0</v>
      </c>
      <c r="M1588" s="171" t="str">
        <f>IF(I1588="","",IF(I1588&lt;50,"Ошибка! Не соблюден минимальный заказ на сорт!",""))</f>
        <v/>
      </c>
    </row>
    <row r="1589" spans="1:13" s="172" customFormat="1" ht="15" customHeight="1" x14ac:dyDescent="0.25">
      <c r="A1589" s="1">
        <v>864</v>
      </c>
      <c r="B1589" s="63" t="s">
        <v>6767</v>
      </c>
      <c r="C1589" s="63" t="s">
        <v>6791</v>
      </c>
      <c r="D1589" s="64" t="s">
        <v>3187</v>
      </c>
      <c r="E1589" s="64" t="s">
        <v>3188</v>
      </c>
      <c r="F1589" s="64" t="s">
        <v>6314</v>
      </c>
      <c r="G1589" s="65" t="s">
        <v>64</v>
      </c>
      <c r="H1589" s="66">
        <v>1.2</v>
      </c>
      <c r="I1589" s="67"/>
      <c r="J1589" s="68">
        <f t="shared" si="141"/>
        <v>0</v>
      </c>
      <c r="K1589" s="68">
        <f t="shared" si="142"/>
        <v>0</v>
      </c>
      <c r="L1589" s="68">
        <f t="shared" si="143"/>
        <v>0</v>
      </c>
      <c r="M1589" s="171" t="str">
        <f>IF(I1589="","",IF(I1589&lt;50,"Ошибка! Не соблюден минимальный заказ на сорт!",""))</f>
        <v/>
      </c>
    </row>
    <row r="1590" spans="1:13" ht="15" customHeight="1" x14ac:dyDescent="0.25">
      <c r="A1590" s="1">
        <v>267</v>
      </c>
      <c r="B1590" s="63" t="s">
        <v>5254</v>
      </c>
      <c r="C1590" s="178" t="s">
        <v>6458</v>
      </c>
      <c r="D1590" s="167" t="s">
        <v>3187</v>
      </c>
      <c r="E1590" s="167" t="s">
        <v>3188</v>
      </c>
      <c r="F1590" s="167" t="s">
        <v>6315</v>
      </c>
      <c r="G1590" s="168" t="s">
        <v>175</v>
      </c>
      <c r="H1590" s="169">
        <v>1.1599999999999999</v>
      </c>
      <c r="I1590" s="67"/>
      <c r="J1590" s="68">
        <f t="shared" si="141"/>
        <v>0</v>
      </c>
      <c r="K1590" s="68">
        <f t="shared" si="142"/>
        <v>0</v>
      </c>
      <c r="L1590" s="68">
        <f t="shared" si="143"/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264</v>
      </c>
      <c r="B1591" s="63" t="s">
        <v>6768</v>
      </c>
      <c r="C1591" s="63" t="s">
        <v>6792</v>
      </c>
      <c r="D1591" s="64" t="s">
        <v>3187</v>
      </c>
      <c r="E1591" s="64" t="s">
        <v>3188</v>
      </c>
      <c r="F1591" s="64" t="s">
        <v>6315</v>
      </c>
      <c r="G1591" s="65" t="s">
        <v>64</v>
      </c>
      <c r="H1591" s="66">
        <v>1.2</v>
      </c>
      <c r="I1591" s="67"/>
      <c r="J1591" s="68">
        <f t="shared" si="141"/>
        <v>0</v>
      </c>
      <c r="K1591" s="68">
        <f t="shared" si="142"/>
        <v>0</v>
      </c>
      <c r="L1591" s="68">
        <f t="shared" si="143"/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s="172" customFormat="1" ht="15" hidden="1" customHeight="1" x14ac:dyDescent="0.25">
      <c r="A1592" s="175">
        <v>0</v>
      </c>
      <c r="B1592" s="161" t="s">
        <v>3190</v>
      </c>
      <c r="C1592" s="161" t="s">
        <v>3191</v>
      </c>
      <c r="D1592" s="162" t="s">
        <v>3187</v>
      </c>
      <c r="E1592" s="162" t="s">
        <v>3188</v>
      </c>
      <c r="F1592" s="162" t="s">
        <v>3192</v>
      </c>
      <c r="G1592" s="163" t="s">
        <v>175</v>
      </c>
      <c r="H1592" s="164">
        <v>1.82</v>
      </c>
      <c r="I1592" s="165"/>
      <c r="J1592" s="166">
        <f t="shared" si="141"/>
        <v>0</v>
      </c>
      <c r="K1592" s="166">
        <f t="shared" si="142"/>
        <v>0</v>
      </c>
      <c r="L1592" s="166">
        <f t="shared" si="143"/>
        <v>0</v>
      </c>
      <c r="M1592" s="171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s="172" customFormat="1" ht="15" hidden="1" customHeight="1" x14ac:dyDescent="0.25">
      <c r="A1593" s="175">
        <v>0</v>
      </c>
      <c r="B1593" s="161" t="s">
        <v>3202</v>
      </c>
      <c r="C1593" s="161" t="s">
        <v>3203</v>
      </c>
      <c r="D1593" s="162" t="s">
        <v>3204</v>
      </c>
      <c r="E1593" s="162" t="s">
        <v>3205</v>
      </c>
      <c r="F1593" s="162"/>
      <c r="G1593" s="163" t="s">
        <v>64</v>
      </c>
      <c r="H1593" s="164">
        <v>0.99</v>
      </c>
      <c r="I1593" s="165"/>
      <c r="J1593" s="166">
        <f t="shared" si="141"/>
        <v>0</v>
      </c>
      <c r="K1593" s="166">
        <f t="shared" si="142"/>
        <v>0</v>
      </c>
      <c r="L1593" s="166">
        <f t="shared" si="143"/>
        <v>0</v>
      </c>
      <c r="M1593" s="171" t="str">
        <f>IF(I1593="","",IF(I1593&lt;50,"Ошибка! Не соблюден минимальный заказ на сорт!",""))</f>
        <v/>
      </c>
    </row>
    <row r="1594" spans="1:13" s="172" customFormat="1" ht="15" hidden="1" customHeight="1" x14ac:dyDescent="0.25">
      <c r="A1594" s="175">
        <v>0</v>
      </c>
      <c r="B1594" s="161" t="s">
        <v>7135</v>
      </c>
      <c r="C1594" s="161" t="s">
        <v>7101</v>
      </c>
      <c r="D1594" s="162" t="s">
        <v>3207</v>
      </c>
      <c r="E1594" s="162" t="s">
        <v>3208</v>
      </c>
      <c r="F1594" s="162" t="s">
        <v>7170</v>
      </c>
      <c r="G1594" s="163" t="s">
        <v>64</v>
      </c>
      <c r="H1594" s="164">
        <v>1.71</v>
      </c>
      <c r="I1594" s="165"/>
      <c r="J1594" s="166">
        <f t="shared" si="141"/>
        <v>0</v>
      </c>
      <c r="K1594" s="166">
        <f t="shared" si="142"/>
        <v>0</v>
      </c>
      <c r="L1594" s="166">
        <f t="shared" si="143"/>
        <v>0</v>
      </c>
      <c r="M1594" s="171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s="172" customFormat="1" ht="15" hidden="1" customHeight="1" x14ac:dyDescent="0.25">
      <c r="A1595" s="175">
        <v>0</v>
      </c>
      <c r="B1595" s="161" t="s">
        <v>7136</v>
      </c>
      <c r="C1595" s="161" t="s">
        <v>7102</v>
      </c>
      <c r="D1595" s="162" t="s">
        <v>3207</v>
      </c>
      <c r="E1595" s="162" t="s">
        <v>3208</v>
      </c>
      <c r="F1595" s="162" t="s">
        <v>7171</v>
      </c>
      <c r="G1595" s="163" t="s">
        <v>64</v>
      </c>
      <c r="H1595" s="164">
        <v>1.76</v>
      </c>
      <c r="I1595" s="165"/>
      <c r="J1595" s="166">
        <f t="shared" si="141"/>
        <v>0</v>
      </c>
      <c r="K1595" s="166">
        <f t="shared" si="142"/>
        <v>0</v>
      </c>
      <c r="L1595" s="166">
        <f t="shared" si="143"/>
        <v>0</v>
      </c>
      <c r="M1595" s="171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s="172" customFormat="1" ht="15" hidden="1" customHeight="1" x14ac:dyDescent="0.25">
      <c r="A1596" s="175">
        <v>0</v>
      </c>
      <c r="B1596" s="161" t="s">
        <v>7137</v>
      </c>
      <c r="C1596" s="161" t="s">
        <v>7103</v>
      </c>
      <c r="D1596" s="162" t="s">
        <v>3207</v>
      </c>
      <c r="E1596" s="162" t="s">
        <v>3208</v>
      </c>
      <c r="F1596" s="162" t="s">
        <v>7172</v>
      </c>
      <c r="G1596" s="163" t="s">
        <v>64</v>
      </c>
      <c r="H1596" s="164">
        <v>1.71</v>
      </c>
      <c r="I1596" s="165"/>
      <c r="J1596" s="166">
        <f t="shared" si="141"/>
        <v>0</v>
      </c>
      <c r="K1596" s="166">
        <f t="shared" si="142"/>
        <v>0</v>
      </c>
      <c r="L1596" s="166">
        <f t="shared" si="143"/>
        <v>0</v>
      </c>
      <c r="M1596" s="171" t="str">
        <f>IF(I1596="","",IF(I1596&lt;50,"Ошибка! Не соблюден минимальный заказ на сорт!",""))</f>
        <v/>
      </c>
    </row>
    <row r="1597" spans="1:13" s="172" customFormat="1" ht="15" hidden="1" customHeight="1" x14ac:dyDescent="0.25">
      <c r="A1597" s="175">
        <v>0</v>
      </c>
      <c r="B1597" s="161" t="s">
        <v>3214</v>
      </c>
      <c r="C1597" s="161" t="s">
        <v>3215</v>
      </c>
      <c r="D1597" s="162" t="s">
        <v>3207</v>
      </c>
      <c r="E1597" s="162" t="s">
        <v>3208</v>
      </c>
      <c r="F1597" s="162" t="s">
        <v>3216</v>
      </c>
      <c r="G1597" s="163" t="s">
        <v>64</v>
      </c>
      <c r="H1597" s="164">
        <v>0.99</v>
      </c>
      <c r="I1597" s="165"/>
      <c r="J1597" s="166">
        <f t="shared" si="141"/>
        <v>0</v>
      </c>
      <c r="K1597" s="166">
        <f t="shared" si="142"/>
        <v>0</v>
      </c>
      <c r="L1597" s="166">
        <f t="shared" si="143"/>
        <v>0</v>
      </c>
      <c r="M1597" s="171" t="str">
        <f>IF(I1597="","",IF(I1597&lt;50,"Ошибка! Не соблюден минимальный заказ на сорт!",""))</f>
        <v/>
      </c>
    </row>
    <row r="1598" spans="1:13" s="172" customFormat="1" ht="15" hidden="1" customHeight="1" x14ac:dyDescent="0.25">
      <c r="A1598" s="175">
        <v>0</v>
      </c>
      <c r="B1598" s="161" t="s">
        <v>3217</v>
      </c>
      <c r="C1598" s="161" t="s">
        <v>3218</v>
      </c>
      <c r="D1598" s="162" t="s">
        <v>3207</v>
      </c>
      <c r="E1598" s="162" t="s">
        <v>3208</v>
      </c>
      <c r="F1598" s="162" t="s">
        <v>3216</v>
      </c>
      <c r="G1598" s="163" t="s">
        <v>528</v>
      </c>
      <c r="H1598" s="164">
        <v>1.43</v>
      </c>
      <c r="I1598" s="165"/>
      <c r="J1598" s="166">
        <f t="shared" si="141"/>
        <v>0</v>
      </c>
      <c r="K1598" s="166">
        <f t="shared" si="142"/>
        <v>0</v>
      </c>
      <c r="L1598" s="166">
        <f t="shared" si="143"/>
        <v>0</v>
      </c>
      <c r="M1598" s="171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s="172" customFormat="1" ht="15" hidden="1" customHeight="1" x14ac:dyDescent="0.25">
      <c r="A1599" s="175">
        <v>0</v>
      </c>
      <c r="B1599" s="161" t="s">
        <v>3219</v>
      </c>
      <c r="C1599" s="161" t="s">
        <v>3220</v>
      </c>
      <c r="D1599" s="162" t="s">
        <v>3207</v>
      </c>
      <c r="E1599" s="162" t="s">
        <v>3208</v>
      </c>
      <c r="F1599" s="162" t="s">
        <v>6044</v>
      </c>
      <c r="G1599" s="163" t="s">
        <v>64</v>
      </c>
      <c r="H1599" s="164">
        <v>1.49</v>
      </c>
      <c r="I1599" s="165"/>
      <c r="J1599" s="166">
        <f t="shared" si="141"/>
        <v>0</v>
      </c>
      <c r="K1599" s="166">
        <f t="shared" si="142"/>
        <v>0</v>
      </c>
      <c r="L1599" s="166">
        <f t="shared" si="143"/>
        <v>0</v>
      </c>
      <c r="M1599" s="171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s="172" customFormat="1" ht="15" hidden="1" customHeight="1" x14ac:dyDescent="0.25">
      <c r="A1600" s="175">
        <v>0</v>
      </c>
      <c r="B1600" s="161" t="s">
        <v>3226</v>
      </c>
      <c r="C1600" s="161" t="s">
        <v>3227</v>
      </c>
      <c r="D1600" s="162" t="s">
        <v>3207</v>
      </c>
      <c r="E1600" s="162" t="s">
        <v>3208</v>
      </c>
      <c r="F1600" s="162" t="s">
        <v>3225</v>
      </c>
      <c r="G1600" s="163" t="s">
        <v>528</v>
      </c>
      <c r="H1600" s="164">
        <v>2.0399999999999996</v>
      </c>
      <c r="I1600" s="165"/>
      <c r="J1600" s="166">
        <f t="shared" si="141"/>
        <v>0</v>
      </c>
      <c r="K1600" s="166">
        <f t="shared" si="142"/>
        <v>0</v>
      </c>
      <c r="L1600" s="166">
        <f t="shared" si="143"/>
        <v>0</v>
      </c>
      <c r="M1600" s="171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s="172" customFormat="1" ht="15" hidden="1" customHeight="1" x14ac:dyDescent="0.25">
      <c r="A1601" s="175">
        <v>0</v>
      </c>
      <c r="B1601" s="161" t="s">
        <v>3231</v>
      </c>
      <c r="C1601" s="161" t="s">
        <v>3232</v>
      </c>
      <c r="D1601" s="162" t="s">
        <v>3207</v>
      </c>
      <c r="E1601" s="162" t="s">
        <v>3208</v>
      </c>
      <c r="F1601" s="162" t="s">
        <v>3230</v>
      </c>
      <c r="G1601" s="163" t="s">
        <v>528</v>
      </c>
      <c r="H1601" s="164">
        <v>2.0399999999999996</v>
      </c>
      <c r="I1601" s="165"/>
      <c r="J1601" s="166">
        <f t="shared" si="141"/>
        <v>0</v>
      </c>
      <c r="K1601" s="166">
        <f t="shared" si="142"/>
        <v>0</v>
      </c>
      <c r="L1601" s="166">
        <f t="shared" si="143"/>
        <v>0</v>
      </c>
      <c r="M1601" s="171" t="str">
        <f>IF(I1601="","",IF(I1601&lt;50,"Ошибка! Не соблюден минимальный заказ на сорт!",""))</f>
        <v/>
      </c>
    </row>
    <row r="1602" spans="1:13" s="172" customFormat="1" ht="15" customHeight="1" x14ac:dyDescent="0.25">
      <c r="A1602" s="1">
        <v>266</v>
      </c>
      <c r="B1602" s="63" t="s">
        <v>3233</v>
      </c>
      <c r="C1602" s="63" t="s">
        <v>3234</v>
      </c>
      <c r="D1602" s="64" t="s">
        <v>3207</v>
      </c>
      <c r="E1602" s="64" t="s">
        <v>3208</v>
      </c>
      <c r="F1602" s="64" t="s">
        <v>3235</v>
      </c>
      <c r="G1602" s="65" t="s">
        <v>64</v>
      </c>
      <c r="H1602" s="66">
        <v>1.49</v>
      </c>
      <c r="I1602" s="67"/>
      <c r="J1602" s="68">
        <f t="shared" si="141"/>
        <v>0</v>
      </c>
      <c r="K1602" s="68">
        <f t="shared" si="142"/>
        <v>0</v>
      </c>
      <c r="L1602" s="68">
        <f t="shared" si="143"/>
        <v>0</v>
      </c>
      <c r="M1602" s="171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s="172" customFormat="1" ht="15" hidden="1" customHeight="1" x14ac:dyDescent="0.25">
      <c r="A1603" s="175">
        <v>0</v>
      </c>
      <c r="B1603" s="161" t="s">
        <v>3236</v>
      </c>
      <c r="C1603" s="161" t="s">
        <v>3237</v>
      </c>
      <c r="D1603" s="162" t="s">
        <v>3207</v>
      </c>
      <c r="E1603" s="162" t="s">
        <v>3208</v>
      </c>
      <c r="F1603" s="162" t="s">
        <v>3238</v>
      </c>
      <c r="G1603" s="163" t="s">
        <v>64</v>
      </c>
      <c r="H1603" s="164">
        <v>1.54</v>
      </c>
      <c r="I1603" s="165"/>
      <c r="J1603" s="166">
        <f t="shared" si="141"/>
        <v>0</v>
      </c>
      <c r="K1603" s="166">
        <f t="shared" si="142"/>
        <v>0</v>
      </c>
      <c r="L1603" s="166">
        <f t="shared" si="143"/>
        <v>0</v>
      </c>
      <c r="M1603" s="171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s="172" customFormat="1" ht="15" hidden="1" customHeight="1" x14ac:dyDescent="0.25">
      <c r="A1604" s="175">
        <v>0</v>
      </c>
      <c r="B1604" s="161" t="s">
        <v>4931</v>
      </c>
      <c r="C1604" s="161" t="s">
        <v>6626</v>
      </c>
      <c r="D1604" s="162" t="s">
        <v>3207</v>
      </c>
      <c r="E1604" s="162" t="s">
        <v>3208</v>
      </c>
      <c r="F1604" s="162" t="s">
        <v>3241</v>
      </c>
      <c r="G1604" s="163" t="s">
        <v>528</v>
      </c>
      <c r="H1604" s="164">
        <v>2.0399999999999996</v>
      </c>
      <c r="I1604" s="165"/>
      <c r="J1604" s="166">
        <f t="shared" si="141"/>
        <v>0</v>
      </c>
      <c r="K1604" s="166">
        <f t="shared" si="142"/>
        <v>0</v>
      </c>
      <c r="L1604" s="166">
        <f t="shared" si="143"/>
        <v>0</v>
      </c>
      <c r="M1604" s="171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s="172" customFormat="1" ht="15" hidden="1" customHeight="1" x14ac:dyDescent="0.25">
      <c r="A1605" s="175">
        <v>0</v>
      </c>
      <c r="B1605" s="161" t="s">
        <v>4930</v>
      </c>
      <c r="C1605" s="179" t="s">
        <v>5478</v>
      </c>
      <c r="D1605" s="173" t="s">
        <v>3207</v>
      </c>
      <c r="E1605" s="173" t="s">
        <v>3208</v>
      </c>
      <c r="F1605" s="173" t="s">
        <v>6046</v>
      </c>
      <c r="G1605" s="174" t="s">
        <v>64</v>
      </c>
      <c r="H1605" s="164">
        <v>1.49</v>
      </c>
      <c r="I1605" s="165"/>
      <c r="J1605" s="166">
        <f t="shared" si="141"/>
        <v>0</v>
      </c>
      <c r="K1605" s="166">
        <f t="shared" si="142"/>
        <v>0</v>
      </c>
      <c r="L1605" s="166">
        <f t="shared" si="143"/>
        <v>0</v>
      </c>
      <c r="M1605" s="171" t="str">
        <f>IF(I1605="","",IF(I1605&lt;50,"Ошибка! Не соблюден минимальный заказ на сорт!",""))</f>
        <v/>
      </c>
    </row>
    <row r="1606" spans="1:13" s="172" customFormat="1" ht="15" hidden="1" customHeight="1" x14ac:dyDescent="0.25">
      <c r="A1606" s="175">
        <v>0</v>
      </c>
      <c r="B1606" s="161" t="s">
        <v>3245</v>
      </c>
      <c r="C1606" s="161" t="s">
        <v>3246</v>
      </c>
      <c r="D1606" s="162" t="s">
        <v>3207</v>
      </c>
      <c r="E1606" s="162" t="s">
        <v>3208</v>
      </c>
      <c r="F1606" s="162" t="s">
        <v>3247</v>
      </c>
      <c r="G1606" s="163" t="s">
        <v>64</v>
      </c>
      <c r="H1606" s="164">
        <v>0.99</v>
      </c>
      <c r="I1606" s="165"/>
      <c r="J1606" s="166">
        <f t="shared" si="141"/>
        <v>0</v>
      </c>
      <c r="K1606" s="166">
        <f t="shared" si="142"/>
        <v>0</v>
      </c>
      <c r="L1606" s="166">
        <f t="shared" si="143"/>
        <v>0</v>
      </c>
      <c r="M1606" s="171" t="str">
        <f>IF(I1606="","",IF(I1606&lt;50,"Ошибка! Не соблюден минимальный заказ на сорт!",""))</f>
        <v/>
      </c>
    </row>
    <row r="1607" spans="1:13" s="172" customFormat="1" ht="15" hidden="1" customHeight="1" x14ac:dyDescent="0.25">
      <c r="A1607" s="175">
        <v>0</v>
      </c>
      <c r="B1607" s="161" t="s">
        <v>3248</v>
      </c>
      <c r="C1607" s="161" t="s">
        <v>3249</v>
      </c>
      <c r="D1607" s="162" t="s">
        <v>3207</v>
      </c>
      <c r="E1607" s="162" t="s">
        <v>3208</v>
      </c>
      <c r="F1607" s="162" t="s">
        <v>3247</v>
      </c>
      <c r="G1607" s="163" t="s">
        <v>528</v>
      </c>
      <c r="H1607" s="164">
        <v>1.49</v>
      </c>
      <c r="I1607" s="165"/>
      <c r="J1607" s="166">
        <f t="shared" si="141"/>
        <v>0</v>
      </c>
      <c r="K1607" s="166">
        <f t="shared" si="142"/>
        <v>0</v>
      </c>
      <c r="L1607" s="166">
        <f t="shared" si="143"/>
        <v>0</v>
      </c>
      <c r="M1607" s="171" t="str">
        <f>IF(I1607="","",IF(I1607&lt;50,"Ошибка! Не соблюден минимальный заказ на сорт!",""))</f>
        <v/>
      </c>
    </row>
    <row r="1608" spans="1:13" s="172" customFormat="1" ht="15" hidden="1" customHeight="1" x14ac:dyDescent="0.25">
      <c r="A1608" s="175">
        <v>0</v>
      </c>
      <c r="B1608" s="161" t="s">
        <v>3254</v>
      </c>
      <c r="C1608" s="161" t="s">
        <v>3255</v>
      </c>
      <c r="D1608" s="162" t="s">
        <v>3207</v>
      </c>
      <c r="E1608" s="162" t="s">
        <v>3208</v>
      </c>
      <c r="F1608" s="162" t="s">
        <v>3256</v>
      </c>
      <c r="G1608" s="163" t="s">
        <v>64</v>
      </c>
      <c r="H1608" s="164">
        <v>0.99</v>
      </c>
      <c r="I1608" s="165"/>
      <c r="J1608" s="166">
        <f t="shared" si="141"/>
        <v>0</v>
      </c>
      <c r="K1608" s="166">
        <f t="shared" si="142"/>
        <v>0</v>
      </c>
      <c r="L1608" s="166">
        <f t="shared" si="143"/>
        <v>0</v>
      </c>
      <c r="M1608" s="171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s="172" customFormat="1" ht="15" hidden="1" customHeight="1" x14ac:dyDescent="0.25">
      <c r="A1609" s="175">
        <v>0</v>
      </c>
      <c r="B1609" s="161" t="s">
        <v>4932</v>
      </c>
      <c r="C1609" s="161" t="s">
        <v>3257</v>
      </c>
      <c r="D1609" s="162" t="s">
        <v>3207</v>
      </c>
      <c r="E1609" s="162" t="s">
        <v>3208</v>
      </c>
      <c r="F1609" s="162" t="s">
        <v>3258</v>
      </c>
      <c r="G1609" s="163" t="s">
        <v>64</v>
      </c>
      <c r="H1609" s="164">
        <v>2.3699999999999997</v>
      </c>
      <c r="I1609" s="165"/>
      <c r="J1609" s="166">
        <f t="shared" si="141"/>
        <v>0</v>
      </c>
      <c r="K1609" s="166">
        <f t="shared" si="142"/>
        <v>0</v>
      </c>
      <c r="L1609" s="166">
        <f t="shared" si="143"/>
        <v>0</v>
      </c>
      <c r="M1609" s="171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s="172" customFormat="1" ht="15" hidden="1" customHeight="1" x14ac:dyDescent="0.25">
      <c r="A1610" s="175">
        <v>0</v>
      </c>
      <c r="B1610" s="161" t="s">
        <v>4927</v>
      </c>
      <c r="C1610" s="161" t="s">
        <v>3206</v>
      </c>
      <c r="D1610" s="162" t="s">
        <v>3207</v>
      </c>
      <c r="E1610" s="162" t="s">
        <v>3208</v>
      </c>
      <c r="F1610" s="162" t="s">
        <v>6043</v>
      </c>
      <c r="G1610" s="163" t="s">
        <v>64</v>
      </c>
      <c r="H1610" s="164">
        <v>2.3699999999999997</v>
      </c>
      <c r="I1610" s="165"/>
      <c r="J1610" s="166">
        <f t="shared" si="141"/>
        <v>0</v>
      </c>
      <c r="K1610" s="166">
        <f t="shared" si="142"/>
        <v>0</v>
      </c>
      <c r="L1610" s="166">
        <f t="shared" si="143"/>
        <v>0</v>
      </c>
      <c r="M1610" s="171" t="str">
        <f t="shared" ref="M1610:M1616" si="144">IF(I1610="","",IF(I1610&lt;50,"Ошибка! Не соблюден минимальный заказ на сорт!",""))</f>
        <v/>
      </c>
    </row>
    <row r="1611" spans="1:13" s="172" customFormat="1" ht="15" hidden="1" customHeight="1" x14ac:dyDescent="0.25">
      <c r="A1611" s="175">
        <v>0</v>
      </c>
      <c r="B1611" s="161" t="s">
        <v>3209</v>
      </c>
      <c r="C1611" s="161" t="s">
        <v>3210</v>
      </c>
      <c r="D1611" s="162" t="s">
        <v>3207</v>
      </c>
      <c r="E1611" s="162" t="s">
        <v>3208</v>
      </c>
      <c r="F1611" s="162" t="s">
        <v>3211</v>
      </c>
      <c r="G1611" s="163" t="s">
        <v>64</v>
      </c>
      <c r="H1611" s="164">
        <v>0.99</v>
      </c>
      <c r="I1611" s="165"/>
      <c r="J1611" s="166">
        <f t="shared" si="141"/>
        <v>0</v>
      </c>
      <c r="K1611" s="166">
        <f t="shared" si="142"/>
        <v>0</v>
      </c>
      <c r="L1611" s="166">
        <f t="shared" si="143"/>
        <v>0</v>
      </c>
      <c r="M1611" s="171" t="str">
        <f t="shared" si="144"/>
        <v/>
      </c>
    </row>
    <row r="1612" spans="1:13" s="172" customFormat="1" ht="15" hidden="1" customHeight="1" x14ac:dyDescent="0.25">
      <c r="A1612" s="175">
        <v>0</v>
      </c>
      <c r="B1612" s="161" t="s">
        <v>3212</v>
      </c>
      <c r="C1612" s="161" t="s">
        <v>3213</v>
      </c>
      <c r="D1612" s="162" t="s">
        <v>3207</v>
      </c>
      <c r="E1612" s="162" t="s">
        <v>3208</v>
      </c>
      <c r="F1612" s="162" t="s">
        <v>3211</v>
      </c>
      <c r="G1612" s="163" t="s">
        <v>528</v>
      </c>
      <c r="H1612" s="164">
        <v>1.43</v>
      </c>
      <c r="I1612" s="165"/>
      <c r="J1612" s="166">
        <f t="shared" si="141"/>
        <v>0</v>
      </c>
      <c r="K1612" s="166">
        <f t="shared" si="142"/>
        <v>0</v>
      </c>
      <c r="L1612" s="166">
        <f t="shared" si="143"/>
        <v>0</v>
      </c>
      <c r="M1612" s="171" t="str">
        <f t="shared" si="144"/>
        <v/>
      </c>
    </row>
    <row r="1613" spans="1:13" s="172" customFormat="1" ht="15" hidden="1" customHeight="1" x14ac:dyDescent="0.25">
      <c r="A1613" s="175">
        <v>0</v>
      </c>
      <c r="B1613" s="161" t="s">
        <v>4928</v>
      </c>
      <c r="C1613" s="161" t="s">
        <v>3221</v>
      </c>
      <c r="D1613" s="162" t="s">
        <v>3207</v>
      </c>
      <c r="E1613" s="162" t="s">
        <v>3208</v>
      </c>
      <c r="F1613" s="162" t="s">
        <v>3222</v>
      </c>
      <c r="G1613" s="163" t="s">
        <v>64</v>
      </c>
      <c r="H1613" s="164">
        <v>2.3699999999999997</v>
      </c>
      <c r="I1613" s="165"/>
      <c r="J1613" s="166">
        <f t="shared" si="141"/>
        <v>0</v>
      </c>
      <c r="K1613" s="166">
        <f t="shared" si="142"/>
        <v>0</v>
      </c>
      <c r="L1613" s="166">
        <f t="shared" si="143"/>
        <v>0</v>
      </c>
      <c r="M1613" s="171" t="str">
        <f t="shared" si="144"/>
        <v/>
      </c>
    </row>
    <row r="1614" spans="1:13" s="172" customFormat="1" ht="15" hidden="1" customHeight="1" x14ac:dyDescent="0.25">
      <c r="A1614" s="175">
        <v>0</v>
      </c>
      <c r="B1614" s="161" t="s">
        <v>3223</v>
      </c>
      <c r="C1614" s="161" t="s">
        <v>3224</v>
      </c>
      <c r="D1614" s="162" t="s">
        <v>3207</v>
      </c>
      <c r="E1614" s="162" t="s">
        <v>3208</v>
      </c>
      <c r="F1614" s="162" t="s">
        <v>3225</v>
      </c>
      <c r="G1614" s="163" t="s">
        <v>64</v>
      </c>
      <c r="H1614" s="164">
        <v>1.49</v>
      </c>
      <c r="I1614" s="165"/>
      <c r="J1614" s="166">
        <f t="shared" si="141"/>
        <v>0</v>
      </c>
      <c r="K1614" s="166">
        <f t="shared" si="142"/>
        <v>0</v>
      </c>
      <c r="L1614" s="166">
        <f t="shared" si="143"/>
        <v>0</v>
      </c>
      <c r="M1614" s="171" t="str">
        <f t="shared" si="144"/>
        <v/>
      </c>
    </row>
    <row r="1615" spans="1:13" s="172" customFormat="1" ht="15" hidden="1" customHeight="1" x14ac:dyDescent="0.25">
      <c r="A1615" s="175">
        <v>0</v>
      </c>
      <c r="B1615" s="161" t="s">
        <v>3228</v>
      </c>
      <c r="C1615" s="161" t="s">
        <v>3229</v>
      </c>
      <c r="D1615" s="162" t="s">
        <v>3207</v>
      </c>
      <c r="E1615" s="162" t="s">
        <v>3208</v>
      </c>
      <c r="F1615" s="162" t="s">
        <v>3230</v>
      </c>
      <c r="G1615" s="163" t="s">
        <v>64</v>
      </c>
      <c r="H1615" s="164">
        <v>1.43</v>
      </c>
      <c r="I1615" s="165"/>
      <c r="J1615" s="166">
        <f t="shared" si="141"/>
        <v>0</v>
      </c>
      <c r="K1615" s="166">
        <f t="shared" si="142"/>
        <v>0</v>
      </c>
      <c r="L1615" s="166">
        <f t="shared" si="143"/>
        <v>0</v>
      </c>
      <c r="M1615" s="171" t="str">
        <f t="shared" si="144"/>
        <v/>
      </c>
    </row>
    <row r="1616" spans="1:13" s="172" customFormat="1" ht="15" hidden="1" customHeight="1" x14ac:dyDescent="0.25">
      <c r="A1616" s="175">
        <v>0</v>
      </c>
      <c r="B1616" s="161" t="s">
        <v>4929</v>
      </c>
      <c r="C1616" s="161" t="s">
        <v>5477</v>
      </c>
      <c r="D1616" s="162" t="s">
        <v>3207</v>
      </c>
      <c r="E1616" s="162" t="s">
        <v>3208</v>
      </c>
      <c r="F1616" s="162" t="s">
        <v>6045</v>
      </c>
      <c r="G1616" s="163" t="s">
        <v>64</v>
      </c>
      <c r="H1616" s="164">
        <v>2.75</v>
      </c>
      <c r="I1616" s="165"/>
      <c r="J1616" s="166">
        <f t="shared" si="141"/>
        <v>0</v>
      </c>
      <c r="K1616" s="166">
        <f t="shared" si="142"/>
        <v>0</v>
      </c>
      <c r="L1616" s="166">
        <f t="shared" si="143"/>
        <v>0</v>
      </c>
      <c r="M1616" s="171" t="str">
        <f t="shared" si="144"/>
        <v/>
      </c>
    </row>
    <row r="1617" spans="1:13" s="172" customFormat="1" ht="15" hidden="1" customHeight="1" x14ac:dyDescent="0.25">
      <c r="A1617" s="175">
        <v>0</v>
      </c>
      <c r="B1617" s="161" t="s">
        <v>3239</v>
      </c>
      <c r="C1617" s="161" t="s">
        <v>3240</v>
      </c>
      <c r="D1617" s="162" t="s">
        <v>3207</v>
      </c>
      <c r="E1617" s="162" t="s">
        <v>3208</v>
      </c>
      <c r="F1617" s="162" t="s">
        <v>3241</v>
      </c>
      <c r="G1617" s="163" t="s">
        <v>64</v>
      </c>
      <c r="H1617" s="164">
        <v>1.71</v>
      </c>
      <c r="I1617" s="165"/>
      <c r="J1617" s="166">
        <f t="shared" si="141"/>
        <v>0</v>
      </c>
      <c r="K1617" s="166">
        <f t="shared" si="142"/>
        <v>0</v>
      </c>
      <c r="L1617" s="166">
        <f t="shared" si="143"/>
        <v>0</v>
      </c>
      <c r="M1617" s="171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s="172" customFormat="1" ht="15" hidden="1" customHeight="1" x14ac:dyDescent="0.25">
      <c r="A1618" s="175">
        <v>0</v>
      </c>
      <c r="B1618" s="161" t="s">
        <v>3242</v>
      </c>
      <c r="C1618" s="161" t="s">
        <v>3243</v>
      </c>
      <c r="D1618" s="162" t="s">
        <v>3207</v>
      </c>
      <c r="E1618" s="162" t="s">
        <v>3208</v>
      </c>
      <c r="F1618" s="162" t="s">
        <v>3244</v>
      </c>
      <c r="G1618" s="163" t="s">
        <v>64</v>
      </c>
      <c r="H1618" s="164">
        <v>1.49</v>
      </c>
      <c r="I1618" s="165"/>
      <c r="J1618" s="166">
        <f t="shared" si="141"/>
        <v>0</v>
      </c>
      <c r="K1618" s="166">
        <f t="shared" si="142"/>
        <v>0</v>
      </c>
      <c r="L1618" s="166">
        <f t="shared" si="143"/>
        <v>0</v>
      </c>
      <c r="M1618" s="171" t="str">
        <f>IF(I1618="","",IF(I1618&lt;50,"Ошибка! Не соблюден минимальный заказ на сорт!",""))</f>
        <v/>
      </c>
    </row>
    <row r="1619" spans="1:13" s="172" customFormat="1" ht="15" hidden="1" customHeight="1" x14ac:dyDescent="0.25">
      <c r="A1619" s="175">
        <v>0</v>
      </c>
      <c r="B1619" s="161" t="s">
        <v>3250</v>
      </c>
      <c r="C1619" s="161" t="s">
        <v>3251</v>
      </c>
      <c r="D1619" s="162" t="s">
        <v>3207</v>
      </c>
      <c r="E1619" s="162" t="s">
        <v>3208</v>
      </c>
      <c r="F1619" s="162" t="s">
        <v>1828</v>
      </c>
      <c r="G1619" s="163" t="s">
        <v>64</v>
      </c>
      <c r="H1619" s="164">
        <v>0.99</v>
      </c>
      <c r="I1619" s="165"/>
      <c r="J1619" s="166">
        <f t="shared" si="141"/>
        <v>0</v>
      </c>
      <c r="K1619" s="166">
        <f t="shared" si="142"/>
        <v>0</v>
      </c>
      <c r="L1619" s="166">
        <f t="shared" si="143"/>
        <v>0</v>
      </c>
      <c r="M1619" s="171" t="str">
        <f>IF(I1619="","",IF(I1619&lt;50,"Ошибка! Не соблюден минимальный заказ на сорт!",""))</f>
        <v/>
      </c>
    </row>
    <row r="1620" spans="1:13" s="172" customFormat="1" ht="15" hidden="1" customHeight="1" x14ac:dyDescent="0.25">
      <c r="A1620" s="175">
        <v>0</v>
      </c>
      <c r="B1620" s="161" t="s">
        <v>3252</v>
      </c>
      <c r="C1620" s="161" t="s">
        <v>3253</v>
      </c>
      <c r="D1620" s="162" t="s">
        <v>3207</v>
      </c>
      <c r="E1620" s="162" t="s">
        <v>3208</v>
      </c>
      <c r="F1620" s="162" t="s">
        <v>1828</v>
      </c>
      <c r="G1620" s="163" t="s">
        <v>528</v>
      </c>
      <c r="H1620" s="164">
        <v>1.49</v>
      </c>
      <c r="I1620" s="165"/>
      <c r="J1620" s="166">
        <f t="shared" si="141"/>
        <v>0</v>
      </c>
      <c r="K1620" s="166">
        <f t="shared" si="142"/>
        <v>0</v>
      </c>
      <c r="L1620" s="166">
        <f t="shared" si="143"/>
        <v>0</v>
      </c>
      <c r="M1620" s="171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s="172" customFormat="1" ht="15" hidden="1" customHeight="1" x14ac:dyDescent="0.25">
      <c r="A1621" s="175">
        <v>0</v>
      </c>
      <c r="B1621" s="161" t="s">
        <v>3262</v>
      </c>
      <c r="C1621" s="161" t="s">
        <v>3263</v>
      </c>
      <c r="D1621" s="162" t="s">
        <v>3283</v>
      </c>
      <c r="E1621" s="162" t="s">
        <v>3284</v>
      </c>
      <c r="F1621" s="162" t="s">
        <v>3264</v>
      </c>
      <c r="G1621" s="163" t="s">
        <v>64</v>
      </c>
      <c r="H1621" s="164">
        <v>0.88</v>
      </c>
      <c r="I1621" s="165"/>
      <c r="J1621" s="166">
        <f t="shared" si="141"/>
        <v>0</v>
      </c>
      <c r="K1621" s="166">
        <f t="shared" si="142"/>
        <v>0</v>
      </c>
      <c r="L1621" s="166">
        <f t="shared" si="143"/>
        <v>0</v>
      </c>
      <c r="M1621" s="171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s="172" customFormat="1" ht="15" hidden="1" customHeight="1" x14ac:dyDescent="0.25">
      <c r="A1622" s="175">
        <v>0</v>
      </c>
      <c r="B1622" s="161" t="s">
        <v>3265</v>
      </c>
      <c r="C1622" s="161" t="s">
        <v>3266</v>
      </c>
      <c r="D1622" s="162" t="s">
        <v>3283</v>
      </c>
      <c r="E1622" s="162" t="s">
        <v>3284</v>
      </c>
      <c r="F1622" s="162" t="s">
        <v>3267</v>
      </c>
      <c r="G1622" s="163" t="s">
        <v>64</v>
      </c>
      <c r="H1622" s="164">
        <v>0.88</v>
      </c>
      <c r="I1622" s="165"/>
      <c r="J1622" s="166">
        <f t="shared" si="141"/>
        <v>0</v>
      </c>
      <c r="K1622" s="166">
        <f t="shared" si="142"/>
        <v>0</v>
      </c>
      <c r="L1622" s="166">
        <f t="shared" si="143"/>
        <v>0</v>
      </c>
      <c r="M1622" s="171" t="str">
        <f>IF(I1622="","",IF(I1622&lt;50,"Ошибка! Не соблюден минимальный заказ на сорт!",""))</f>
        <v/>
      </c>
    </row>
    <row r="1623" spans="1:13" s="172" customFormat="1" ht="15" hidden="1" customHeight="1" x14ac:dyDescent="0.25">
      <c r="A1623" s="175">
        <v>0</v>
      </c>
      <c r="B1623" s="161" t="s">
        <v>3271</v>
      </c>
      <c r="C1623" s="161" t="s">
        <v>3272</v>
      </c>
      <c r="D1623" s="162" t="s">
        <v>3283</v>
      </c>
      <c r="E1623" s="162" t="s">
        <v>3284</v>
      </c>
      <c r="F1623" s="162" t="s">
        <v>3273</v>
      </c>
      <c r="G1623" s="163" t="s">
        <v>64</v>
      </c>
      <c r="H1623" s="164">
        <v>0.88</v>
      </c>
      <c r="I1623" s="165"/>
      <c r="J1623" s="166">
        <f t="shared" si="141"/>
        <v>0</v>
      </c>
      <c r="K1623" s="166">
        <f t="shared" si="142"/>
        <v>0</v>
      </c>
      <c r="L1623" s="166">
        <f t="shared" si="143"/>
        <v>0</v>
      </c>
      <c r="M1623" s="171" t="str">
        <f>IF(I1623="","",IF(I1623&lt;50,"Ошибка! Не соблюден минимальный заказ на сорт!",""))</f>
        <v/>
      </c>
    </row>
    <row r="1624" spans="1:13" s="172" customFormat="1" ht="15" hidden="1" customHeight="1" x14ac:dyDescent="0.25">
      <c r="A1624" s="175">
        <v>0</v>
      </c>
      <c r="B1624" s="161" t="s">
        <v>3277</v>
      </c>
      <c r="C1624" s="161" t="s">
        <v>3278</v>
      </c>
      <c r="D1624" s="162" t="s">
        <v>5692</v>
      </c>
      <c r="E1624" s="162" t="s">
        <v>5693</v>
      </c>
      <c r="F1624" s="162" t="s">
        <v>3279</v>
      </c>
      <c r="G1624" s="163" t="s">
        <v>64</v>
      </c>
      <c r="H1624" s="164">
        <v>0.88</v>
      </c>
      <c r="I1624" s="165"/>
      <c r="J1624" s="166">
        <f t="shared" si="141"/>
        <v>0</v>
      </c>
      <c r="K1624" s="166">
        <f t="shared" si="142"/>
        <v>0</v>
      </c>
      <c r="L1624" s="166">
        <f t="shared" si="143"/>
        <v>0</v>
      </c>
      <c r="M1624" s="171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s="172" customFormat="1" ht="15" hidden="1" customHeight="1" x14ac:dyDescent="0.25">
      <c r="A1625" s="175">
        <v>0</v>
      </c>
      <c r="B1625" s="161" t="s">
        <v>3268</v>
      </c>
      <c r="C1625" s="161" t="s">
        <v>3269</v>
      </c>
      <c r="D1625" s="162" t="s">
        <v>5694</v>
      </c>
      <c r="E1625" s="162" t="s">
        <v>5693</v>
      </c>
      <c r="F1625" s="162" t="s">
        <v>3270</v>
      </c>
      <c r="G1625" s="163" t="s">
        <v>64</v>
      </c>
      <c r="H1625" s="164">
        <v>0.88</v>
      </c>
      <c r="I1625" s="165"/>
      <c r="J1625" s="166">
        <f t="shared" si="141"/>
        <v>0</v>
      </c>
      <c r="K1625" s="166">
        <f t="shared" si="142"/>
        <v>0</v>
      </c>
      <c r="L1625" s="166">
        <f t="shared" si="143"/>
        <v>0</v>
      </c>
      <c r="M1625" s="171" t="str">
        <f>IF(I1625="","",IF(I1625&lt;50,"Ошибка! Не соблюден минимальный заказ на сорт!",""))</f>
        <v/>
      </c>
    </row>
    <row r="1626" spans="1:13" s="172" customFormat="1" ht="15" hidden="1" customHeight="1" x14ac:dyDescent="0.25">
      <c r="A1626" s="175">
        <v>0</v>
      </c>
      <c r="B1626" s="161" t="s">
        <v>3274</v>
      </c>
      <c r="C1626" s="161" t="s">
        <v>3275</v>
      </c>
      <c r="D1626" s="162" t="s">
        <v>5694</v>
      </c>
      <c r="E1626" s="162" t="s">
        <v>5693</v>
      </c>
      <c r="F1626" s="162" t="s">
        <v>3276</v>
      </c>
      <c r="G1626" s="163" t="s">
        <v>64</v>
      </c>
      <c r="H1626" s="164">
        <v>0.88</v>
      </c>
      <c r="I1626" s="165"/>
      <c r="J1626" s="166">
        <f t="shared" si="141"/>
        <v>0</v>
      </c>
      <c r="K1626" s="166">
        <f t="shared" si="142"/>
        <v>0</v>
      </c>
      <c r="L1626" s="166">
        <f t="shared" si="143"/>
        <v>0</v>
      </c>
      <c r="M1626" s="171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s="172" customFormat="1" ht="15" hidden="1" customHeight="1" x14ac:dyDescent="0.25">
      <c r="A1627" s="175">
        <v>0</v>
      </c>
      <c r="B1627" s="161" t="s">
        <v>7128</v>
      </c>
      <c r="C1627" s="161" t="s">
        <v>7095</v>
      </c>
      <c r="D1627" s="162" t="s">
        <v>3287</v>
      </c>
      <c r="E1627" s="162" t="s">
        <v>3288</v>
      </c>
      <c r="F1627" s="162" t="s">
        <v>7165</v>
      </c>
      <c r="G1627" s="163" t="s">
        <v>64</v>
      </c>
      <c r="H1627" s="164">
        <v>0.88</v>
      </c>
      <c r="I1627" s="165"/>
      <c r="J1627" s="166">
        <f t="shared" si="141"/>
        <v>0</v>
      </c>
      <c r="K1627" s="166">
        <f t="shared" si="142"/>
        <v>0</v>
      </c>
      <c r="L1627" s="166">
        <f t="shared" si="143"/>
        <v>0</v>
      </c>
      <c r="M1627" s="171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s="172" customFormat="1" ht="15" hidden="1" customHeight="1" x14ac:dyDescent="0.25">
      <c r="A1628" s="175">
        <v>0</v>
      </c>
      <c r="B1628" s="161" t="s">
        <v>7129</v>
      </c>
      <c r="C1628" s="161" t="s">
        <v>7096</v>
      </c>
      <c r="D1628" s="162" t="s">
        <v>3287</v>
      </c>
      <c r="E1628" s="162" t="s">
        <v>3288</v>
      </c>
      <c r="F1628" s="162" t="s">
        <v>7166</v>
      </c>
      <c r="G1628" s="163" t="s">
        <v>64</v>
      </c>
      <c r="H1628" s="164">
        <v>0.88</v>
      </c>
      <c r="I1628" s="165"/>
      <c r="J1628" s="166">
        <f t="shared" si="141"/>
        <v>0</v>
      </c>
      <c r="K1628" s="166">
        <f t="shared" si="142"/>
        <v>0</v>
      </c>
      <c r="L1628" s="166">
        <f t="shared" si="143"/>
        <v>0</v>
      </c>
      <c r="M1628" s="171" t="str">
        <f>IF(I1628="","",IF(I1628&lt;25,"Ошибка! Не соблюден минимальный заказ на сорт!",""))</f>
        <v/>
      </c>
    </row>
    <row r="1629" spans="1:13" s="172" customFormat="1" ht="15" hidden="1" customHeight="1" x14ac:dyDescent="0.25">
      <c r="A1629" s="175">
        <v>0</v>
      </c>
      <c r="B1629" s="161" t="s">
        <v>3259</v>
      </c>
      <c r="C1629" s="161" t="s">
        <v>3260</v>
      </c>
      <c r="D1629" s="162" t="s">
        <v>3287</v>
      </c>
      <c r="E1629" s="162" t="s">
        <v>3288</v>
      </c>
      <c r="F1629" s="162" t="s">
        <v>3261</v>
      </c>
      <c r="G1629" s="163" t="s">
        <v>64</v>
      </c>
      <c r="H1629" s="164">
        <v>0.88</v>
      </c>
      <c r="I1629" s="165"/>
      <c r="J1629" s="166">
        <f t="shared" si="141"/>
        <v>0</v>
      </c>
      <c r="K1629" s="166">
        <f t="shared" si="142"/>
        <v>0</v>
      </c>
      <c r="L1629" s="166">
        <f t="shared" si="143"/>
        <v>0</v>
      </c>
      <c r="M1629" s="171" t="str">
        <f>IF(I1629="","",IF(I1629&lt;75,"Ошибка! Не соблюден минимальный заказ на сорт!",IF(MOD(I1629,25)&gt;0,"Ошибка! Не соблюдена кратность заказа на позицию!","")))</f>
        <v/>
      </c>
    </row>
    <row r="1630" spans="1:13" s="172" customFormat="1" ht="15" hidden="1" customHeight="1" x14ac:dyDescent="0.25">
      <c r="A1630" s="175">
        <v>0</v>
      </c>
      <c r="B1630" s="161" t="s">
        <v>3290</v>
      </c>
      <c r="C1630" s="161" t="s">
        <v>3291</v>
      </c>
      <c r="D1630" s="162" t="s">
        <v>3287</v>
      </c>
      <c r="E1630" s="162" t="s">
        <v>3288</v>
      </c>
      <c r="F1630" s="162"/>
      <c r="G1630" s="163" t="s">
        <v>64</v>
      </c>
      <c r="H1630" s="164">
        <v>0.88</v>
      </c>
      <c r="I1630" s="165"/>
      <c r="J1630" s="166">
        <f t="shared" si="141"/>
        <v>0</v>
      </c>
      <c r="K1630" s="166">
        <f t="shared" si="142"/>
        <v>0</v>
      </c>
      <c r="L1630" s="166">
        <f t="shared" si="143"/>
        <v>0</v>
      </c>
      <c r="M1630" s="171" t="str">
        <f>IF(I1630="","",IF(I1630&lt;75,"Ошибка! Не соблюден минимальный заказ на сорт!",IF(MOD(I1630,25)&gt;0,"Ошибка! Не соблюдена кратность заказа на позицию!","")))</f>
        <v/>
      </c>
    </row>
    <row r="1631" spans="1:13" s="172" customFormat="1" ht="15" hidden="1" customHeight="1" x14ac:dyDescent="0.25">
      <c r="A1631" s="175">
        <v>0</v>
      </c>
      <c r="B1631" s="161" t="s">
        <v>3285</v>
      </c>
      <c r="C1631" s="161" t="s">
        <v>3286</v>
      </c>
      <c r="D1631" s="162" t="s">
        <v>3287</v>
      </c>
      <c r="E1631" s="162" t="s">
        <v>3288</v>
      </c>
      <c r="F1631" s="162" t="s">
        <v>3289</v>
      </c>
      <c r="G1631" s="163" t="s">
        <v>64</v>
      </c>
      <c r="H1631" s="164">
        <v>0.88</v>
      </c>
      <c r="I1631" s="165"/>
      <c r="J1631" s="166">
        <f t="shared" si="141"/>
        <v>0</v>
      </c>
      <c r="K1631" s="166">
        <f t="shared" si="142"/>
        <v>0</v>
      </c>
      <c r="L1631" s="166">
        <f t="shared" si="143"/>
        <v>0</v>
      </c>
      <c r="M1631" s="171" t="str">
        <f>IF(I1631="","",IF(I1631&lt;25,"Ошибка! Не соблюден минимальный заказ на сорт!",""))</f>
        <v/>
      </c>
    </row>
    <row r="1632" spans="1:13" s="172" customFormat="1" ht="15" hidden="1" customHeight="1" x14ac:dyDescent="0.25">
      <c r="A1632" s="175">
        <v>0</v>
      </c>
      <c r="B1632" s="161" t="s">
        <v>3280</v>
      </c>
      <c r="C1632" s="161" t="s">
        <v>3281</v>
      </c>
      <c r="D1632" s="162" t="s">
        <v>3287</v>
      </c>
      <c r="E1632" s="162" t="s">
        <v>3288</v>
      </c>
      <c r="F1632" s="162" t="s">
        <v>3282</v>
      </c>
      <c r="G1632" s="163" t="s">
        <v>64</v>
      </c>
      <c r="H1632" s="164">
        <v>0.88</v>
      </c>
      <c r="I1632" s="165"/>
      <c r="J1632" s="166">
        <f t="shared" si="141"/>
        <v>0</v>
      </c>
      <c r="K1632" s="166">
        <f t="shared" si="142"/>
        <v>0</v>
      </c>
      <c r="L1632" s="166">
        <f t="shared" si="143"/>
        <v>0</v>
      </c>
      <c r="M1632" s="171" t="str">
        <f>IF(I1632="","",IF(I1632&lt;75,"Ошибка! Не соблюден минимальный заказ на сорт!",IF(MOD(I1632,25)&gt;0,"Ошибка! Не соблюдена кратность заказа на позицию!","")))</f>
        <v/>
      </c>
    </row>
    <row r="1633" spans="1:13" s="172" customFormat="1" ht="15" hidden="1" customHeight="1" x14ac:dyDescent="0.25">
      <c r="A1633" s="175">
        <v>0</v>
      </c>
      <c r="B1633" s="161" t="s">
        <v>4994</v>
      </c>
      <c r="C1633" s="179" t="s">
        <v>5524</v>
      </c>
      <c r="D1633" s="173" t="s">
        <v>5777</v>
      </c>
      <c r="E1633" s="173" t="s">
        <v>3295</v>
      </c>
      <c r="F1633" s="173" t="s">
        <v>6086</v>
      </c>
      <c r="G1633" s="174" t="s">
        <v>22</v>
      </c>
      <c r="H1633" s="164">
        <v>7.54</v>
      </c>
      <c r="I1633" s="165"/>
      <c r="J1633" s="166">
        <f t="shared" si="141"/>
        <v>0</v>
      </c>
      <c r="K1633" s="166">
        <f t="shared" si="142"/>
        <v>0</v>
      </c>
      <c r="L1633" s="166">
        <f t="shared" si="143"/>
        <v>0</v>
      </c>
      <c r="M1633" s="171" t="str">
        <f>IF(I1633="","",IF(I1633&lt;25,"Ошибка! Не соблюден минимальный заказ на сорт!",""))</f>
        <v/>
      </c>
    </row>
    <row r="1634" spans="1:13" s="172" customFormat="1" ht="15" hidden="1" customHeight="1" x14ac:dyDescent="0.25">
      <c r="A1634" s="175">
        <v>0</v>
      </c>
      <c r="B1634" s="161" t="s">
        <v>3292</v>
      </c>
      <c r="C1634" s="161" t="s">
        <v>3293</v>
      </c>
      <c r="D1634" s="162" t="s">
        <v>5777</v>
      </c>
      <c r="E1634" s="162" t="s">
        <v>3295</v>
      </c>
      <c r="F1634" s="162" t="s">
        <v>3296</v>
      </c>
      <c r="G1634" s="163" t="s">
        <v>86</v>
      </c>
      <c r="H1634" s="164">
        <v>2.42</v>
      </c>
      <c r="I1634" s="165"/>
      <c r="J1634" s="166">
        <f t="shared" si="141"/>
        <v>0</v>
      </c>
      <c r="K1634" s="166">
        <f t="shared" si="142"/>
        <v>0</v>
      </c>
      <c r="L1634" s="166">
        <f t="shared" si="143"/>
        <v>0</v>
      </c>
      <c r="M1634" s="171" t="str">
        <f>IF(I1634="","",IF(I1634&lt;25,"Ошибка! Не соблюден минимальный заказ на сорт!",""))</f>
        <v/>
      </c>
    </row>
    <row r="1635" spans="1:13" s="172" customFormat="1" ht="15" hidden="1" customHeight="1" x14ac:dyDescent="0.25">
      <c r="A1635" s="175">
        <v>0</v>
      </c>
      <c r="B1635" s="161" t="s">
        <v>4995</v>
      </c>
      <c r="C1635" s="179" t="s">
        <v>5525</v>
      </c>
      <c r="D1635" s="173" t="s">
        <v>5777</v>
      </c>
      <c r="E1635" s="173" t="s">
        <v>3295</v>
      </c>
      <c r="F1635" s="173" t="s">
        <v>6087</v>
      </c>
      <c r="G1635" s="174" t="s">
        <v>22</v>
      </c>
      <c r="H1635" s="164">
        <v>7.54</v>
      </c>
      <c r="I1635" s="165"/>
      <c r="J1635" s="166">
        <f t="shared" si="141"/>
        <v>0</v>
      </c>
      <c r="K1635" s="166">
        <f t="shared" si="142"/>
        <v>0</v>
      </c>
      <c r="L1635" s="166">
        <f t="shared" si="143"/>
        <v>0</v>
      </c>
      <c r="M1635" s="171" t="str">
        <f>IF(I1635="","",IF(I1635&lt;25,"Ошибка! Не соблюден минимальный заказ на сорт!",""))</f>
        <v/>
      </c>
    </row>
    <row r="1636" spans="1:13" s="172" customFormat="1" ht="15" hidden="1" customHeight="1" x14ac:dyDescent="0.25">
      <c r="A1636" s="175">
        <v>0</v>
      </c>
      <c r="B1636" s="161" t="s">
        <v>82</v>
      </c>
      <c r="C1636" s="161" t="s">
        <v>83</v>
      </c>
      <c r="D1636" s="162" t="s">
        <v>5777</v>
      </c>
      <c r="E1636" s="162" t="s">
        <v>3295</v>
      </c>
      <c r="F1636" s="162" t="s">
        <v>85</v>
      </c>
      <c r="G1636" s="163" t="s">
        <v>86</v>
      </c>
      <c r="H1636" s="164">
        <v>2.42</v>
      </c>
      <c r="I1636" s="165"/>
      <c r="J1636" s="166">
        <f t="shared" si="141"/>
        <v>0</v>
      </c>
      <c r="K1636" s="166">
        <f t="shared" si="142"/>
        <v>0</v>
      </c>
      <c r="L1636" s="166">
        <f t="shared" si="143"/>
        <v>0</v>
      </c>
      <c r="M1636" s="171" t="str">
        <f>IF(I1636="","",IF(I1636&lt;25,"Ошибка! Не соблюден минимальный заказ на сорт!",""))</f>
        <v/>
      </c>
    </row>
    <row r="1637" spans="1:13" s="172" customFormat="1" ht="15" hidden="1" customHeight="1" x14ac:dyDescent="0.25">
      <c r="A1637" s="175">
        <v>0</v>
      </c>
      <c r="B1637" s="161" t="s">
        <v>4997</v>
      </c>
      <c r="C1637" s="179" t="s">
        <v>5527</v>
      </c>
      <c r="D1637" s="173" t="s">
        <v>5777</v>
      </c>
      <c r="E1637" s="173" t="s">
        <v>3295</v>
      </c>
      <c r="F1637" s="173" t="s">
        <v>85</v>
      </c>
      <c r="G1637" s="174" t="s">
        <v>16</v>
      </c>
      <c r="H1637" s="164">
        <v>6.05</v>
      </c>
      <c r="I1637" s="165"/>
      <c r="J1637" s="166">
        <f t="shared" si="141"/>
        <v>0</v>
      </c>
      <c r="K1637" s="166">
        <f t="shared" si="142"/>
        <v>0</v>
      </c>
      <c r="L1637" s="166">
        <f t="shared" si="143"/>
        <v>0</v>
      </c>
      <c r="M1637" s="171" t="str">
        <f>IF(I1637="","",IF(I1637&lt;25,"Ошибка! Не соблюден минимальный заказ на сорт!",""))</f>
        <v/>
      </c>
    </row>
    <row r="1638" spans="1:13" s="172" customFormat="1" ht="15" hidden="1" customHeight="1" x14ac:dyDescent="0.25">
      <c r="A1638" s="175">
        <v>0</v>
      </c>
      <c r="B1638" s="161" t="s">
        <v>3297</v>
      </c>
      <c r="C1638" s="161" t="s">
        <v>3298</v>
      </c>
      <c r="D1638" s="162" t="s">
        <v>5777</v>
      </c>
      <c r="E1638" s="162" t="s">
        <v>3295</v>
      </c>
      <c r="F1638" s="162" t="s">
        <v>85</v>
      </c>
      <c r="G1638" s="163" t="s">
        <v>22</v>
      </c>
      <c r="H1638" s="164">
        <v>7.54</v>
      </c>
      <c r="I1638" s="165"/>
      <c r="J1638" s="166">
        <f t="shared" si="141"/>
        <v>0</v>
      </c>
      <c r="K1638" s="166">
        <f t="shared" si="142"/>
        <v>0</v>
      </c>
      <c r="L1638" s="166">
        <f t="shared" si="143"/>
        <v>0</v>
      </c>
      <c r="M1638" s="171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s="172" customFormat="1" ht="15" hidden="1" customHeight="1" x14ac:dyDescent="0.25">
      <c r="A1639" s="175">
        <v>0</v>
      </c>
      <c r="B1639" s="161" t="s">
        <v>4999</v>
      </c>
      <c r="C1639" s="179" t="s">
        <v>5529</v>
      </c>
      <c r="D1639" s="173" t="s">
        <v>5777</v>
      </c>
      <c r="E1639" s="173" t="s">
        <v>3295</v>
      </c>
      <c r="F1639" s="173" t="s">
        <v>6090</v>
      </c>
      <c r="G1639" s="174" t="s">
        <v>22</v>
      </c>
      <c r="H1639" s="164">
        <v>7.54</v>
      </c>
      <c r="I1639" s="165"/>
      <c r="J1639" s="166">
        <f t="shared" si="141"/>
        <v>0</v>
      </c>
      <c r="K1639" s="166">
        <f t="shared" si="142"/>
        <v>0</v>
      </c>
      <c r="L1639" s="166">
        <f t="shared" si="143"/>
        <v>0</v>
      </c>
      <c r="M1639" s="171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s="172" customFormat="1" ht="15" hidden="1" customHeight="1" x14ac:dyDescent="0.25">
      <c r="A1640" s="175">
        <v>0</v>
      </c>
      <c r="B1640" s="161" t="s">
        <v>5000</v>
      </c>
      <c r="C1640" s="179" t="s">
        <v>5530</v>
      </c>
      <c r="D1640" s="173" t="s">
        <v>5777</v>
      </c>
      <c r="E1640" s="173" t="s">
        <v>3295</v>
      </c>
      <c r="F1640" s="173" t="s">
        <v>6091</v>
      </c>
      <c r="G1640" s="174" t="s">
        <v>16</v>
      </c>
      <c r="H1640" s="164">
        <v>6.05</v>
      </c>
      <c r="I1640" s="165"/>
      <c r="J1640" s="166">
        <f t="shared" si="141"/>
        <v>0</v>
      </c>
      <c r="K1640" s="166">
        <f t="shared" si="142"/>
        <v>0</v>
      </c>
      <c r="L1640" s="166">
        <f t="shared" si="143"/>
        <v>0</v>
      </c>
      <c r="M1640" s="171" t="str">
        <f>IF(I1640="","",IF(I1640&lt;50,"Ошибка! Не соблюден минимальный заказ на сорт!",""))</f>
        <v/>
      </c>
    </row>
    <row r="1641" spans="1:13" s="172" customFormat="1" ht="15" hidden="1" customHeight="1" x14ac:dyDescent="0.25">
      <c r="A1641" s="175">
        <v>0</v>
      </c>
      <c r="B1641" s="161" t="s">
        <v>5001</v>
      </c>
      <c r="C1641" s="179" t="s">
        <v>5531</v>
      </c>
      <c r="D1641" s="173" t="s">
        <v>5777</v>
      </c>
      <c r="E1641" s="173" t="s">
        <v>3295</v>
      </c>
      <c r="F1641" s="173" t="s">
        <v>100</v>
      </c>
      <c r="G1641" s="174" t="s">
        <v>16</v>
      </c>
      <c r="H1641" s="164">
        <v>6.05</v>
      </c>
      <c r="I1641" s="165"/>
      <c r="J1641" s="166">
        <f t="shared" si="141"/>
        <v>0</v>
      </c>
      <c r="K1641" s="166">
        <f t="shared" si="142"/>
        <v>0</v>
      </c>
      <c r="L1641" s="166">
        <f t="shared" si="143"/>
        <v>0</v>
      </c>
      <c r="M1641" s="171" t="str">
        <f>IF(I1641="","",IF(I1641&lt;25,"Ошибка! Не соблюден минимальный заказ на сорт!",""))</f>
        <v/>
      </c>
    </row>
    <row r="1642" spans="1:13" s="172" customFormat="1" ht="15" hidden="1" customHeight="1" x14ac:dyDescent="0.25">
      <c r="A1642" s="175">
        <v>0</v>
      </c>
      <c r="B1642" s="161" t="s">
        <v>98</v>
      </c>
      <c r="C1642" s="161" t="s">
        <v>99</v>
      </c>
      <c r="D1642" s="162" t="s">
        <v>5777</v>
      </c>
      <c r="E1642" s="162" t="s">
        <v>3295</v>
      </c>
      <c r="F1642" s="162" t="s">
        <v>100</v>
      </c>
      <c r="G1642" s="163" t="s">
        <v>22</v>
      </c>
      <c r="H1642" s="164">
        <v>7.54</v>
      </c>
      <c r="I1642" s="165"/>
      <c r="J1642" s="166">
        <f t="shared" si="141"/>
        <v>0</v>
      </c>
      <c r="K1642" s="166">
        <f t="shared" si="142"/>
        <v>0</v>
      </c>
      <c r="L1642" s="166">
        <f t="shared" si="143"/>
        <v>0</v>
      </c>
      <c r="M1642" s="171" t="str">
        <f>IF(I1642="","",IF(I1642&lt;75,"Ошибка! Не соблюден минимальный заказ на сорт!",IF(MOD(I1642,25)&gt;0,"Ошибка! Не соблюдена кратность заказа на позицию!","")))</f>
        <v/>
      </c>
    </row>
    <row r="1643" spans="1:13" s="172" customFormat="1" ht="15" hidden="1" customHeight="1" x14ac:dyDescent="0.25">
      <c r="A1643" s="175">
        <v>0</v>
      </c>
      <c r="B1643" s="161" t="s">
        <v>87</v>
      </c>
      <c r="C1643" s="161" t="s">
        <v>88</v>
      </c>
      <c r="D1643" s="162" t="s">
        <v>5777</v>
      </c>
      <c r="E1643" s="162" t="s">
        <v>3295</v>
      </c>
      <c r="F1643" s="162" t="s">
        <v>89</v>
      </c>
      <c r="G1643" s="163" t="s">
        <v>86</v>
      </c>
      <c r="H1643" s="164">
        <v>2.42</v>
      </c>
      <c r="I1643" s="165"/>
      <c r="J1643" s="166">
        <f t="shared" si="141"/>
        <v>0</v>
      </c>
      <c r="K1643" s="166">
        <f t="shared" si="142"/>
        <v>0</v>
      </c>
      <c r="L1643" s="166">
        <f t="shared" si="143"/>
        <v>0</v>
      </c>
      <c r="M1643" s="171" t="str">
        <f>IF(I1643="","",IF(I1643&lt;25,"Ошибка! Не соблюден минимальный заказ на сорт!",""))</f>
        <v/>
      </c>
    </row>
    <row r="1644" spans="1:13" s="172" customFormat="1" ht="15" hidden="1" customHeight="1" x14ac:dyDescent="0.25">
      <c r="A1644" s="175">
        <v>0</v>
      </c>
      <c r="B1644" s="161" t="s">
        <v>3299</v>
      </c>
      <c r="C1644" s="161" t="s">
        <v>3300</v>
      </c>
      <c r="D1644" s="162" t="s">
        <v>5777</v>
      </c>
      <c r="E1644" s="162" t="s">
        <v>3295</v>
      </c>
      <c r="F1644" s="162" t="s">
        <v>89</v>
      </c>
      <c r="G1644" s="163" t="s">
        <v>22</v>
      </c>
      <c r="H1644" s="164">
        <v>7.54</v>
      </c>
      <c r="I1644" s="165"/>
      <c r="J1644" s="166">
        <f t="shared" si="141"/>
        <v>0</v>
      </c>
      <c r="K1644" s="166">
        <f t="shared" si="142"/>
        <v>0</v>
      </c>
      <c r="L1644" s="166">
        <f t="shared" si="143"/>
        <v>0</v>
      </c>
      <c r="M1644" s="171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s="172" customFormat="1" ht="15" hidden="1" customHeight="1" x14ac:dyDescent="0.25">
      <c r="A1645" s="175">
        <v>0</v>
      </c>
      <c r="B1645" s="161" t="s">
        <v>3301</v>
      </c>
      <c r="C1645" s="161" t="s">
        <v>3302</v>
      </c>
      <c r="D1645" s="162" t="s">
        <v>3294</v>
      </c>
      <c r="E1645" s="162" t="s">
        <v>3295</v>
      </c>
      <c r="F1645" s="162" t="s">
        <v>3303</v>
      </c>
      <c r="G1645" s="163" t="s">
        <v>22</v>
      </c>
      <c r="H1645" s="164">
        <v>7.54</v>
      </c>
      <c r="I1645" s="165"/>
      <c r="J1645" s="166">
        <f t="shared" ref="J1645:J1708" si="145">H1645*I1645</f>
        <v>0</v>
      </c>
      <c r="K1645" s="166">
        <f t="shared" ref="K1645:K1708" si="146">IF($I$11&gt;=7000,0,H1645*0.07*I1645)</f>
        <v>0</v>
      </c>
      <c r="L1645" s="166">
        <f t="shared" ref="L1645:L1708" si="147">J1645+K1645</f>
        <v>0</v>
      </c>
      <c r="M1645" s="171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s="172" customFormat="1" ht="15" hidden="1" customHeight="1" x14ac:dyDescent="0.25">
      <c r="A1646" s="175">
        <v>0</v>
      </c>
      <c r="B1646" s="161" t="s">
        <v>3304</v>
      </c>
      <c r="C1646" s="161" t="s">
        <v>3305</v>
      </c>
      <c r="D1646" s="162" t="s">
        <v>5777</v>
      </c>
      <c r="E1646" s="162" t="s">
        <v>3295</v>
      </c>
      <c r="F1646" s="162" t="s">
        <v>3306</v>
      </c>
      <c r="G1646" s="163" t="s">
        <v>86</v>
      </c>
      <c r="H1646" s="164">
        <v>2.42</v>
      </c>
      <c r="I1646" s="165"/>
      <c r="J1646" s="166">
        <f t="shared" si="145"/>
        <v>0</v>
      </c>
      <c r="K1646" s="166">
        <f t="shared" si="146"/>
        <v>0</v>
      </c>
      <c r="L1646" s="166">
        <f t="shared" si="147"/>
        <v>0</v>
      </c>
      <c r="M1646" s="171" t="str">
        <f>IF(I1646="","",IF(I1646&lt;25,"Ошибка! Не соблюден минимальный заказ на сорт!",""))</f>
        <v/>
      </c>
    </row>
    <row r="1647" spans="1:13" s="172" customFormat="1" ht="15" hidden="1" customHeight="1" x14ac:dyDescent="0.25">
      <c r="A1647" s="175">
        <v>0</v>
      </c>
      <c r="B1647" s="161" t="s">
        <v>3307</v>
      </c>
      <c r="C1647" s="161" t="s">
        <v>3308</v>
      </c>
      <c r="D1647" s="162" t="s">
        <v>5777</v>
      </c>
      <c r="E1647" s="162" t="s">
        <v>3295</v>
      </c>
      <c r="F1647" s="162" t="s">
        <v>3306</v>
      </c>
      <c r="G1647" s="163" t="s">
        <v>22</v>
      </c>
      <c r="H1647" s="164">
        <v>7.54</v>
      </c>
      <c r="I1647" s="165"/>
      <c r="J1647" s="166">
        <f t="shared" si="145"/>
        <v>0</v>
      </c>
      <c r="K1647" s="166">
        <f t="shared" si="146"/>
        <v>0</v>
      </c>
      <c r="L1647" s="166">
        <f t="shared" si="147"/>
        <v>0</v>
      </c>
      <c r="M1647" s="171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s="172" customFormat="1" ht="15" hidden="1" customHeight="1" x14ac:dyDescent="0.25">
      <c r="A1648" s="175">
        <v>0</v>
      </c>
      <c r="B1648" s="161" t="s">
        <v>5003</v>
      </c>
      <c r="C1648" s="179" t="s">
        <v>5533</v>
      </c>
      <c r="D1648" s="173" t="s">
        <v>5777</v>
      </c>
      <c r="E1648" s="173" t="s">
        <v>3295</v>
      </c>
      <c r="F1648" s="173" t="s">
        <v>6093</v>
      </c>
      <c r="G1648" s="174" t="s">
        <v>16</v>
      </c>
      <c r="H1648" s="164">
        <v>6.05</v>
      </c>
      <c r="I1648" s="165"/>
      <c r="J1648" s="166">
        <f t="shared" si="145"/>
        <v>0</v>
      </c>
      <c r="K1648" s="166">
        <f t="shared" si="146"/>
        <v>0</v>
      </c>
      <c r="L1648" s="166">
        <f t="shared" si="147"/>
        <v>0</v>
      </c>
      <c r="M1648" s="171" t="str">
        <f>IF(I1648="","",IF(I1648&lt;75,"Ошибка! Не соблюден минимальный заказ на сорт!",IF(MOD(I1648,25)&gt;0,"Ошибка! Не соблюдена кратность заказа на позицию!","")))</f>
        <v/>
      </c>
    </row>
    <row r="1649" spans="1:13" s="172" customFormat="1" ht="15" hidden="1" customHeight="1" x14ac:dyDescent="0.25">
      <c r="A1649" s="175">
        <v>0</v>
      </c>
      <c r="B1649" s="161" t="s">
        <v>5004</v>
      </c>
      <c r="C1649" s="179" t="s">
        <v>5534</v>
      </c>
      <c r="D1649" s="173" t="s">
        <v>5777</v>
      </c>
      <c r="E1649" s="173" t="s">
        <v>3295</v>
      </c>
      <c r="F1649" s="173" t="s">
        <v>6094</v>
      </c>
      <c r="G1649" s="174" t="s">
        <v>16</v>
      </c>
      <c r="H1649" s="164">
        <v>6.05</v>
      </c>
      <c r="I1649" s="165"/>
      <c r="J1649" s="166">
        <f t="shared" si="145"/>
        <v>0</v>
      </c>
      <c r="K1649" s="166">
        <f t="shared" si="146"/>
        <v>0</v>
      </c>
      <c r="L1649" s="166">
        <f t="shared" si="147"/>
        <v>0</v>
      </c>
      <c r="M1649" s="171" t="str">
        <f>IF(I1649="","",IF(I1649&lt;25,"Ошибка! Не соблюден минимальный заказ на сорт!",""))</f>
        <v/>
      </c>
    </row>
    <row r="1650" spans="1:13" s="172" customFormat="1" ht="15" hidden="1" customHeight="1" x14ac:dyDescent="0.25">
      <c r="A1650" s="175">
        <v>0</v>
      </c>
      <c r="B1650" s="161" t="s">
        <v>101</v>
      </c>
      <c r="C1650" s="161" t="s">
        <v>102</v>
      </c>
      <c r="D1650" s="162" t="s">
        <v>5777</v>
      </c>
      <c r="E1650" s="162" t="s">
        <v>3295</v>
      </c>
      <c r="F1650" s="162" t="s">
        <v>103</v>
      </c>
      <c r="G1650" s="163" t="s">
        <v>86</v>
      </c>
      <c r="H1650" s="164">
        <v>2.42</v>
      </c>
      <c r="I1650" s="165"/>
      <c r="J1650" s="166">
        <f t="shared" si="145"/>
        <v>0</v>
      </c>
      <c r="K1650" s="166">
        <f t="shared" si="146"/>
        <v>0</v>
      </c>
      <c r="L1650" s="166">
        <f t="shared" si="147"/>
        <v>0</v>
      </c>
      <c r="M1650" s="171" t="str">
        <f>IF(I1650="","",IF(I1650&lt;25,"Ошибка! Не соблюден минимальный заказ на сорт!",""))</f>
        <v/>
      </c>
    </row>
    <row r="1651" spans="1:13" s="172" customFormat="1" ht="15" hidden="1" customHeight="1" x14ac:dyDescent="0.25">
      <c r="A1651" s="175">
        <v>0</v>
      </c>
      <c r="B1651" s="161" t="s">
        <v>5005</v>
      </c>
      <c r="C1651" s="179" t="s">
        <v>5535</v>
      </c>
      <c r="D1651" s="173" t="s">
        <v>5777</v>
      </c>
      <c r="E1651" s="173" t="s">
        <v>3295</v>
      </c>
      <c r="F1651" s="173" t="s">
        <v>103</v>
      </c>
      <c r="G1651" s="174" t="s">
        <v>16</v>
      </c>
      <c r="H1651" s="164">
        <v>6.05</v>
      </c>
      <c r="I1651" s="165"/>
      <c r="J1651" s="166">
        <f t="shared" si="145"/>
        <v>0</v>
      </c>
      <c r="K1651" s="166">
        <f t="shared" si="146"/>
        <v>0</v>
      </c>
      <c r="L1651" s="166">
        <f t="shared" si="147"/>
        <v>0</v>
      </c>
      <c r="M1651" s="171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s="172" customFormat="1" ht="15" hidden="1" customHeight="1" x14ac:dyDescent="0.25">
      <c r="A1652" s="175">
        <v>0</v>
      </c>
      <c r="B1652" s="161" t="s">
        <v>3309</v>
      </c>
      <c r="C1652" s="161" t="s">
        <v>3310</v>
      </c>
      <c r="D1652" s="162" t="s">
        <v>5777</v>
      </c>
      <c r="E1652" s="162" t="s">
        <v>3295</v>
      </c>
      <c r="F1652" s="162" t="s">
        <v>103</v>
      </c>
      <c r="G1652" s="163" t="s">
        <v>22</v>
      </c>
      <c r="H1652" s="164">
        <v>7.54</v>
      </c>
      <c r="I1652" s="165"/>
      <c r="J1652" s="166">
        <f t="shared" si="145"/>
        <v>0</v>
      </c>
      <c r="K1652" s="166">
        <f t="shared" si="146"/>
        <v>0</v>
      </c>
      <c r="L1652" s="166">
        <f t="shared" si="147"/>
        <v>0</v>
      </c>
      <c r="M1652" s="171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s="172" customFormat="1" ht="15" hidden="1" customHeight="1" x14ac:dyDescent="0.25">
      <c r="A1653" s="175">
        <v>0</v>
      </c>
      <c r="B1653" s="161" t="s">
        <v>5007</v>
      </c>
      <c r="C1653" s="179" t="s">
        <v>5537</v>
      </c>
      <c r="D1653" s="173" t="s">
        <v>5777</v>
      </c>
      <c r="E1653" s="173" t="s">
        <v>3295</v>
      </c>
      <c r="F1653" s="173" t="s">
        <v>6095</v>
      </c>
      <c r="G1653" s="174" t="s">
        <v>22</v>
      </c>
      <c r="H1653" s="164">
        <v>7.54</v>
      </c>
      <c r="I1653" s="165"/>
      <c r="J1653" s="166">
        <f t="shared" si="145"/>
        <v>0</v>
      </c>
      <c r="K1653" s="166">
        <f t="shared" si="146"/>
        <v>0</v>
      </c>
      <c r="L1653" s="166">
        <f t="shared" si="147"/>
        <v>0</v>
      </c>
      <c r="M1653" s="171" t="str">
        <f>IF(I1653="","",IF(I1653&lt;25,"Ошибка! Не соблюден минимальный заказ на сорт!",""))</f>
        <v/>
      </c>
    </row>
    <row r="1654" spans="1:13" s="172" customFormat="1" ht="15" hidden="1" customHeight="1" x14ac:dyDescent="0.25">
      <c r="A1654" s="175">
        <v>0</v>
      </c>
      <c r="B1654" s="161" t="s">
        <v>5008</v>
      </c>
      <c r="C1654" s="179" t="s">
        <v>5538</v>
      </c>
      <c r="D1654" s="173" t="s">
        <v>5777</v>
      </c>
      <c r="E1654" s="173" t="s">
        <v>3295</v>
      </c>
      <c r="F1654" s="173" t="s">
        <v>6096</v>
      </c>
      <c r="G1654" s="174" t="s">
        <v>22</v>
      </c>
      <c r="H1654" s="164">
        <v>7.54</v>
      </c>
      <c r="I1654" s="165"/>
      <c r="J1654" s="166">
        <f t="shared" si="145"/>
        <v>0</v>
      </c>
      <c r="K1654" s="166">
        <f t="shared" si="146"/>
        <v>0</v>
      </c>
      <c r="L1654" s="166">
        <f t="shared" si="147"/>
        <v>0</v>
      </c>
      <c r="M1654" s="171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s="172" customFormat="1" ht="15" hidden="1" customHeight="1" x14ac:dyDescent="0.25">
      <c r="A1655" s="175">
        <v>0</v>
      </c>
      <c r="B1655" s="161" t="s">
        <v>3311</v>
      </c>
      <c r="C1655" s="161" t="s">
        <v>3312</v>
      </c>
      <c r="D1655" s="162" t="s">
        <v>5777</v>
      </c>
      <c r="E1655" s="162" t="s">
        <v>3295</v>
      </c>
      <c r="F1655" s="162" t="s">
        <v>3313</v>
      </c>
      <c r="G1655" s="163" t="s">
        <v>86</v>
      </c>
      <c r="H1655" s="164">
        <v>2.42</v>
      </c>
      <c r="I1655" s="165"/>
      <c r="J1655" s="166">
        <f t="shared" si="145"/>
        <v>0</v>
      </c>
      <c r="K1655" s="166">
        <f t="shared" si="146"/>
        <v>0</v>
      </c>
      <c r="L1655" s="166">
        <f t="shared" si="147"/>
        <v>0</v>
      </c>
      <c r="M1655" s="171" t="str">
        <f>IF(I1655="","",IF(I1655&lt;75,"Ошибка! Не соблюден минимальный заказ на сорт!",IF(MOD(I1655,25)&gt;0,"Ошибка! Не соблюдена кратность заказа на позицию!","")))</f>
        <v/>
      </c>
    </row>
    <row r="1656" spans="1:13" s="172" customFormat="1" ht="15" hidden="1" customHeight="1" x14ac:dyDescent="0.25">
      <c r="A1656" s="175">
        <v>0</v>
      </c>
      <c r="B1656" s="161" t="s">
        <v>5009</v>
      </c>
      <c r="C1656" s="179" t="s">
        <v>5539</v>
      </c>
      <c r="D1656" s="173" t="s">
        <v>5777</v>
      </c>
      <c r="E1656" s="173" t="s">
        <v>3295</v>
      </c>
      <c r="F1656" s="173" t="s">
        <v>3313</v>
      </c>
      <c r="G1656" s="174" t="s">
        <v>16</v>
      </c>
      <c r="H1656" s="164">
        <v>6.05</v>
      </c>
      <c r="I1656" s="165"/>
      <c r="J1656" s="166">
        <f t="shared" si="145"/>
        <v>0</v>
      </c>
      <c r="K1656" s="166">
        <f t="shared" si="146"/>
        <v>0</v>
      </c>
      <c r="L1656" s="166">
        <f t="shared" si="147"/>
        <v>0</v>
      </c>
      <c r="M1656" s="171" t="str">
        <f>IF(I1656="","",IF(I1656&lt;25,"Ошибка! Не соблюден минимальный заказ на сорт!",""))</f>
        <v/>
      </c>
    </row>
    <row r="1657" spans="1:13" s="172" customFormat="1" ht="15" hidden="1" customHeight="1" x14ac:dyDescent="0.25">
      <c r="A1657" s="175">
        <v>0</v>
      </c>
      <c r="B1657" s="161" t="s">
        <v>5011</v>
      </c>
      <c r="C1657" s="179" t="s">
        <v>5541</v>
      </c>
      <c r="D1657" s="173" t="s">
        <v>5777</v>
      </c>
      <c r="E1657" s="173" t="s">
        <v>3295</v>
      </c>
      <c r="F1657" s="173" t="s">
        <v>6097</v>
      </c>
      <c r="G1657" s="174" t="s">
        <v>22</v>
      </c>
      <c r="H1657" s="164">
        <v>7.54</v>
      </c>
      <c r="I1657" s="165"/>
      <c r="J1657" s="166">
        <f t="shared" si="145"/>
        <v>0</v>
      </c>
      <c r="K1657" s="166">
        <f t="shared" si="146"/>
        <v>0</v>
      </c>
      <c r="L1657" s="166">
        <f t="shared" si="147"/>
        <v>0</v>
      </c>
      <c r="M1657" s="171" t="str">
        <f>IF(I1657="","",IF(I1657&lt;25,"Ошибка! Не соблюден минимальный заказ на сорт!",""))</f>
        <v/>
      </c>
    </row>
    <row r="1658" spans="1:13" s="172" customFormat="1" ht="15" hidden="1" customHeight="1" x14ac:dyDescent="0.25">
      <c r="A1658" s="175">
        <v>0</v>
      </c>
      <c r="B1658" s="161" t="s">
        <v>4998</v>
      </c>
      <c r="C1658" s="179" t="s">
        <v>5528</v>
      </c>
      <c r="D1658" s="173" t="s">
        <v>5777</v>
      </c>
      <c r="E1658" s="173" t="s">
        <v>3295</v>
      </c>
      <c r="F1658" s="173" t="s">
        <v>6089</v>
      </c>
      <c r="G1658" s="174" t="s">
        <v>16</v>
      </c>
      <c r="H1658" s="164">
        <v>6.05</v>
      </c>
      <c r="I1658" s="165"/>
      <c r="J1658" s="166">
        <f t="shared" si="145"/>
        <v>0</v>
      </c>
      <c r="K1658" s="166">
        <f t="shared" si="146"/>
        <v>0</v>
      </c>
      <c r="L1658" s="166">
        <f t="shared" si="147"/>
        <v>0</v>
      </c>
      <c r="M1658" s="171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s="172" customFormat="1" ht="15" hidden="1" customHeight="1" x14ac:dyDescent="0.25">
      <c r="A1659" s="175">
        <v>0</v>
      </c>
      <c r="B1659" s="161" t="s">
        <v>4990</v>
      </c>
      <c r="C1659" s="179" t="s">
        <v>5520</v>
      </c>
      <c r="D1659" s="173" t="s">
        <v>5777</v>
      </c>
      <c r="E1659" s="173" t="s">
        <v>3295</v>
      </c>
      <c r="F1659" s="173" t="s">
        <v>6084</v>
      </c>
      <c r="G1659" s="174" t="s">
        <v>16</v>
      </c>
      <c r="H1659" s="164">
        <v>6.05</v>
      </c>
      <c r="I1659" s="165"/>
      <c r="J1659" s="166">
        <f t="shared" si="145"/>
        <v>0</v>
      </c>
      <c r="K1659" s="166">
        <f t="shared" si="146"/>
        <v>0</v>
      </c>
      <c r="L1659" s="166">
        <f t="shared" si="147"/>
        <v>0</v>
      </c>
      <c r="M1659" s="171" t="str">
        <f>IF(I1659="","",IF(I1659&lt;50,"Ошибка! Не соблюден минимальный заказ на сорт!",""))</f>
        <v/>
      </c>
    </row>
    <row r="1660" spans="1:13" s="172" customFormat="1" ht="15" hidden="1" customHeight="1" x14ac:dyDescent="0.25">
      <c r="A1660" s="175">
        <v>0</v>
      </c>
      <c r="B1660" s="161" t="s">
        <v>104</v>
      </c>
      <c r="C1660" s="161" t="s">
        <v>105</v>
      </c>
      <c r="D1660" s="162" t="s">
        <v>5779</v>
      </c>
      <c r="E1660" s="162" t="s">
        <v>3318</v>
      </c>
      <c r="F1660" s="162" t="s">
        <v>3319</v>
      </c>
      <c r="G1660" s="163" t="s">
        <v>86</v>
      </c>
      <c r="H1660" s="164">
        <v>2.42</v>
      </c>
      <c r="I1660" s="165"/>
      <c r="J1660" s="166">
        <f t="shared" si="145"/>
        <v>0</v>
      </c>
      <c r="K1660" s="166">
        <f t="shared" si="146"/>
        <v>0</v>
      </c>
      <c r="L1660" s="166">
        <f t="shared" si="147"/>
        <v>0</v>
      </c>
      <c r="M1660" s="171" t="str">
        <f>IF(I1660="","",IF(I1660&lt;25,"Ошибка! Не соблюден минимальный заказ на сорт!",""))</f>
        <v/>
      </c>
    </row>
    <row r="1661" spans="1:13" s="172" customFormat="1" ht="15" hidden="1" customHeight="1" x14ac:dyDescent="0.25">
      <c r="A1661" s="175">
        <v>0</v>
      </c>
      <c r="B1661" s="161" t="s">
        <v>3316</v>
      </c>
      <c r="C1661" s="161" t="s">
        <v>3317</v>
      </c>
      <c r="D1661" s="162" t="s">
        <v>5779</v>
      </c>
      <c r="E1661" s="162" t="s">
        <v>3318</v>
      </c>
      <c r="F1661" s="162" t="s">
        <v>3319</v>
      </c>
      <c r="G1661" s="163" t="s">
        <v>22</v>
      </c>
      <c r="H1661" s="164">
        <v>7.54</v>
      </c>
      <c r="I1661" s="165"/>
      <c r="J1661" s="166">
        <f t="shared" si="145"/>
        <v>0</v>
      </c>
      <c r="K1661" s="166">
        <f t="shared" si="146"/>
        <v>0</v>
      </c>
      <c r="L1661" s="166">
        <f t="shared" si="147"/>
        <v>0</v>
      </c>
      <c r="M1661" s="171" t="str">
        <f>IF(I1661="","",IF(I1661&lt;25,"Ошибка! Не соблюден минимальный заказ на сорт!",""))</f>
        <v/>
      </c>
    </row>
    <row r="1662" spans="1:13" s="172" customFormat="1" ht="15" hidden="1" customHeight="1" x14ac:dyDescent="0.25">
      <c r="A1662" s="175">
        <v>0</v>
      </c>
      <c r="B1662" s="161" t="s">
        <v>108</v>
      </c>
      <c r="C1662" s="161" t="s">
        <v>109</v>
      </c>
      <c r="D1662" s="162" t="s">
        <v>5779</v>
      </c>
      <c r="E1662" s="162" t="s">
        <v>3318</v>
      </c>
      <c r="F1662" s="162" t="s">
        <v>6088</v>
      </c>
      <c r="G1662" s="163" t="s">
        <v>86</v>
      </c>
      <c r="H1662" s="164">
        <v>2.42</v>
      </c>
      <c r="I1662" s="165"/>
      <c r="J1662" s="166">
        <f t="shared" si="145"/>
        <v>0</v>
      </c>
      <c r="K1662" s="166">
        <f t="shared" si="146"/>
        <v>0</v>
      </c>
      <c r="L1662" s="166">
        <f t="shared" si="147"/>
        <v>0</v>
      </c>
      <c r="M1662" s="171" t="str">
        <f>IF(I1662="","",IF(I1662&lt;75,"Ошибка! Не соблюден минимальный заказ на сорт!",IF(MOD(I1662,25)&gt;0,"Ошибка! Не соблюдена кратность заказа на позицию!","")))</f>
        <v/>
      </c>
    </row>
    <row r="1663" spans="1:13" s="172" customFormat="1" ht="15" hidden="1" customHeight="1" x14ac:dyDescent="0.25">
      <c r="A1663" s="175">
        <v>0</v>
      </c>
      <c r="B1663" s="161" t="s">
        <v>4996</v>
      </c>
      <c r="C1663" s="179" t="s">
        <v>5526</v>
      </c>
      <c r="D1663" s="173" t="s">
        <v>5779</v>
      </c>
      <c r="E1663" s="173" t="s">
        <v>3318</v>
      </c>
      <c r="F1663" s="173" t="s">
        <v>6088</v>
      </c>
      <c r="G1663" s="174" t="s">
        <v>16</v>
      </c>
      <c r="H1663" s="164">
        <v>6.05</v>
      </c>
      <c r="I1663" s="165"/>
      <c r="J1663" s="166">
        <f t="shared" si="145"/>
        <v>0</v>
      </c>
      <c r="K1663" s="166">
        <f t="shared" si="146"/>
        <v>0</v>
      </c>
      <c r="L1663" s="166">
        <f t="shared" si="147"/>
        <v>0</v>
      </c>
      <c r="M1663" s="171" t="str">
        <f>IF(I1663="","",IF(I1663&lt;25,"Ошибка! Не соблюден минимальный заказ на сорт!",""))</f>
        <v/>
      </c>
    </row>
    <row r="1664" spans="1:13" s="172" customFormat="1" ht="15" hidden="1" customHeight="1" x14ac:dyDescent="0.25">
      <c r="A1664" s="175">
        <v>0</v>
      </c>
      <c r="B1664" s="161" t="s">
        <v>110</v>
      </c>
      <c r="C1664" s="161" t="s">
        <v>111</v>
      </c>
      <c r="D1664" s="162" t="s">
        <v>5779</v>
      </c>
      <c r="E1664" s="162" t="s">
        <v>3318</v>
      </c>
      <c r="F1664" s="162" t="s">
        <v>6088</v>
      </c>
      <c r="G1664" s="163" t="s">
        <v>22</v>
      </c>
      <c r="H1664" s="164">
        <v>7.54</v>
      </c>
      <c r="I1664" s="165"/>
      <c r="J1664" s="166">
        <f t="shared" si="145"/>
        <v>0</v>
      </c>
      <c r="K1664" s="166">
        <f t="shared" si="146"/>
        <v>0</v>
      </c>
      <c r="L1664" s="166">
        <f t="shared" si="147"/>
        <v>0</v>
      </c>
      <c r="M1664" s="171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s="172" customFormat="1" ht="15" hidden="1" customHeight="1" x14ac:dyDescent="0.25">
      <c r="A1665" s="175">
        <v>0</v>
      </c>
      <c r="B1665" s="161" t="s">
        <v>3320</v>
      </c>
      <c r="C1665" s="161" t="s">
        <v>3321</v>
      </c>
      <c r="D1665" s="162" t="s">
        <v>106</v>
      </c>
      <c r="E1665" s="162" t="s">
        <v>3318</v>
      </c>
      <c r="F1665" s="162" t="s">
        <v>3322</v>
      </c>
      <c r="G1665" s="163" t="s">
        <v>22</v>
      </c>
      <c r="H1665" s="164">
        <v>7.54</v>
      </c>
      <c r="I1665" s="165"/>
      <c r="J1665" s="166">
        <f t="shared" si="145"/>
        <v>0</v>
      </c>
      <c r="K1665" s="166">
        <f t="shared" si="146"/>
        <v>0</v>
      </c>
      <c r="L1665" s="166">
        <f t="shared" si="147"/>
        <v>0</v>
      </c>
      <c r="M1665" s="171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s="172" customFormat="1" ht="15" hidden="1" customHeight="1" x14ac:dyDescent="0.25">
      <c r="A1666" s="175">
        <v>0</v>
      </c>
      <c r="B1666" s="161" t="s">
        <v>3323</v>
      </c>
      <c r="C1666" s="161" t="s">
        <v>3324</v>
      </c>
      <c r="D1666" s="162" t="s">
        <v>5775</v>
      </c>
      <c r="E1666" s="162" t="s">
        <v>3325</v>
      </c>
      <c r="F1666" s="162" t="s">
        <v>1916</v>
      </c>
      <c r="G1666" s="163" t="s">
        <v>86</v>
      </c>
      <c r="H1666" s="164">
        <v>2.42</v>
      </c>
      <c r="I1666" s="165"/>
      <c r="J1666" s="166">
        <f t="shared" si="145"/>
        <v>0</v>
      </c>
      <c r="K1666" s="166">
        <f t="shared" si="146"/>
        <v>0</v>
      </c>
      <c r="L1666" s="166">
        <f t="shared" si="147"/>
        <v>0</v>
      </c>
      <c r="M1666" s="171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s="172" customFormat="1" ht="15" hidden="1" customHeight="1" x14ac:dyDescent="0.25">
      <c r="A1667" s="175">
        <v>0</v>
      </c>
      <c r="B1667" s="161" t="s">
        <v>3326</v>
      </c>
      <c r="C1667" s="161" t="s">
        <v>3327</v>
      </c>
      <c r="D1667" s="162" t="s">
        <v>5776</v>
      </c>
      <c r="E1667" s="162" t="s">
        <v>3328</v>
      </c>
      <c r="F1667" s="162" t="s">
        <v>3329</v>
      </c>
      <c r="G1667" s="163" t="s">
        <v>22</v>
      </c>
      <c r="H1667" s="164">
        <v>7.54</v>
      </c>
      <c r="I1667" s="165"/>
      <c r="J1667" s="166">
        <f t="shared" si="145"/>
        <v>0</v>
      </c>
      <c r="K1667" s="166">
        <f t="shared" si="146"/>
        <v>0</v>
      </c>
      <c r="L1667" s="166">
        <f t="shared" si="147"/>
        <v>0</v>
      </c>
      <c r="M1667" s="171" t="str">
        <f>IF(I1667="","",IF(I1667&lt;25,"Ошибка! Не соблюден минимальный заказ на сорт!",""))</f>
        <v/>
      </c>
    </row>
    <row r="1668" spans="1:13" s="172" customFormat="1" ht="15" hidden="1" customHeight="1" x14ac:dyDescent="0.25">
      <c r="A1668" s="175">
        <v>0</v>
      </c>
      <c r="B1668" s="161" t="s">
        <v>7140</v>
      </c>
      <c r="C1668" s="161" t="s">
        <v>7106</v>
      </c>
      <c r="D1668" s="162" t="s">
        <v>5778</v>
      </c>
      <c r="E1668" s="162" t="s">
        <v>3332</v>
      </c>
      <c r="F1668" s="162" t="s">
        <v>7177</v>
      </c>
      <c r="G1668" s="163" t="s">
        <v>22</v>
      </c>
      <c r="H1668" s="164">
        <v>7.54</v>
      </c>
      <c r="I1668" s="165"/>
      <c r="J1668" s="166">
        <f t="shared" si="145"/>
        <v>0</v>
      </c>
      <c r="K1668" s="166">
        <f t="shared" si="146"/>
        <v>0</v>
      </c>
      <c r="L1668" s="166">
        <f t="shared" si="147"/>
        <v>0</v>
      </c>
      <c r="M1668" s="176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s="172" customFormat="1" ht="15" hidden="1" customHeight="1" x14ac:dyDescent="0.25">
      <c r="A1669" s="175">
        <v>0</v>
      </c>
      <c r="B1669" s="161" t="s">
        <v>90</v>
      </c>
      <c r="C1669" s="161" t="s">
        <v>91</v>
      </c>
      <c r="D1669" s="162" t="s">
        <v>5778</v>
      </c>
      <c r="E1669" s="162" t="s">
        <v>3332</v>
      </c>
      <c r="F1669" s="162" t="s">
        <v>92</v>
      </c>
      <c r="G1669" s="163" t="s">
        <v>86</v>
      </c>
      <c r="H1669" s="164">
        <v>2.42</v>
      </c>
      <c r="I1669" s="165"/>
      <c r="J1669" s="166">
        <f t="shared" si="145"/>
        <v>0</v>
      </c>
      <c r="K1669" s="166">
        <f t="shared" si="146"/>
        <v>0</v>
      </c>
      <c r="L1669" s="166">
        <f t="shared" si="147"/>
        <v>0</v>
      </c>
      <c r="M1669" s="171" t="str">
        <f>IF(I1669="","",IF(I1669&lt;75,"Ошибка! Не соблюден минимальный заказ на сорт!",IF(MOD(I1669,25)&gt;0,"Ошибка! Не соблюдена кратность заказа на позицию!","")))</f>
        <v/>
      </c>
    </row>
    <row r="1670" spans="1:13" s="172" customFormat="1" ht="15" hidden="1" customHeight="1" x14ac:dyDescent="0.25">
      <c r="A1670" s="175">
        <v>0</v>
      </c>
      <c r="B1670" s="161" t="s">
        <v>4991</v>
      </c>
      <c r="C1670" s="179" t="s">
        <v>5521</v>
      </c>
      <c r="D1670" s="173" t="s">
        <v>5778</v>
      </c>
      <c r="E1670" s="173" t="s">
        <v>3332</v>
      </c>
      <c r="F1670" s="173" t="s">
        <v>92</v>
      </c>
      <c r="G1670" s="174" t="s">
        <v>16</v>
      </c>
      <c r="H1670" s="164">
        <v>6.05</v>
      </c>
      <c r="I1670" s="165"/>
      <c r="J1670" s="166">
        <f t="shared" si="145"/>
        <v>0</v>
      </c>
      <c r="K1670" s="166">
        <f t="shared" si="146"/>
        <v>0</v>
      </c>
      <c r="L1670" s="166">
        <f t="shared" si="147"/>
        <v>0</v>
      </c>
      <c r="M1670" s="171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s="172" customFormat="1" ht="15" hidden="1" customHeight="1" x14ac:dyDescent="0.25">
      <c r="A1671" s="175">
        <v>0</v>
      </c>
      <c r="B1671" s="161" t="s">
        <v>3330</v>
      </c>
      <c r="C1671" s="161" t="s">
        <v>3331</v>
      </c>
      <c r="D1671" s="162" t="s">
        <v>5778</v>
      </c>
      <c r="E1671" s="162" t="s">
        <v>3332</v>
      </c>
      <c r="F1671" s="162" t="s">
        <v>92</v>
      </c>
      <c r="G1671" s="163" t="s">
        <v>22</v>
      </c>
      <c r="H1671" s="164">
        <v>7.54</v>
      </c>
      <c r="I1671" s="165"/>
      <c r="J1671" s="166">
        <f t="shared" si="145"/>
        <v>0</v>
      </c>
      <c r="K1671" s="166">
        <f t="shared" si="146"/>
        <v>0</v>
      </c>
      <c r="L1671" s="166">
        <f t="shared" si="147"/>
        <v>0</v>
      </c>
      <c r="M1671" s="171" t="str">
        <f>IF(I1671="","",IF(I1671&lt;25,"Ошибка! Не соблюден минимальный заказ на сорт!",""))</f>
        <v/>
      </c>
    </row>
    <row r="1672" spans="1:13" s="172" customFormat="1" ht="15" hidden="1" customHeight="1" x14ac:dyDescent="0.25">
      <c r="A1672" s="175">
        <v>0</v>
      </c>
      <c r="B1672" s="161" t="s">
        <v>4977</v>
      </c>
      <c r="C1672" s="179" t="s">
        <v>5509</v>
      </c>
      <c r="D1672" s="173" t="s">
        <v>117</v>
      </c>
      <c r="E1672" s="173" t="s">
        <v>3332</v>
      </c>
      <c r="F1672" s="173" t="s">
        <v>3333</v>
      </c>
      <c r="G1672" s="174" t="s">
        <v>64</v>
      </c>
      <c r="H1672" s="164">
        <v>1.24</v>
      </c>
      <c r="I1672" s="165"/>
      <c r="J1672" s="166">
        <f t="shared" si="145"/>
        <v>0</v>
      </c>
      <c r="K1672" s="166">
        <f t="shared" si="146"/>
        <v>0</v>
      </c>
      <c r="L1672" s="166">
        <f t="shared" si="147"/>
        <v>0</v>
      </c>
      <c r="M1672" s="171" t="str">
        <f>IF(I1672="","",IF(I1672&lt;75,"Ошибка! Не соблюден минимальный заказ на сорт!",IF(MOD(I1672,25)&gt;0,"Ошибка! Не соблюдена кратность заказа на позицию!","")))</f>
        <v/>
      </c>
    </row>
    <row r="1673" spans="1:13" s="172" customFormat="1" ht="15" hidden="1" customHeight="1" x14ac:dyDescent="0.25">
      <c r="A1673" s="175">
        <v>0</v>
      </c>
      <c r="B1673" s="161" t="s">
        <v>3334</v>
      </c>
      <c r="C1673" s="161" t="s">
        <v>3335</v>
      </c>
      <c r="D1673" s="162" t="s">
        <v>5778</v>
      </c>
      <c r="E1673" s="162" t="s">
        <v>3332</v>
      </c>
      <c r="F1673" s="162" t="s">
        <v>3336</v>
      </c>
      <c r="G1673" s="163" t="s">
        <v>22</v>
      </c>
      <c r="H1673" s="164">
        <v>7.54</v>
      </c>
      <c r="I1673" s="165"/>
      <c r="J1673" s="166">
        <f t="shared" si="145"/>
        <v>0</v>
      </c>
      <c r="K1673" s="166">
        <f t="shared" si="146"/>
        <v>0</v>
      </c>
      <c r="L1673" s="166">
        <f t="shared" si="147"/>
        <v>0</v>
      </c>
      <c r="M1673" s="171" t="str">
        <f>IF(I1673="","",IF(I1673&lt;25,"Ошибка! Не соблюден минимальный заказ на сорт!",""))</f>
        <v/>
      </c>
    </row>
    <row r="1674" spans="1:13" s="172" customFormat="1" ht="15" hidden="1" customHeight="1" x14ac:dyDescent="0.25">
      <c r="A1674" s="175">
        <v>0</v>
      </c>
      <c r="B1674" s="161" t="s">
        <v>115</v>
      </c>
      <c r="C1674" s="161" t="s">
        <v>116</v>
      </c>
      <c r="D1674" s="162" t="s">
        <v>5778</v>
      </c>
      <c r="E1674" s="162" t="s">
        <v>3332</v>
      </c>
      <c r="F1674" s="162" t="s">
        <v>118</v>
      </c>
      <c r="G1674" s="163" t="s">
        <v>86</v>
      </c>
      <c r="H1674" s="164">
        <v>2.42</v>
      </c>
      <c r="I1674" s="165"/>
      <c r="J1674" s="166">
        <f t="shared" si="145"/>
        <v>0</v>
      </c>
      <c r="K1674" s="166">
        <f t="shared" si="146"/>
        <v>0</v>
      </c>
      <c r="L1674" s="166">
        <f t="shared" si="147"/>
        <v>0</v>
      </c>
      <c r="M1674" s="171" t="str">
        <f>IF(I1674="","",IF(I1674&lt;25,"Ошибка! Не соблюден минимальный заказ на сорт!",""))</f>
        <v/>
      </c>
    </row>
    <row r="1675" spans="1:13" s="172" customFormat="1" ht="15" hidden="1" customHeight="1" x14ac:dyDescent="0.25">
      <c r="A1675" s="175">
        <v>0</v>
      </c>
      <c r="B1675" s="161" t="s">
        <v>3337</v>
      </c>
      <c r="C1675" s="161" t="s">
        <v>3338</v>
      </c>
      <c r="D1675" s="162" t="s">
        <v>5778</v>
      </c>
      <c r="E1675" s="162" t="s">
        <v>3332</v>
      </c>
      <c r="F1675" s="162" t="s">
        <v>118</v>
      </c>
      <c r="G1675" s="163" t="s">
        <v>22</v>
      </c>
      <c r="H1675" s="164">
        <v>7.54</v>
      </c>
      <c r="I1675" s="165"/>
      <c r="J1675" s="166">
        <f t="shared" si="145"/>
        <v>0</v>
      </c>
      <c r="K1675" s="166">
        <f t="shared" si="146"/>
        <v>0</v>
      </c>
      <c r="L1675" s="166">
        <f t="shared" si="147"/>
        <v>0</v>
      </c>
      <c r="M1675" s="171" t="str">
        <f>IF(I1675="","",IF(I1675&lt;25,"Ошибка! Не соблюден минимальный заказ на сорт!",""))</f>
        <v/>
      </c>
    </row>
    <row r="1676" spans="1:13" s="172" customFormat="1" ht="15" hidden="1" customHeight="1" x14ac:dyDescent="0.25">
      <c r="A1676" s="175">
        <v>0</v>
      </c>
      <c r="B1676" s="161" t="s">
        <v>4982</v>
      </c>
      <c r="C1676" s="179" t="s">
        <v>5514</v>
      </c>
      <c r="D1676" s="173" t="s">
        <v>117</v>
      </c>
      <c r="E1676" s="173" t="s">
        <v>3332</v>
      </c>
      <c r="F1676" s="173" t="s">
        <v>6080</v>
      </c>
      <c r="G1676" s="174" t="s">
        <v>64</v>
      </c>
      <c r="H1676" s="164">
        <v>1.24</v>
      </c>
      <c r="I1676" s="165"/>
      <c r="J1676" s="166">
        <f t="shared" si="145"/>
        <v>0</v>
      </c>
      <c r="K1676" s="166">
        <f t="shared" si="146"/>
        <v>0</v>
      </c>
      <c r="L1676" s="166">
        <f t="shared" si="147"/>
        <v>0</v>
      </c>
      <c r="M1676" s="171" t="str">
        <f>IF(I1676="","",IF(I1676&lt;75,"Ошибка! Не соблюден минимальный заказ на сорт!",IF(MOD(I1676,25)&gt;0,"Ошибка! Не соблюдена кратность заказа на позицию!","")))</f>
        <v/>
      </c>
    </row>
    <row r="1677" spans="1:13" s="172" customFormat="1" ht="15" hidden="1" customHeight="1" x14ac:dyDescent="0.25">
      <c r="A1677" s="175">
        <v>0</v>
      </c>
      <c r="B1677" s="161" t="s">
        <v>93</v>
      </c>
      <c r="C1677" s="161" t="s">
        <v>94</v>
      </c>
      <c r="D1677" s="162" t="s">
        <v>5778</v>
      </c>
      <c r="E1677" s="162" t="s">
        <v>3332</v>
      </c>
      <c r="F1677" s="162" t="s">
        <v>95</v>
      </c>
      <c r="G1677" s="163" t="s">
        <v>86</v>
      </c>
      <c r="H1677" s="164">
        <v>2.42</v>
      </c>
      <c r="I1677" s="165"/>
      <c r="J1677" s="166">
        <f t="shared" si="145"/>
        <v>0</v>
      </c>
      <c r="K1677" s="166">
        <f t="shared" si="146"/>
        <v>0</v>
      </c>
      <c r="L1677" s="166">
        <f t="shared" si="147"/>
        <v>0</v>
      </c>
      <c r="M1677" s="171" t="str">
        <f>IF(I1677="","",IF(I1677&lt;25,"Ошибка! Не соблюден минимальный заказ на сорт!",""))</f>
        <v/>
      </c>
    </row>
    <row r="1678" spans="1:13" s="172" customFormat="1" ht="15" hidden="1" customHeight="1" x14ac:dyDescent="0.25">
      <c r="A1678" s="175">
        <v>0</v>
      </c>
      <c r="B1678" s="161" t="s">
        <v>4992</v>
      </c>
      <c r="C1678" s="179" t="s">
        <v>5522</v>
      </c>
      <c r="D1678" s="173" t="s">
        <v>5778</v>
      </c>
      <c r="E1678" s="173" t="s">
        <v>3332</v>
      </c>
      <c r="F1678" s="173" t="s">
        <v>95</v>
      </c>
      <c r="G1678" s="174" t="s">
        <v>16</v>
      </c>
      <c r="H1678" s="164">
        <v>6.05</v>
      </c>
      <c r="I1678" s="165"/>
      <c r="J1678" s="166">
        <f t="shared" si="145"/>
        <v>0</v>
      </c>
      <c r="K1678" s="166">
        <f t="shared" si="146"/>
        <v>0</v>
      </c>
      <c r="L1678" s="166">
        <f t="shared" si="147"/>
        <v>0</v>
      </c>
      <c r="M1678" s="171" t="str">
        <f>IF(I1678="","",IF(I1678&lt;25,"Ошибка! Не соблюден минимальный заказ на сорт!",""))</f>
        <v/>
      </c>
    </row>
    <row r="1679" spans="1:13" s="172" customFormat="1" ht="15" hidden="1" customHeight="1" x14ac:dyDescent="0.25">
      <c r="A1679" s="175">
        <v>0</v>
      </c>
      <c r="B1679" s="161" t="s">
        <v>119</v>
      </c>
      <c r="C1679" s="161" t="s">
        <v>120</v>
      </c>
      <c r="D1679" s="162" t="s">
        <v>5778</v>
      </c>
      <c r="E1679" s="162" t="s">
        <v>3332</v>
      </c>
      <c r="F1679" s="162" t="s">
        <v>121</v>
      </c>
      <c r="G1679" s="163" t="s">
        <v>86</v>
      </c>
      <c r="H1679" s="164">
        <v>2.42</v>
      </c>
      <c r="I1679" s="165"/>
      <c r="J1679" s="166">
        <f t="shared" si="145"/>
        <v>0</v>
      </c>
      <c r="K1679" s="166">
        <f t="shared" si="146"/>
        <v>0</v>
      </c>
      <c r="L1679" s="166">
        <f t="shared" si="147"/>
        <v>0</v>
      </c>
      <c r="M1679" s="171" t="str">
        <f>IF(I1679="","",IF(I1679&lt;75,"Ошибка! Не соблюден минимальный заказ на сорт!",IF(MOD(I1679,25)&gt;0,"Ошибка! Не соблюдена кратность заказа на позицию!","")))</f>
        <v/>
      </c>
    </row>
    <row r="1680" spans="1:13" s="172" customFormat="1" ht="15" hidden="1" customHeight="1" x14ac:dyDescent="0.25">
      <c r="A1680" s="175">
        <v>0</v>
      </c>
      <c r="B1680" s="161" t="s">
        <v>5006</v>
      </c>
      <c r="C1680" s="179" t="s">
        <v>5536</v>
      </c>
      <c r="D1680" s="173" t="s">
        <v>5778</v>
      </c>
      <c r="E1680" s="173" t="s">
        <v>3332</v>
      </c>
      <c r="F1680" s="173" t="s">
        <v>121</v>
      </c>
      <c r="G1680" s="174" t="s">
        <v>16</v>
      </c>
      <c r="H1680" s="164">
        <v>6.05</v>
      </c>
      <c r="I1680" s="165"/>
      <c r="J1680" s="166">
        <f t="shared" si="145"/>
        <v>0</v>
      </c>
      <c r="K1680" s="166">
        <f t="shared" si="146"/>
        <v>0</v>
      </c>
      <c r="L1680" s="166">
        <f t="shared" si="147"/>
        <v>0</v>
      </c>
      <c r="M1680" s="171" t="str">
        <f>IF(I1680="","",IF(I1680&lt;25,"Ошибка! Не соблюден минимальный заказ на сорт!",""))</f>
        <v/>
      </c>
    </row>
    <row r="1681" spans="1:13" s="172" customFormat="1" ht="15" hidden="1" customHeight="1" x14ac:dyDescent="0.25">
      <c r="A1681" s="175">
        <v>0</v>
      </c>
      <c r="B1681" s="161" t="s">
        <v>3339</v>
      </c>
      <c r="C1681" s="161" t="s">
        <v>3340</v>
      </c>
      <c r="D1681" s="162" t="s">
        <v>117</v>
      </c>
      <c r="E1681" s="162" t="s">
        <v>3332</v>
      </c>
      <c r="F1681" s="162" t="s">
        <v>3341</v>
      </c>
      <c r="G1681" s="163" t="s">
        <v>22</v>
      </c>
      <c r="H1681" s="164">
        <v>7.54</v>
      </c>
      <c r="I1681" s="165"/>
      <c r="J1681" s="166">
        <f t="shared" si="145"/>
        <v>0</v>
      </c>
      <c r="K1681" s="166">
        <f t="shared" si="146"/>
        <v>0</v>
      </c>
      <c r="L1681" s="166">
        <f t="shared" si="147"/>
        <v>0</v>
      </c>
      <c r="M1681" s="171" t="str">
        <f>IF(I1681="","",IF(I1681&lt;25,"Ошибка! Не соблюден минимальный заказ на сорт!",""))</f>
        <v/>
      </c>
    </row>
    <row r="1682" spans="1:13" s="172" customFormat="1" ht="15" hidden="1" customHeight="1" x14ac:dyDescent="0.25">
      <c r="A1682" s="175">
        <v>0</v>
      </c>
      <c r="B1682" s="161" t="s">
        <v>96</v>
      </c>
      <c r="C1682" s="161" t="s">
        <v>97</v>
      </c>
      <c r="D1682" s="162" t="s">
        <v>5778</v>
      </c>
      <c r="E1682" s="162" t="s">
        <v>3332</v>
      </c>
      <c r="F1682" s="162" t="s">
        <v>6085</v>
      </c>
      <c r="G1682" s="163" t="s">
        <v>86</v>
      </c>
      <c r="H1682" s="164">
        <v>2.42</v>
      </c>
      <c r="I1682" s="165"/>
      <c r="J1682" s="166">
        <f t="shared" si="145"/>
        <v>0</v>
      </c>
      <c r="K1682" s="166">
        <f t="shared" si="146"/>
        <v>0</v>
      </c>
      <c r="L1682" s="166">
        <f t="shared" si="147"/>
        <v>0</v>
      </c>
      <c r="M1682" s="171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s="172" customFormat="1" ht="15" hidden="1" customHeight="1" x14ac:dyDescent="0.25">
      <c r="A1683" s="175">
        <v>0</v>
      </c>
      <c r="B1683" s="161" t="s">
        <v>4993</v>
      </c>
      <c r="C1683" s="179" t="s">
        <v>5523</v>
      </c>
      <c r="D1683" s="173" t="s">
        <v>5778</v>
      </c>
      <c r="E1683" s="173" t="s">
        <v>3332</v>
      </c>
      <c r="F1683" s="173" t="s">
        <v>6085</v>
      </c>
      <c r="G1683" s="174" t="s">
        <v>16</v>
      </c>
      <c r="H1683" s="164">
        <v>6.05</v>
      </c>
      <c r="I1683" s="165"/>
      <c r="J1683" s="166">
        <f t="shared" si="145"/>
        <v>0</v>
      </c>
      <c r="K1683" s="166">
        <f t="shared" si="146"/>
        <v>0</v>
      </c>
      <c r="L1683" s="166">
        <f t="shared" si="147"/>
        <v>0</v>
      </c>
      <c r="M1683" s="171" t="str">
        <f>IF(I1683="","",IF(I1683&lt;25,"Ошибка! Не соблюден минимальный заказ на сорт!",""))</f>
        <v/>
      </c>
    </row>
    <row r="1684" spans="1:13" s="172" customFormat="1" ht="15" hidden="1" customHeight="1" x14ac:dyDescent="0.25">
      <c r="A1684" s="175">
        <v>0</v>
      </c>
      <c r="B1684" s="161" t="s">
        <v>5101</v>
      </c>
      <c r="C1684" s="161" t="s">
        <v>5621</v>
      </c>
      <c r="D1684" s="162" t="s">
        <v>3344</v>
      </c>
      <c r="E1684" s="162" t="s">
        <v>6573</v>
      </c>
      <c r="F1684" s="162" t="s">
        <v>6164</v>
      </c>
      <c r="G1684" s="163" t="s">
        <v>175</v>
      </c>
      <c r="H1684" s="164">
        <v>1.93</v>
      </c>
      <c r="I1684" s="165"/>
      <c r="J1684" s="166">
        <f t="shared" si="145"/>
        <v>0</v>
      </c>
      <c r="K1684" s="166">
        <f t="shared" si="146"/>
        <v>0</v>
      </c>
      <c r="L1684" s="166">
        <f t="shared" si="147"/>
        <v>0</v>
      </c>
      <c r="M1684" s="171" t="str">
        <f>IF(I1684="","",IF(I1684&lt;75,"Ошибка! Не соблюден минимальный заказ на сорт!",IF(MOD(I1684,25)&gt;0,"Ошибка! Не соблюдена кратность заказа на позицию!","")))</f>
        <v/>
      </c>
    </row>
    <row r="1685" spans="1:13" s="172" customFormat="1" ht="15" hidden="1" customHeight="1" x14ac:dyDescent="0.25">
      <c r="A1685" s="175">
        <v>0</v>
      </c>
      <c r="B1685" s="161" t="s">
        <v>5102</v>
      </c>
      <c r="C1685" s="161" t="s">
        <v>5622</v>
      </c>
      <c r="D1685" s="162" t="s">
        <v>3344</v>
      </c>
      <c r="E1685" s="162" t="s">
        <v>6573</v>
      </c>
      <c r="F1685" s="162" t="s">
        <v>6165</v>
      </c>
      <c r="G1685" s="163" t="s">
        <v>175</v>
      </c>
      <c r="H1685" s="164">
        <v>1.93</v>
      </c>
      <c r="I1685" s="165"/>
      <c r="J1685" s="166">
        <f t="shared" si="145"/>
        <v>0</v>
      </c>
      <c r="K1685" s="166">
        <f t="shared" si="146"/>
        <v>0</v>
      </c>
      <c r="L1685" s="166">
        <f t="shared" si="147"/>
        <v>0</v>
      </c>
      <c r="M1685" s="171" t="str">
        <f>IF(I1685="","",IF(I1685&lt;25,"Ошибка! Не соблюден минимальный заказ на сорт!",""))</f>
        <v/>
      </c>
    </row>
    <row r="1686" spans="1:13" s="172" customFormat="1" ht="15" hidden="1" customHeight="1" x14ac:dyDescent="0.25">
      <c r="A1686" s="175">
        <v>0</v>
      </c>
      <c r="B1686" s="161" t="s">
        <v>6871</v>
      </c>
      <c r="C1686" s="161" t="s">
        <v>6917</v>
      </c>
      <c r="D1686" s="162" t="s">
        <v>6955</v>
      </c>
      <c r="E1686" s="162" t="s">
        <v>6956</v>
      </c>
      <c r="F1686" s="162" t="s">
        <v>6957</v>
      </c>
      <c r="G1686" s="163" t="s">
        <v>6918</v>
      </c>
      <c r="H1686" s="164">
        <v>1.93</v>
      </c>
      <c r="I1686" s="165"/>
      <c r="J1686" s="166">
        <f t="shared" si="145"/>
        <v>0</v>
      </c>
      <c r="K1686" s="166">
        <f t="shared" si="146"/>
        <v>0</v>
      </c>
      <c r="L1686" s="166">
        <f t="shared" si="147"/>
        <v>0</v>
      </c>
      <c r="M1686" s="171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s="172" customFormat="1" ht="15" hidden="1" customHeight="1" x14ac:dyDescent="0.25">
      <c r="A1687" s="181">
        <v>0</v>
      </c>
      <c r="B1687" s="161" t="s">
        <v>3361</v>
      </c>
      <c r="C1687" s="161" t="s">
        <v>3362</v>
      </c>
      <c r="D1687" s="162" t="s">
        <v>5834</v>
      </c>
      <c r="E1687" s="162" t="s">
        <v>5835</v>
      </c>
      <c r="F1687" s="162" t="s">
        <v>3360</v>
      </c>
      <c r="G1687" s="174" t="s">
        <v>175</v>
      </c>
      <c r="H1687" s="164">
        <v>1.49</v>
      </c>
      <c r="I1687" s="165"/>
      <c r="J1687" s="166">
        <f t="shared" si="145"/>
        <v>0</v>
      </c>
      <c r="K1687" s="166">
        <f t="shared" si="146"/>
        <v>0</v>
      </c>
      <c r="L1687" s="166">
        <f t="shared" si="147"/>
        <v>0</v>
      </c>
      <c r="M1687" s="171" t="str">
        <f>IF(I1687="","",IF(I1687&lt;75,"Ошибка! Не соблюден минимальный заказ на сорт!",IF(MOD(I1687,25)&gt;0,"Ошибка! Не соблюдена кратность заказа на позицию!","")))</f>
        <v/>
      </c>
    </row>
    <row r="1688" spans="1:13" s="172" customFormat="1" ht="15" hidden="1" customHeight="1" x14ac:dyDescent="0.25">
      <c r="A1688" s="175">
        <v>0</v>
      </c>
      <c r="B1688" s="161" t="s">
        <v>3345</v>
      </c>
      <c r="C1688" s="161" t="s">
        <v>3346</v>
      </c>
      <c r="D1688" s="162" t="s">
        <v>5828</v>
      </c>
      <c r="E1688" s="162" t="s">
        <v>5829</v>
      </c>
      <c r="F1688" s="162" t="s">
        <v>6160</v>
      </c>
      <c r="G1688" s="163" t="s">
        <v>175</v>
      </c>
      <c r="H1688" s="164">
        <v>2.0299999999999998</v>
      </c>
      <c r="I1688" s="165"/>
      <c r="J1688" s="166">
        <f t="shared" si="145"/>
        <v>0</v>
      </c>
      <c r="K1688" s="166">
        <f t="shared" si="146"/>
        <v>0</v>
      </c>
      <c r="L1688" s="166">
        <f t="shared" si="147"/>
        <v>0</v>
      </c>
      <c r="M1688" s="171" t="str">
        <f>IF(I1688="","",IF(I1688&lt;25,"Ошибка! Не соблюден минимальный заказ на сорт!",""))</f>
        <v/>
      </c>
    </row>
    <row r="1689" spans="1:13" s="172" customFormat="1" ht="15" hidden="1" customHeight="1" x14ac:dyDescent="0.25">
      <c r="A1689" s="175">
        <v>0</v>
      </c>
      <c r="B1689" s="161" t="s">
        <v>3342</v>
      </c>
      <c r="C1689" s="161" t="s">
        <v>3343</v>
      </c>
      <c r="D1689" s="162" t="s">
        <v>5828</v>
      </c>
      <c r="E1689" s="162" t="s">
        <v>5829</v>
      </c>
      <c r="F1689" s="162" t="s">
        <v>6160</v>
      </c>
      <c r="G1689" s="163" t="s">
        <v>64</v>
      </c>
      <c r="H1689" s="164">
        <v>1.69</v>
      </c>
      <c r="I1689" s="165"/>
      <c r="J1689" s="166">
        <f t="shared" si="145"/>
        <v>0</v>
      </c>
      <c r="K1689" s="166">
        <f t="shared" si="146"/>
        <v>0</v>
      </c>
      <c r="L1689" s="166">
        <f t="shared" si="147"/>
        <v>0</v>
      </c>
      <c r="M1689" s="171" t="str">
        <f>IF(I1689="","",IF(I1689&lt;75,"Ошибка! Не соблюден минимальный заказ на сорт!",IF(MOD(I1689,25)&gt;0,"Ошибка! Не соблюдена кратность заказа на позицию!","")))</f>
        <v/>
      </c>
    </row>
    <row r="1690" spans="1:13" s="172" customFormat="1" ht="15" hidden="1" customHeight="1" x14ac:dyDescent="0.25">
      <c r="A1690" s="175">
        <v>0</v>
      </c>
      <c r="B1690" s="161" t="s">
        <v>5099</v>
      </c>
      <c r="C1690" s="161" t="s">
        <v>5619</v>
      </c>
      <c r="D1690" s="162" t="s">
        <v>4678</v>
      </c>
      <c r="E1690" s="162" t="s">
        <v>4676</v>
      </c>
      <c r="F1690" s="162" t="s">
        <v>6159</v>
      </c>
      <c r="G1690" s="163" t="s">
        <v>175</v>
      </c>
      <c r="H1690" s="164">
        <v>2.75</v>
      </c>
      <c r="I1690" s="165"/>
      <c r="J1690" s="166">
        <f t="shared" si="145"/>
        <v>0</v>
      </c>
      <c r="K1690" s="166">
        <f t="shared" si="146"/>
        <v>0</v>
      </c>
      <c r="L1690" s="166">
        <f t="shared" si="147"/>
        <v>0</v>
      </c>
      <c r="M1690" s="171" t="str">
        <f>IF(I1690="","",IF(I1690&lt;25,"Ошибка! Не соблюден минимальный заказ на сорт!",""))</f>
        <v/>
      </c>
    </row>
    <row r="1691" spans="1:13" ht="15" customHeight="1" x14ac:dyDescent="0.25">
      <c r="A1691" s="1">
        <v>1366</v>
      </c>
      <c r="B1691" s="63" t="s">
        <v>3352</v>
      </c>
      <c r="C1691" s="182" t="s">
        <v>3353</v>
      </c>
      <c r="D1691" s="64" t="s">
        <v>5830</v>
      </c>
      <c r="E1691" s="64" t="s">
        <v>5831</v>
      </c>
      <c r="F1691" s="64" t="s">
        <v>6161</v>
      </c>
      <c r="G1691" s="65" t="s">
        <v>175</v>
      </c>
      <c r="H1691" s="66">
        <v>1.0900000000000001</v>
      </c>
      <c r="I1691" s="67"/>
      <c r="J1691" s="68">
        <f t="shared" si="145"/>
        <v>0</v>
      </c>
      <c r="K1691" s="68">
        <f t="shared" si="146"/>
        <v>0</v>
      </c>
      <c r="L1691" s="68">
        <f t="shared" si="147"/>
        <v>0</v>
      </c>
      <c r="M1691" s="30" t="str">
        <f>IF(I1691="","",IF(I1691&lt;25,"Ошибка! Не соблюден минимальный заказ на сорт!",""))</f>
        <v/>
      </c>
    </row>
    <row r="1692" spans="1:13" ht="15" customHeight="1" x14ac:dyDescent="0.25">
      <c r="A1692" s="1">
        <v>1234</v>
      </c>
      <c r="B1692" s="63" t="s">
        <v>3365</v>
      </c>
      <c r="C1692" s="182" t="s">
        <v>3366</v>
      </c>
      <c r="D1692" s="64" t="s">
        <v>5830</v>
      </c>
      <c r="E1692" s="64" t="s">
        <v>5831</v>
      </c>
      <c r="F1692" s="64" t="s">
        <v>6163</v>
      </c>
      <c r="G1692" s="65" t="s">
        <v>175</v>
      </c>
      <c r="H1692" s="66">
        <v>1.0900000000000001</v>
      </c>
      <c r="I1692" s="67"/>
      <c r="J1692" s="68">
        <f t="shared" si="145"/>
        <v>0</v>
      </c>
      <c r="K1692" s="68">
        <f t="shared" si="146"/>
        <v>0</v>
      </c>
      <c r="L1692" s="68">
        <f t="shared" si="147"/>
        <v>0</v>
      </c>
      <c r="M1692" s="30" t="str">
        <f>IF(I1692="","",IF(I1692&lt;75,"Ошибка! Не соблюден минимальный заказ на сорт!",IF(MOD(I1692,25)&gt;0,"Ошибка! Не соблюдена кратность заказа на позицию!","")))</f>
        <v/>
      </c>
    </row>
    <row r="1693" spans="1:13" ht="15" customHeight="1" x14ac:dyDescent="0.25">
      <c r="A1693" s="1">
        <v>91</v>
      </c>
      <c r="B1693" s="63" t="s">
        <v>3376</v>
      </c>
      <c r="C1693" s="182" t="s">
        <v>3377</v>
      </c>
      <c r="D1693" s="64" t="s">
        <v>5830</v>
      </c>
      <c r="E1693" s="64" t="s">
        <v>5831</v>
      </c>
      <c r="F1693" s="64" t="s">
        <v>3375</v>
      </c>
      <c r="G1693" s="65" t="s">
        <v>175</v>
      </c>
      <c r="H1693" s="66">
        <v>1.0900000000000001</v>
      </c>
      <c r="I1693" s="67"/>
      <c r="J1693" s="68">
        <f t="shared" si="145"/>
        <v>0</v>
      </c>
      <c r="K1693" s="68">
        <f t="shared" si="146"/>
        <v>0</v>
      </c>
      <c r="L1693" s="68">
        <f t="shared" si="147"/>
        <v>0</v>
      </c>
      <c r="M1693" s="30" t="str">
        <f>IF(I1693="","",IF(I1693&lt;25,"Ошибка! Не соблюден минимальный заказ на сорт!",""))</f>
        <v/>
      </c>
    </row>
    <row r="1694" spans="1:13" s="172" customFormat="1" ht="15" hidden="1" customHeight="1" x14ac:dyDescent="0.25">
      <c r="A1694" s="175">
        <v>0</v>
      </c>
      <c r="B1694" s="161" t="s">
        <v>3354</v>
      </c>
      <c r="C1694" s="161" t="s">
        <v>3355</v>
      </c>
      <c r="D1694" s="162" t="s">
        <v>5830</v>
      </c>
      <c r="E1694" s="162" t="s">
        <v>5831</v>
      </c>
      <c r="F1694" s="162" t="s">
        <v>6161</v>
      </c>
      <c r="G1694" s="163" t="s">
        <v>64</v>
      </c>
      <c r="H1694" s="164">
        <v>0.93</v>
      </c>
      <c r="I1694" s="165"/>
      <c r="J1694" s="166">
        <f t="shared" si="145"/>
        <v>0</v>
      </c>
      <c r="K1694" s="166">
        <f t="shared" si="146"/>
        <v>0</v>
      </c>
      <c r="L1694" s="166">
        <f t="shared" si="147"/>
        <v>0</v>
      </c>
      <c r="M1694" s="171" t="str">
        <f>IF(I1694="","",IF(I1694&lt;25,"Ошибка! Не соблюден минимальный заказ на сорт!",""))</f>
        <v/>
      </c>
    </row>
    <row r="1695" spans="1:13" s="172" customFormat="1" ht="15" hidden="1" customHeight="1" x14ac:dyDescent="0.25">
      <c r="A1695" s="175">
        <v>0</v>
      </c>
      <c r="B1695" s="161" t="s">
        <v>3363</v>
      </c>
      <c r="C1695" s="161" t="s">
        <v>3364</v>
      </c>
      <c r="D1695" s="162" t="s">
        <v>5830</v>
      </c>
      <c r="E1695" s="162" t="s">
        <v>5831</v>
      </c>
      <c r="F1695" s="162" t="s">
        <v>6163</v>
      </c>
      <c r="G1695" s="163" t="s">
        <v>64</v>
      </c>
      <c r="H1695" s="164">
        <v>0.93</v>
      </c>
      <c r="I1695" s="165"/>
      <c r="J1695" s="166">
        <f t="shared" si="145"/>
        <v>0</v>
      </c>
      <c r="K1695" s="166">
        <f t="shared" si="146"/>
        <v>0</v>
      </c>
      <c r="L1695" s="166">
        <f t="shared" si="147"/>
        <v>0</v>
      </c>
      <c r="M1695" s="171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ht="15" customHeight="1" x14ac:dyDescent="0.25">
      <c r="A1696" s="1">
        <v>143</v>
      </c>
      <c r="B1696" s="63" t="s">
        <v>3358</v>
      </c>
      <c r="C1696" s="182" t="s">
        <v>3359</v>
      </c>
      <c r="D1696" s="64" t="s">
        <v>5832</v>
      </c>
      <c r="E1696" s="64" t="s">
        <v>5833</v>
      </c>
      <c r="F1696" s="64" t="s">
        <v>6162</v>
      </c>
      <c r="G1696" s="65" t="s">
        <v>175</v>
      </c>
      <c r="H1696" s="66">
        <v>1.0900000000000001</v>
      </c>
      <c r="I1696" s="67"/>
      <c r="J1696" s="68">
        <f t="shared" si="145"/>
        <v>0</v>
      </c>
      <c r="K1696" s="68">
        <f t="shared" si="146"/>
        <v>0</v>
      </c>
      <c r="L1696" s="68">
        <f t="shared" si="147"/>
        <v>0</v>
      </c>
      <c r="M1696" s="30" t="str">
        <f t="shared" ref="M1696:M1700" si="148">IF(I1696="","",IF(I1696&lt;75,"Ошибка! Не соблюден минимальный заказ на сорт!",IF(MOD(I1696,25)&gt;0,"Ошибка! Не соблюдена кратность заказа на позицию!","")))</f>
        <v/>
      </c>
    </row>
    <row r="1697" spans="1:13" ht="15" customHeight="1" x14ac:dyDescent="0.25">
      <c r="A1697" s="1">
        <v>100</v>
      </c>
      <c r="B1697" s="63" t="s">
        <v>3367</v>
      </c>
      <c r="C1697" s="182" t="s">
        <v>3368</v>
      </c>
      <c r="D1697" s="64" t="s">
        <v>5832</v>
      </c>
      <c r="E1697" s="64" t="s">
        <v>5833</v>
      </c>
      <c r="F1697" s="64" t="s">
        <v>3369</v>
      </c>
      <c r="G1697" s="65" t="s">
        <v>64</v>
      </c>
      <c r="H1697" s="66">
        <v>0.93</v>
      </c>
      <c r="I1697" s="67"/>
      <c r="J1697" s="68">
        <f t="shared" si="145"/>
        <v>0</v>
      </c>
      <c r="K1697" s="68">
        <f t="shared" si="146"/>
        <v>0</v>
      </c>
      <c r="L1697" s="68">
        <f t="shared" si="147"/>
        <v>0</v>
      </c>
      <c r="M1697" s="30" t="str">
        <f t="shared" si="148"/>
        <v/>
      </c>
    </row>
    <row r="1698" spans="1:13" s="172" customFormat="1" ht="15" hidden="1" customHeight="1" x14ac:dyDescent="0.25">
      <c r="A1698" s="175">
        <v>0</v>
      </c>
      <c r="B1698" s="161" t="s">
        <v>5100</v>
      </c>
      <c r="C1698" s="179" t="s">
        <v>5620</v>
      </c>
      <c r="D1698" s="173" t="s">
        <v>5832</v>
      </c>
      <c r="E1698" s="173" t="s">
        <v>5833</v>
      </c>
      <c r="F1698" s="173" t="s">
        <v>3369</v>
      </c>
      <c r="G1698" s="174" t="s">
        <v>175</v>
      </c>
      <c r="H1698" s="164">
        <v>1.0900000000000001</v>
      </c>
      <c r="I1698" s="165"/>
      <c r="J1698" s="166">
        <f t="shared" si="145"/>
        <v>0</v>
      </c>
      <c r="K1698" s="166">
        <f t="shared" si="146"/>
        <v>0</v>
      </c>
      <c r="L1698" s="166">
        <f t="shared" si="147"/>
        <v>0</v>
      </c>
      <c r="M1698" s="171" t="str">
        <f t="shared" si="148"/>
        <v/>
      </c>
    </row>
    <row r="1699" spans="1:13" s="172" customFormat="1" ht="15" hidden="1" customHeight="1" x14ac:dyDescent="0.25">
      <c r="A1699" s="175">
        <v>0</v>
      </c>
      <c r="B1699" s="161" t="s">
        <v>3370</v>
      </c>
      <c r="C1699" s="161" t="s">
        <v>3371</v>
      </c>
      <c r="D1699" s="162" t="s">
        <v>5832</v>
      </c>
      <c r="E1699" s="162" t="s">
        <v>5833</v>
      </c>
      <c r="F1699" s="162" t="s">
        <v>3372</v>
      </c>
      <c r="G1699" s="163" t="s">
        <v>64</v>
      </c>
      <c r="H1699" s="164">
        <v>0.93</v>
      </c>
      <c r="I1699" s="165"/>
      <c r="J1699" s="166">
        <f t="shared" si="145"/>
        <v>0</v>
      </c>
      <c r="K1699" s="166">
        <f t="shared" si="146"/>
        <v>0</v>
      </c>
      <c r="L1699" s="166">
        <f t="shared" si="147"/>
        <v>0</v>
      </c>
      <c r="M1699" s="171" t="str">
        <f t="shared" si="148"/>
        <v/>
      </c>
    </row>
    <row r="1700" spans="1:13" ht="15" customHeight="1" x14ac:dyDescent="0.25">
      <c r="A1700" s="1">
        <v>104</v>
      </c>
      <c r="B1700" s="63" t="s">
        <v>3373</v>
      </c>
      <c r="C1700" s="182" t="s">
        <v>3374</v>
      </c>
      <c r="D1700" s="64" t="s">
        <v>5832</v>
      </c>
      <c r="E1700" s="64" t="s">
        <v>5833</v>
      </c>
      <c r="F1700" s="64" t="s">
        <v>3372</v>
      </c>
      <c r="G1700" s="65" t="s">
        <v>175</v>
      </c>
      <c r="H1700" s="66">
        <v>1.0900000000000001</v>
      </c>
      <c r="I1700" s="67"/>
      <c r="J1700" s="68">
        <f t="shared" si="145"/>
        <v>0</v>
      </c>
      <c r="K1700" s="68">
        <f t="shared" si="146"/>
        <v>0</v>
      </c>
      <c r="L1700" s="68">
        <f t="shared" si="147"/>
        <v>0</v>
      </c>
      <c r="M1700" s="30" t="str">
        <f t="shared" si="148"/>
        <v/>
      </c>
    </row>
    <row r="1701" spans="1:13" s="172" customFormat="1" ht="15" hidden="1" customHeight="1" x14ac:dyDescent="0.25">
      <c r="A1701" s="175">
        <v>0</v>
      </c>
      <c r="B1701" s="161" t="s">
        <v>3356</v>
      </c>
      <c r="C1701" s="161" t="s">
        <v>3357</v>
      </c>
      <c r="D1701" s="162" t="s">
        <v>5832</v>
      </c>
      <c r="E1701" s="162" t="s">
        <v>5833</v>
      </c>
      <c r="F1701" s="162" t="s">
        <v>6162</v>
      </c>
      <c r="G1701" s="163" t="s">
        <v>64</v>
      </c>
      <c r="H1701" s="164">
        <v>0.93</v>
      </c>
      <c r="I1701" s="165"/>
      <c r="J1701" s="166">
        <f t="shared" si="145"/>
        <v>0</v>
      </c>
      <c r="K1701" s="166">
        <f t="shared" si="146"/>
        <v>0</v>
      </c>
      <c r="L1701" s="166">
        <f t="shared" si="147"/>
        <v>0</v>
      </c>
      <c r="M1701" s="171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s="172" customFormat="1" ht="15" hidden="1" customHeight="1" x14ac:dyDescent="0.25">
      <c r="A1702" s="175">
        <v>0</v>
      </c>
      <c r="B1702" s="161" t="s">
        <v>3350</v>
      </c>
      <c r="C1702" s="161" t="s">
        <v>3351</v>
      </c>
      <c r="D1702" s="162" t="s">
        <v>3380</v>
      </c>
      <c r="E1702" s="162" t="s">
        <v>3381</v>
      </c>
      <c r="F1702" s="162" t="s">
        <v>3349</v>
      </c>
      <c r="G1702" s="163" t="s">
        <v>64</v>
      </c>
      <c r="H1702" s="164">
        <v>1.65</v>
      </c>
      <c r="I1702" s="165"/>
      <c r="J1702" s="166">
        <f t="shared" si="145"/>
        <v>0</v>
      </c>
      <c r="K1702" s="166">
        <f t="shared" si="146"/>
        <v>0</v>
      </c>
      <c r="L1702" s="166">
        <f t="shared" si="147"/>
        <v>0</v>
      </c>
      <c r="M1702" s="171" t="str">
        <f>IF(I1702="","",IF(I1702&lt;75,"Ошибка! Не соблюден минимальный заказ на сорт!",IF(MOD(I1702,25)&gt;0,"Ошибка! Не соблюдена кратность заказа на позицию!","")))</f>
        <v/>
      </c>
    </row>
    <row r="1703" spans="1:13" ht="15" customHeight="1" x14ac:dyDescent="0.25">
      <c r="A1703" s="1">
        <v>366</v>
      </c>
      <c r="B1703" s="63" t="s">
        <v>3347</v>
      </c>
      <c r="C1703" s="182" t="s">
        <v>3348</v>
      </c>
      <c r="D1703" s="64" t="s">
        <v>3380</v>
      </c>
      <c r="E1703" s="64" t="s">
        <v>3381</v>
      </c>
      <c r="F1703" s="64" t="s">
        <v>3349</v>
      </c>
      <c r="G1703" s="65" t="s">
        <v>175</v>
      </c>
      <c r="H1703" s="66">
        <v>1.93</v>
      </c>
      <c r="I1703" s="67"/>
      <c r="J1703" s="68">
        <f t="shared" si="145"/>
        <v>0</v>
      </c>
      <c r="K1703" s="68">
        <f t="shared" si="146"/>
        <v>0</v>
      </c>
      <c r="L1703" s="68">
        <f t="shared" si="147"/>
        <v>0</v>
      </c>
      <c r="M1703" s="30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s="172" customFormat="1" ht="15" hidden="1" customHeight="1" x14ac:dyDescent="0.25">
      <c r="A1704" s="175">
        <v>0</v>
      </c>
      <c r="B1704" s="161" t="s">
        <v>3378</v>
      </c>
      <c r="C1704" s="161" t="s">
        <v>3379</v>
      </c>
      <c r="D1704" s="162" t="s">
        <v>3380</v>
      </c>
      <c r="E1704" s="162" t="s">
        <v>3381</v>
      </c>
      <c r="F1704" s="162" t="s">
        <v>3382</v>
      </c>
      <c r="G1704" s="163" t="s">
        <v>64</v>
      </c>
      <c r="H1704" s="164">
        <v>0.93</v>
      </c>
      <c r="I1704" s="165"/>
      <c r="J1704" s="166">
        <f t="shared" si="145"/>
        <v>0</v>
      </c>
      <c r="K1704" s="166">
        <f t="shared" si="146"/>
        <v>0</v>
      </c>
      <c r="L1704" s="166">
        <f t="shared" si="147"/>
        <v>0</v>
      </c>
      <c r="M1704" s="171" t="str">
        <f>IF(I1704="","",IF(I1704&lt;75,"Ошибка! Не соблюден минимальный заказ на сорт!",IF(MOD(I1704,25)&gt;0,"Ошибка! Не соблюдена кратность заказа на позицию!","")))</f>
        <v/>
      </c>
    </row>
    <row r="1705" spans="1:13" ht="15" customHeight="1" x14ac:dyDescent="0.25">
      <c r="A1705" s="1">
        <v>133</v>
      </c>
      <c r="B1705" s="63" t="s">
        <v>3383</v>
      </c>
      <c r="C1705" s="182" t="s">
        <v>3384</v>
      </c>
      <c r="D1705" s="64" t="s">
        <v>3380</v>
      </c>
      <c r="E1705" s="64" t="s">
        <v>3381</v>
      </c>
      <c r="F1705" s="64" t="s">
        <v>3382</v>
      </c>
      <c r="G1705" s="65" t="s">
        <v>175</v>
      </c>
      <c r="H1705" s="66">
        <v>1.0900000000000001</v>
      </c>
      <c r="I1705" s="67"/>
      <c r="J1705" s="68">
        <f t="shared" si="145"/>
        <v>0</v>
      </c>
      <c r="K1705" s="68">
        <f t="shared" si="146"/>
        <v>0</v>
      </c>
      <c r="L1705" s="68">
        <f t="shared" si="147"/>
        <v>0</v>
      </c>
      <c r="M1705" s="30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s="172" customFormat="1" ht="15" hidden="1" customHeight="1" x14ac:dyDescent="0.25">
      <c r="A1706" s="175">
        <v>0</v>
      </c>
      <c r="B1706" s="161" t="s">
        <v>3385</v>
      </c>
      <c r="C1706" s="161" t="s">
        <v>3386</v>
      </c>
      <c r="D1706" s="162" t="s">
        <v>3387</v>
      </c>
      <c r="E1706" s="162" t="s">
        <v>3388</v>
      </c>
      <c r="F1706" s="162" t="s">
        <v>3389</v>
      </c>
      <c r="G1706" s="163" t="s">
        <v>64</v>
      </c>
      <c r="H1706" s="164">
        <v>1.1599999999999999</v>
      </c>
      <c r="I1706" s="165"/>
      <c r="J1706" s="166">
        <f t="shared" si="145"/>
        <v>0</v>
      </c>
      <c r="K1706" s="166">
        <f t="shared" si="146"/>
        <v>0</v>
      </c>
      <c r="L1706" s="166">
        <f t="shared" si="147"/>
        <v>0</v>
      </c>
      <c r="M1706" s="171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s="172" customFormat="1" ht="15" hidden="1" customHeight="1" x14ac:dyDescent="0.25">
      <c r="A1707" s="175">
        <v>0</v>
      </c>
      <c r="B1707" s="161" t="s">
        <v>5271</v>
      </c>
      <c r="C1707" s="161" t="s">
        <v>3390</v>
      </c>
      <c r="D1707" s="162" t="s">
        <v>3387</v>
      </c>
      <c r="E1707" s="162" t="s">
        <v>3388</v>
      </c>
      <c r="F1707" s="162" t="s">
        <v>3391</v>
      </c>
      <c r="G1707" s="163" t="s">
        <v>64</v>
      </c>
      <c r="H1707" s="164">
        <v>0.99</v>
      </c>
      <c r="I1707" s="165"/>
      <c r="J1707" s="166">
        <f t="shared" si="145"/>
        <v>0</v>
      </c>
      <c r="K1707" s="166">
        <f t="shared" si="146"/>
        <v>0</v>
      </c>
      <c r="L1707" s="166">
        <f t="shared" si="147"/>
        <v>0</v>
      </c>
      <c r="M1707" s="171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s="172" customFormat="1" ht="15" hidden="1" customHeight="1" x14ac:dyDescent="0.25">
      <c r="A1708" s="175">
        <v>0</v>
      </c>
      <c r="B1708" s="161" t="s">
        <v>3392</v>
      </c>
      <c r="C1708" s="161" t="s">
        <v>3393</v>
      </c>
      <c r="D1708" s="162" t="s">
        <v>3387</v>
      </c>
      <c r="E1708" s="162" t="s">
        <v>3388</v>
      </c>
      <c r="F1708" s="162"/>
      <c r="G1708" s="163" t="s">
        <v>64</v>
      </c>
      <c r="H1708" s="164">
        <v>0.85</v>
      </c>
      <c r="I1708" s="165"/>
      <c r="J1708" s="166">
        <f t="shared" si="145"/>
        <v>0</v>
      </c>
      <c r="K1708" s="166">
        <f t="shared" si="146"/>
        <v>0</v>
      </c>
      <c r="L1708" s="166">
        <f t="shared" si="147"/>
        <v>0</v>
      </c>
      <c r="M1708" s="171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196</v>
      </c>
      <c r="B1709" s="63" t="s">
        <v>5272</v>
      </c>
      <c r="C1709" s="178" t="s">
        <v>6475</v>
      </c>
      <c r="D1709" s="167" t="s">
        <v>3394</v>
      </c>
      <c r="E1709" s="167" t="s">
        <v>3395</v>
      </c>
      <c r="F1709" s="167" t="s">
        <v>3396</v>
      </c>
      <c r="G1709" s="168" t="s">
        <v>175</v>
      </c>
      <c r="H1709" s="169">
        <v>1.1599999999999999</v>
      </c>
      <c r="I1709" s="67"/>
      <c r="J1709" s="68">
        <f t="shared" ref="J1709:J1772" si="149">H1709*I1709</f>
        <v>0</v>
      </c>
      <c r="K1709" s="68">
        <f t="shared" ref="K1709:K1772" si="150">IF($I$11&gt;=7000,0,H1709*0.07*I1709)</f>
        <v>0</v>
      </c>
      <c r="L1709" s="68">
        <f t="shared" ref="L1709:L1772" si="151">J1709+K1709</f>
        <v>0</v>
      </c>
      <c r="M1709" s="46" t="str">
        <f>IF(I1709="","",IF(I1709&lt;50,"Ошибка! Не соблюден минимальный заказ на сорт!",""))</f>
        <v/>
      </c>
    </row>
    <row r="1710" spans="1:13" s="172" customFormat="1" ht="15" hidden="1" customHeight="1" x14ac:dyDescent="0.25">
      <c r="A1710" s="181">
        <v>0</v>
      </c>
      <c r="B1710" s="161" t="s">
        <v>3397</v>
      </c>
      <c r="C1710" s="161" t="s">
        <v>3398</v>
      </c>
      <c r="D1710" s="162" t="s">
        <v>5752</v>
      </c>
      <c r="E1710" s="162" t="s">
        <v>5753</v>
      </c>
      <c r="F1710" s="162" t="s">
        <v>6607</v>
      </c>
      <c r="G1710" s="174" t="s">
        <v>64</v>
      </c>
      <c r="H1710" s="164">
        <v>1.71</v>
      </c>
      <c r="I1710" s="165"/>
      <c r="J1710" s="166">
        <f t="shared" si="149"/>
        <v>0</v>
      </c>
      <c r="K1710" s="166">
        <f t="shared" si="150"/>
        <v>0</v>
      </c>
      <c r="L1710" s="166">
        <f t="shared" si="151"/>
        <v>0</v>
      </c>
      <c r="M1710" s="171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s="172" customFormat="1" ht="15" hidden="1" customHeight="1" x14ac:dyDescent="0.25">
      <c r="A1711" s="181">
        <v>0</v>
      </c>
      <c r="B1711" s="161" t="s">
        <v>3399</v>
      </c>
      <c r="C1711" s="161" t="s">
        <v>3400</v>
      </c>
      <c r="D1711" s="162" t="s">
        <v>3401</v>
      </c>
      <c r="E1711" s="162" t="s">
        <v>3402</v>
      </c>
      <c r="F1711" s="162" t="s">
        <v>3403</v>
      </c>
      <c r="G1711" s="174" t="s">
        <v>64</v>
      </c>
      <c r="H1711" s="164">
        <v>1.6</v>
      </c>
      <c r="I1711" s="165"/>
      <c r="J1711" s="166">
        <f t="shared" si="149"/>
        <v>0</v>
      </c>
      <c r="K1711" s="166">
        <f t="shared" si="150"/>
        <v>0</v>
      </c>
      <c r="L1711" s="166">
        <f t="shared" si="151"/>
        <v>0</v>
      </c>
      <c r="M1711" s="171" t="str">
        <f>IF(I1711="","",IF(I1711&lt;80,"Ошибка! Не соблюден минимальный заказ на сорт!",IF(MOD(I1711,40)&gt;0,"Ошибка! Не соблюдена кратность заказа на позицию!","")))</f>
        <v/>
      </c>
    </row>
    <row r="1712" spans="1:13" s="172" customFormat="1" ht="15" hidden="1" customHeight="1" x14ac:dyDescent="0.25">
      <c r="A1712" s="175">
        <v>0</v>
      </c>
      <c r="B1712" s="161" t="s">
        <v>3404</v>
      </c>
      <c r="C1712" s="161" t="s">
        <v>3405</v>
      </c>
      <c r="D1712" s="162" t="s">
        <v>3401</v>
      </c>
      <c r="E1712" s="162" t="s">
        <v>3402</v>
      </c>
      <c r="F1712" s="162" t="s">
        <v>6063</v>
      </c>
      <c r="G1712" s="163" t="s">
        <v>64</v>
      </c>
      <c r="H1712" s="164">
        <v>1.6300000000000001</v>
      </c>
      <c r="I1712" s="165"/>
      <c r="J1712" s="166">
        <f t="shared" si="149"/>
        <v>0</v>
      </c>
      <c r="K1712" s="166">
        <f t="shared" si="150"/>
        <v>0</v>
      </c>
      <c r="L1712" s="166">
        <f t="shared" si="151"/>
        <v>0</v>
      </c>
      <c r="M1712" s="171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s="172" customFormat="1" ht="15" hidden="1" customHeight="1" x14ac:dyDescent="0.25">
      <c r="A1713" s="175">
        <v>0</v>
      </c>
      <c r="B1713" s="161" t="s">
        <v>4639</v>
      </c>
      <c r="C1713" s="161" t="s">
        <v>4643</v>
      </c>
      <c r="D1713" s="162" t="s">
        <v>5877</v>
      </c>
      <c r="E1713" s="162" t="s">
        <v>4651</v>
      </c>
      <c r="F1713" s="162" t="s">
        <v>4656</v>
      </c>
      <c r="G1713" s="163" t="s">
        <v>64</v>
      </c>
      <c r="H1713" s="164">
        <v>0.98</v>
      </c>
      <c r="I1713" s="165"/>
      <c r="J1713" s="166">
        <f t="shared" si="149"/>
        <v>0</v>
      </c>
      <c r="K1713" s="166">
        <f t="shared" si="150"/>
        <v>0</v>
      </c>
      <c r="L1713" s="166">
        <f t="shared" si="151"/>
        <v>0</v>
      </c>
      <c r="M1713" s="171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919</v>
      </c>
      <c r="B1714" s="63" t="s">
        <v>4752</v>
      </c>
      <c r="C1714" s="178" t="s">
        <v>5337</v>
      </c>
      <c r="D1714" s="167" t="s">
        <v>6553</v>
      </c>
      <c r="E1714" s="167" t="s">
        <v>6554</v>
      </c>
      <c r="F1714" s="167" t="s">
        <v>3406</v>
      </c>
      <c r="G1714" s="168" t="s">
        <v>14</v>
      </c>
      <c r="H1714" s="169">
        <v>3.3</v>
      </c>
      <c r="I1714" s="67"/>
      <c r="J1714" s="68">
        <f t="shared" si="149"/>
        <v>0</v>
      </c>
      <c r="K1714" s="68">
        <f t="shared" si="150"/>
        <v>0</v>
      </c>
      <c r="L1714" s="68">
        <f t="shared" si="151"/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8076</v>
      </c>
      <c r="B1715" s="63" t="s">
        <v>6632</v>
      </c>
      <c r="C1715" s="63" t="s">
        <v>6664</v>
      </c>
      <c r="D1715" s="64" t="s">
        <v>6696</v>
      </c>
      <c r="E1715" s="64" t="s">
        <v>6697</v>
      </c>
      <c r="F1715" s="64"/>
      <c r="G1715" s="65" t="s">
        <v>64</v>
      </c>
      <c r="H1715" s="66">
        <v>1.05</v>
      </c>
      <c r="I1715" s="67"/>
      <c r="J1715" s="68">
        <f t="shared" si="149"/>
        <v>0</v>
      </c>
      <c r="K1715" s="68">
        <f t="shared" si="150"/>
        <v>0</v>
      </c>
      <c r="L1715" s="68">
        <f t="shared" si="151"/>
        <v>0</v>
      </c>
      <c r="M1715" s="46" t="str">
        <f>IF(I1715="","",IF(I1715&lt;75,"Ошибка! Не соблюден минимальный заказ на сорт!",IF(MOD(I1715,25)&gt;0,"Ошибка! Не соблюдена кратность заказа на позицию!","")))</f>
        <v/>
      </c>
    </row>
    <row r="1716" spans="1:13" s="172" customFormat="1" ht="15" hidden="1" customHeight="1" x14ac:dyDescent="0.25">
      <c r="A1716" s="175">
        <v>0</v>
      </c>
      <c r="B1716" s="161" t="s">
        <v>3407</v>
      </c>
      <c r="C1716" s="161" t="s">
        <v>3408</v>
      </c>
      <c r="D1716" s="162" t="s">
        <v>3409</v>
      </c>
      <c r="E1716" s="162" t="s">
        <v>3410</v>
      </c>
      <c r="F1716" s="162" t="s">
        <v>6061</v>
      </c>
      <c r="G1716" s="163" t="s">
        <v>64</v>
      </c>
      <c r="H1716" s="164">
        <v>1.1599999999999999</v>
      </c>
      <c r="I1716" s="165"/>
      <c r="J1716" s="166">
        <f t="shared" si="149"/>
        <v>0</v>
      </c>
      <c r="K1716" s="166">
        <f t="shared" si="150"/>
        <v>0</v>
      </c>
      <c r="L1716" s="166">
        <f t="shared" si="151"/>
        <v>0</v>
      </c>
      <c r="M1716" s="171" t="str">
        <f>IF(I1716="","",IF(I1716&lt;75,"Ошибка! Не соблюден минимальный заказ на сорт!",IF(MOD(I1716,25)&gt;0,"Ошибка! Не соблюдена кратность заказа на позицию!","")))</f>
        <v/>
      </c>
    </row>
    <row r="1717" spans="1:13" s="172" customFormat="1" ht="15" hidden="1" customHeight="1" x14ac:dyDescent="0.25">
      <c r="A1717" s="175">
        <v>0</v>
      </c>
      <c r="B1717" s="161" t="s">
        <v>3411</v>
      </c>
      <c r="C1717" s="161" t="s">
        <v>3412</v>
      </c>
      <c r="D1717" s="162" t="s">
        <v>3409</v>
      </c>
      <c r="E1717" s="162" t="s">
        <v>3410</v>
      </c>
      <c r="F1717" s="162" t="s">
        <v>3413</v>
      </c>
      <c r="G1717" s="163" t="s">
        <v>64</v>
      </c>
      <c r="H1717" s="164">
        <v>1.1599999999999999</v>
      </c>
      <c r="I1717" s="165"/>
      <c r="J1717" s="166">
        <f t="shared" si="149"/>
        <v>0</v>
      </c>
      <c r="K1717" s="166">
        <f t="shared" si="150"/>
        <v>0</v>
      </c>
      <c r="L1717" s="166">
        <f t="shared" si="151"/>
        <v>0</v>
      </c>
      <c r="M1717" s="171" t="str">
        <f>IF(I1717="","",IF(I1717&lt;75,"Ошибка! Не соблюден минимальный заказ на сорт!",IF(MOD(I1717,25)&gt;0,"Ошибка! Не соблюдена кратность заказа на позицию!","")))</f>
        <v/>
      </c>
    </row>
    <row r="1718" spans="1:13" s="172" customFormat="1" ht="15" hidden="1" customHeight="1" x14ac:dyDescent="0.25">
      <c r="A1718" s="175">
        <v>0</v>
      </c>
      <c r="B1718" s="161" t="s">
        <v>4948</v>
      </c>
      <c r="C1718" s="179" t="s">
        <v>5489</v>
      </c>
      <c r="D1718" s="173" t="s">
        <v>5750</v>
      </c>
      <c r="E1718" s="173" t="s">
        <v>5751</v>
      </c>
      <c r="F1718" s="173" t="s">
        <v>6062</v>
      </c>
      <c r="G1718" s="174" t="s">
        <v>64</v>
      </c>
      <c r="H1718" s="164">
        <v>1.32</v>
      </c>
      <c r="I1718" s="165"/>
      <c r="J1718" s="166">
        <f t="shared" si="149"/>
        <v>0</v>
      </c>
      <c r="K1718" s="166">
        <f t="shared" si="150"/>
        <v>0</v>
      </c>
      <c r="L1718" s="166">
        <f t="shared" si="151"/>
        <v>0</v>
      </c>
      <c r="M1718" s="171" t="str">
        <f>IF(I1718="","",IF(I1718&lt;75,"Ошибка! Не соблюден минимальный заказ на сорт!",IF(MOD(I1718,25)&gt;0,"Ошибка! Не соблюдена кратность заказа на позицию!","")))</f>
        <v/>
      </c>
    </row>
    <row r="1719" spans="1:13" ht="15" customHeight="1" x14ac:dyDescent="0.25">
      <c r="A1719" s="1">
        <v>255</v>
      </c>
      <c r="B1719" s="63" t="s">
        <v>4947</v>
      </c>
      <c r="C1719" s="178" t="s">
        <v>5488</v>
      </c>
      <c r="D1719" s="167" t="s">
        <v>5750</v>
      </c>
      <c r="E1719" s="167" t="s">
        <v>5751</v>
      </c>
      <c r="F1719" s="167"/>
      <c r="G1719" s="168" t="s">
        <v>64</v>
      </c>
      <c r="H1719" s="169">
        <v>1.1599999999999999</v>
      </c>
      <c r="I1719" s="67"/>
      <c r="J1719" s="68">
        <f t="shared" si="149"/>
        <v>0</v>
      </c>
      <c r="K1719" s="68">
        <f t="shared" si="150"/>
        <v>0</v>
      </c>
      <c r="L1719" s="68">
        <f t="shared" si="151"/>
        <v>0</v>
      </c>
      <c r="M1719" s="46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s="172" customFormat="1" ht="15" hidden="1" customHeight="1" x14ac:dyDescent="0.25">
      <c r="A1720" s="175">
        <v>0</v>
      </c>
      <c r="B1720" s="161" t="s">
        <v>3414</v>
      </c>
      <c r="C1720" s="161" t="s">
        <v>3415</v>
      </c>
      <c r="D1720" s="162" t="s">
        <v>3416</v>
      </c>
      <c r="E1720" s="162" t="s">
        <v>3417</v>
      </c>
      <c r="F1720" s="162" t="s">
        <v>3418</v>
      </c>
      <c r="G1720" s="163" t="s">
        <v>64</v>
      </c>
      <c r="H1720" s="164">
        <v>1.6</v>
      </c>
      <c r="I1720" s="165"/>
      <c r="J1720" s="166">
        <f t="shared" si="149"/>
        <v>0</v>
      </c>
      <c r="K1720" s="166">
        <f t="shared" si="150"/>
        <v>0</v>
      </c>
      <c r="L1720" s="166">
        <f t="shared" si="151"/>
        <v>0</v>
      </c>
      <c r="M1720" s="171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s="172" customFormat="1" ht="15" hidden="1" customHeight="1" x14ac:dyDescent="0.25">
      <c r="A1721" s="175">
        <v>0</v>
      </c>
      <c r="B1721" s="161" t="s">
        <v>3419</v>
      </c>
      <c r="C1721" s="161" t="s">
        <v>3420</v>
      </c>
      <c r="D1721" s="162" t="s">
        <v>6608</v>
      </c>
      <c r="E1721" s="162" t="s">
        <v>6609</v>
      </c>
      <c r="F1721" s="162"/>
      <c r="G1721" s="163" t="s">
        <v>64</v>
      </c>
      <c r="H1721" s="164">
        <v>1.1599999999999999</v>
      </c>
      <c r="I1721" s="165"/>
      <c r="J1721" s="166">
        <f t="shared" si="149"/>
        <v>0</v>
      </c>
      <c r="K1721" s="166">
        <f t="shared" si="150"/>
        <v>0</v>
      </c>
      <c r="L1721" s="166">
        <f t="shared" si="151"/>
        <v>0</v>
      </c>
      <c r="M1721" s="171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ht="15" customHeight="1" x14ac:dyDescent="0.25">
      <c r="A1722" s="1">
        <v>100</v>
      </c>
      <c r="B1722" s="63" t="s">
        <v>2966</v>
      </c>
      <c r="C1722" s="63" t="s">
        <v>2967</v>
      </c>
      <c r="D1722" s="64" t="s">
        <v>6583</v>
      </c>
      <c r="E1722" s="64" t="s">
        <v>6584</v>
      </c>
      <c r="F1722" s="64" t="s">
        <v>2970</v>
      </c>
      <c r="G1722" s="65" t="s">
        <v>175</v>
      </c>
      <c r="H1722" s="66">
        <v>1.41</v>
      </c>
      <c r="I1722" s="67"/>
      <c r="J1722" s="68">
        <f t="shared" si="149"/>
        <v>0</v>
      </c>
      <c r="K1722" s="68">
        <f t="shared" si="150"/>
        <v>0</v>
      </c>
      <c r="L1722" s="68">
        <f t="shared" si="151"/>
        <v>0</v>
      </c>
      <c r="M1722" s="30" t="str">
        <f>IF(I1722="","",IF(I1722&lt;75,"Ошибка! Не соблюден минимальный заказ на сорт!",IF(MOD(I1722,25)&gt;0,"Ошибка! Не соблюдена кратность заказа на позицию!","")))</f>
        <v/>
      </c>
    </row>
    <row r="1723" spans="1:13" s="172" customFormat="1" ht="15" hidden="1" customHeight="1" x14ac:dyDescent="0.25">
      <c r="A1723" s="175">
        <v>0</v>
      </c>
      <c r="B1723" s="161" t="s">
        <v>2971</v>
      </c>
      <c r="C1723" s="161" t="s">
        <v>2972</v>
      </c>
      <c r="D1723" s="162" t="s">
        <v>6583</v>
      </c>
      <c r="E1723" s="162" t="s">
        <v>6584</v>
      </c>
      <c r="F1723" s="162" t="s">
        <v>2973</v>
      </c>
      <c r="G1723" s="163" t="s">
        <v>175</v>
      </c>
      <c r="H1723" s="164">
        <v>1.41</v>
      </c>
      <c r="I1723" s="165"/>
      <c r="J1723" s="166">
        <f t="shared" si="149"/>
        <v>0</v>
      </c>
      <c r="K1723" s="166">
        <f t="shared" si="150"/>
        <v>0</v>
      </c>
      <c r="L1723" s="166">
        <f t="shared" si="151"/>
        <v>0</v>
      </c>
      <c r="M1723" s="171" t="str">
        <f>IF(I1723="","",IF(I1723&lt;75,"Ошибка! Не соблюден минимальный заказ на сорт!",IF(MOD(I1723,25)&gt;0,"Ошибка! Не соблюдена кратность заказа на позицию!","")))</f>
        <v/>
      </c>
    </row>
    <row r="1724" spans="1:13" s="172" customFormat="1" ht="15" hidden="1" customHeight="1" x14ac:dyDescent="0.25">
      <c r="A1724" s="175">
        <v>0</v>
      </c>
      <c r="B1724" s="161" t="s">
        <v>3425</v>
      </c>
      <c r="C1724" s="161" t="s">
        <v>3426</v>
      </c>
      <c r="D1724" s="162" t="s">
        <v>3423</v>
      </c>
      <c r="E1724" s="162" t="s">
        <v>3424</v>
      </c>
      <c r="F1724" s="162"/>
      <c r="G1724" s="163" t="s">
        <v>175</v>
      </c>
      <c r="H1724" s="164">
        <v>1.1599999999999999</v>
      </c>
      <c r="I1724" s="165"/>
      <c r="J1724" s="166">
        <f t="shared" si="149"/>
        <v>0</v>
      </c>
      <c r="K1724" s="166">
        <f t="shared" si="150"/>
        <v>0</v>
      </c>
      <c r="L1724" s="166">
        <f t="shared" si="151"/>
        <v>0</v>
      </c>
      <c r="M1724" s="171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s="172" customFormat="1" ht="15" hidden="1" customHeight="1" x14ac:dyDescent="0.25">
      <c r="A1725" s="175">
        <v>0</v>
      </c>
      <c r="B1725" s="161" t="s">
        <v>3421</v>
      </c>
      <c r="C1725" s="161" t="s">
        <v>3422</v>
      </c>
      <c r="D1725" s="162" t="s">
        <v>3423</v>
      </c>
      <c r="E1725" s="162" t="s">
        <v>3424</v>
      </c>
      <c r="F1725" s="162"/>
      <c r="G1725" s="163" t="s">
        <v>175</v>
      </c>
      <c r="H1725" s="164">
        <v>1.1599999999999999</v>
      </c>
      <c r="I1725" s="165"/>
      <c r="J1725" s="166">
        <f t="shared" si="149"/>
        <v>0</v>
      </c>
      <c r="K1725" s="166">
        <f t="shared" si="150"/>
        <v>0</v>
      </c>
      <c r="L1725" s="166">
        <f t="shared" si="151"/>
        <v>0</v>
      </c>
      <c r="M1725" s="171" t="str">
        <f>IF(I1725="","",IF(I1725&lt;75,"Ошибка! Не соблюден минимальный заказ на сорт!",IF(MOD(I1725,25)&gt;0,"Ошибка! Не соблюдена кратность заказа на позицию!","")))</f>
        <v/>
      </c>
    </row>
    <row r="1726" spans="1:13" s="172" customFormat="1" ht="15" customHeight="1" x14ac:dyDescent="0.25">
      <c r="A1726" s="1">
        <v>941</v>
      </c>
      <c r="B1726" s="63" t="s">
        <v>5276</v>
      </c>
      <c r="C1726" s="178" t="s">
        <v>6479</v>
      </c>
      <c r="D1726" s="167" t="s">
        <v>6548</v>
      </c>
      <c r="E1726" s="167" t="s">
        <v>6549</v>
      </c>
      <c r="F1726" s="167" t="s">
        <v>6336</v>
      </c>
      <c r="G1726" s="168" t="s">
        <v>64</v>
      </c>
      <c r="H1726" s="169">
        <v>1.08</v>
      </c>
      <c r="I1726" s="67"/>
      <c r="J1726" s="68">
        <f t="shared" si="149"/>
        <v>0</v>
      </c>
      <c r="K1726" s="68">
        <f t="shared" si="150"/>
        <v>0</v>
      </c>
      <c r="L1726" s="68">
        <f t="shared" si="151"/>
        <v>0</v>
      </c>
      <c r="M1726" s="171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s="172" customFormat="1" ht="15" hidden="1" customHeight="1" x14ac:dyDescent="0.25">
      <c r="A1727" s="175">
        <v>0</v>
      </c>
      <c r="B1727" s="161" t="s">
        <v>3427</v>
      </c>
      <c r="C1727" s="161" t="s">
        <v>3428</v>
      </c>
      <c r="D1727" s="162" t="s">
        <v>3429</v>
      </c>
      <c r="E1727" s="162" t="s">
        <v>3430</v>
      </c>
      <c r="F1727" s="162" t="s">
        <v>3431</v>
      </c>
      <c r="G1727" s="163" t="s">
        <v>64</v>
      </c>
      <c r="H1727" s="164">
        <v>0.88</v>
      </c>
      <c r="I1727" s="165"/>
      <c r="J1727" s="166">
        <f t="shared" si="149"/>
        <v>0</v>
      </c>
      <c r="K1727" s="166">
        <f t="shared" si="150"/>
        <v>0</v>
      </c>
      <c r="L1727" s="166">
        <f t="shared" si="151"/>
        <v>0</v>
      </c>
      <c r="M1727" s="171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s="172" customFormat="1" ht="15" hidden="1" customHeight="1" x14ac:dyDescent="0.25">
      <c r="A1728" s="175">
        <v>0</v>
      </c>
      <c r="B1728" s="161" t="s">
        <v>4964</v>
      </c>
      <c r="C1728" s="161" t="s">
        <v>5500</v>
      </c>
      <c r="D1728" s="162" t="s">
        <v>5768</v>
      </c>
      <c r="E1728" s="162" t="s">
        <v>6570</v>
      </c>
      <c r="F1728" s="162" t="s">
        <v>6074</v>
      </c>
      <c r="G1728" s="163" t="s">
        <v>64</v>
      </c>
      <c r="H1728" s="164">
        <v>2.3699999999999997</v>
      </c>
      <c r="I1728" s="165"/>
      <c r="J1728" s="166">
        <f t="shared" si="149"/>
        <v>0</v>
      </c>
      <c r="K1728" s="166">
        <f t="shared" si="150"/>
        <v>0</v>
      </c>
      <c r="L1728" s="166">
        <f t="shared" si="151"/>
        <v>0</v>
      </c>
      <c r="M1728" s="171" t="str">
        <f>IF(I1728="","",IF(I1728&lt;75,"Ошибка! Не соблюден минимальный заказ на сорт!",IF(MOD(I1728,25)&gt;0,"Ошибка! Не соблюдена кратность заказа на позицию!","")))</f>
        <v/>
      </c>
    </row>
    <row r="1729" spans="1:13" s="172" customFormat="1" ht="15" customHeight="1" x14ac:dyDescent="0.25">
      <c r="A1729" s="1">
        <v>1822</v>
      </c>
      <c r="B1729" s="63" t="s">
        <v>3432</v>
      </c>
      <c r="C1729" s="63" t="s">
        <v>3433</v>
      </c>
      <c r="D1729" s="64" t="s">
        <v>3434</v>
      </c>
      <c r="E1729" s="64" t="s">
        <v>3435</v>
      </c>
      <c r="F1729" s="64"/>
      <c r="G1729" s="65" t="s">
        <v>64</v>
      </c>
      <c r="H1729" s="66">
        <v>1.32</v>
      </c>
      <c r="I1729" s="67"/>
      <c r="J1729" s="68">
        <f t="shared" si="149"/>
        <v>0</v>
      </c>
      <c r="K1729" s="68">
        <f t="shared" si="150"/>
        <v>0</v>
      </c>
      <c r="L1729" s="68">
        <f t="shared" si="151"/>
        <v>0</v>
      </c>
      <c r="M1729" s="171" t="str">
        <f t="shared" ref="M1729:M1734" si="152"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s="172" customFormat="1" ht="15" hidden="1" customHeight="1" x14ac:dyDescent="0.25">
      <c r="A1730" s="175">
        <v>0</v>
      </c>
      <c r="B1730" s="161" t="s">
        <v>3436</v>
      </c>
      <c r="C1730" s="161" t="s">
        <v>3437</v>
      </c>
      <c r="D1730" s="162" t="s">
        <v>3438</v>
      </c>
      <c r="E1730" s="162" t="s">
        <v>3439</v>
      </c>
      <c r="F1730" s="162" t="s">
        <v>3440</v>
      </c>
      <c r="G1730" s="163" t="s">
        <v>64</v>
      </c>
      <c r="H1730" s="164">
        <v>1.3800000000000001</v>
      </c>
      <c r="I1730" s="165"/>
      <c r="J1730" s="166">
        <f t="shared" si="149"/>
        <v>0</v>
      </c>
      <c r="K1730" s="166">
        <f t="shared" si="150"/>
        <v>0</v>
      </c>
      <c r="L1730" s="166">
        <f t="shared" si="151"/>
        <v>0</v>
      </c>
      <c r="M1730" s="171" t="str">
        <f t="shared" si="152"/>
        <v/>
      </c>
    </row>
    <row r="1731" spans="1:13" s="172" customFormat="1" ht="15" hidden="1" customHeight="1" x14ac:dyDescent="0.25">
      <c r="A1731" s="175">
        <v>0</v>
      </c>
      <c r="B1731" s="161" t="s">
        <v>3441</v>
      </c>
      <c r="C1731" s="161" t="s">
        <v>3442</v>
      </c>
      <c r="D1731" s="162" t="s">
        <v>3438</v>
      </c>
      <c r="E1731" s="162" t="s">
        <v>3439</v>
      </c>
      <c r="F1731" s="162" t="s">
        <v>6067</v>
      </c>
      <c r="G1731" s="163" t="s">
        <v>64</v>
      </c>
      <c r="H1731" s="164">
        <v>1.3800000000000001</v>
      </c>
      <c r="I1731" s="165"/>
      <c r="J1731" s="166">
        <f t="shared" si="149"/>
        <v>0</v>
      </c>
      <c r="K1731" s="166">
        <f t="shared" si="150"/>
        <v>0</v>
      </c>
      <c r="L1731" s="166">
        <f t="shared" si="151"/>
        <v>0</v>
      </c>
      <c r="M1731" s="171" t="str">
        <f t="shared" si="152"/>
        <v/>
      </c>
    </row>
    <row r="1732" spans="1:13" s="172" customFormat="1" ht="15" hidden="1" customHeight="1" x14ac:dyDescent="0.25">
      <c r="A1732" s="175">
        <v>0</v>
      </c>
      <c r="B1732" s="161" t="s">
        <v>4961</v>
      </c>
      <c r="C1732" s="161" t="s">
        <v>5497</v>
      </c>
      <c r="D1732" s="162" t="s">
        <v>5762</v>
      </c>
      <c r="E1732" s="162" t="s">
        <v>5763</v>
      </c>
      <c r="F1732" s="162" t="s">
        <v>6071</v>
      </c>
      <c r="G1732" s="163" t="s">
        <v>64</v>
      </c>
      <c r="H1732" s="164">
        <v>1.3800000000000001</v>
      </c>
      <c r="I1732" s="165"/>
      <c r="J1732" s="166">
        <f t="shared" si="149"/>
        <v>0</v>
      </c>
      <c r="K1732" s="166">
        <f t="shared" si="150"/>
        <v>0</v>
      </c>
      <c r="L1732" s="166">
        <f t="shared" si="151"/>
        <v>0</v>
      </c>
      <c r="M1732" s="171" t="str">
        <f t="shared" si="152"/>
        <v/>
      </c>
    </row>
    <row r="1733" spans="1:13" s="172" customFormat="1" ht="15" hidden="1" customHeight="1" x14ac:dyDescent="0.25">
      <c r="A1733" s="175">
        <v>0</v>
      </c>
      <c r="B1733" s="161" t="s">
        <v>3469</v>
      </c>
      <c r="C1733" s="161" t="s">
        <v>3470</v>
      </c>
      <c r="D1733" s="162" t="s">
        <v>5764</v>
      </c>
      <c r="E1733" s="162" t="s">
        <v>5765</v>
      </c>
      <c r="F1733" s="162" t="s">
        <v>3473</v>
      </c>
      <c r="G1733" s="163" t="s">
        <v>64</v>
      </c>
      <c r="H1733" s="164">
        <v>1.41</v>
      </c>
      <c r="I1733" s="165"/>
      <c r="J1733" s="166">
        <f t="shared" si="149"/>
        <v>0</v>
      </c>
      <c r="K1733" s="166">
        <f t="shared" si="150"/>
        <v>0</v>
      </c>
      <c r="L1733" s="166">
        <f t="shared" si="151"/>
        <v>0</v>
      </c>
      <c r="M1733" s="171" t="str">
        <f t="shared" si="152"/>
        <v/>
      </c>
    </row>
    <row r="1734" spans="1:13" s="172" customFormat="1" ht="15" hidden="1" customHeight="1" x14ac:dyDescent="0.25">
      <c r="A1734" s="175">
        <v>0</v>
      </c>
      <c r="B1734" s="161" t="s">
        <v>3443</v>
      </c>
      <c r="C1734" s="161" t="s">
        <v>3444</v>
      </c>
      <c r="D1734" s="162" t="s">
        <v>3445</v>
      </c>
      <c r="E1734" s="162" t="s">
        <v>3446</v>
      </c>
      <c r="F1734" s="162" t="s">
        <v>3447</v>
      </c>
      <c r="G1734" s="163" t="s">
        <v>64</v>
      </c>
      <c r="H1734" s="164">
        <v>1.3800000000000001</v>
      </c>
      <c r="I1734" s="165"/>
      <c r="J1734" s="166">
        <f t="shared" si="149"/>
        <v>0</v>
      </c>
      <c r="K1734" s="166">
        <f t="shared" si="150"/>
        <v>0</v>
      </c>
      <c r="L1734" s="166">
        <f t="shared" si="151"/>
        <v>0</v>
      </c>
      <c r="M1734" s="171" t="str">
        <f t="shared" si="152"/>
        <v/>
      </c>
    </row>
    <row r="1735" spans="1:13" s="172" customFormat="1" ht="15" hidden="1" customHeight="1" x14ac:dyDescent="0.25">
      <c r="A1735" s="181">
        <v>0</v>
      </c>
      <c r="B1735" s="161" t="s">
        <v>3462</v>
      </c>
      <c r="C1735" s="161" t="s">
        <v>3463</v>
      </c>
      <c r="D1735" s="162" t="s">
        <v>3449</v>
      </c>
      <c r="E1735" s="162" t="s">
        <v>3450</v>
      </c>
      <c r="F1735" s="162" t="s">
        <v>3464</v>
      </c>
      <c r="G1735" s="174" t="s">
        <v>64</v>
      </c>
      <c r="H1735" s="164">
        <v>2.2000000000000002</v>
      </c>
      <c r="I1735" s="165"/>
      <c r="J1735" s="166">
        <f t="shared" si="149"/>
        <v>0</v>
      </c>
      <c r="K1735" s="166">
        <f t="shared" si="150"/>
        <v>0</v>
      </c>
      <c r="L1735" s="166">
        <f t="shared" si="151"/>
        <v>0</v>
      </c>
      <c r="M1735" s="171" t="str">
        <f>IF(I1735="","",IF(I1735&lt;75,"Ошибка! Не соблюден минимальный заказ на сорт!",IF(MOD(I1735,25)&gt;0,"Ошибка! Не соблюдена кратность заказа на позицию!","")))</f>
        <v/>
      </c>
    </row>
    <row r="1736" spans="1:13" s="172" customFormat="1" ht="15" hidden="1" customHeight="1" x14ac:dyDescent="0.25">
      <c r="A1736" s="181">
        <v>0</v>
      </c>
      <c r="B1736" s="161" t="s">
        <v>4953</v>
      </c>
      <c r="C1736" s="161" t="s">
        <v>3448</v>
      </c>
      <c r="D1736" s="162" t="s">
        <v>3449</v>
      </c>
      <c r="E1736" s="162" t="s">
        <v>3450</v>
      </c>
      <c r="F1736" s="162" t="s">
        <v>3451</v>
      </c>
      <c r="G1736" s="174" t="s">
        <v>64</v>
      </c>
      <c r="H1736" s="164">
        <v>1.98</v>
      </c>
      <c r="I1736" s="165"/>
      <c r="J1736" s="166">
        <f t="shared" si="149"/>
        <v>0</v>
      </c>
      <c r="K1736" s="166">
        <f t="shared" si="150"/>
        <v>0</v>
      </c>
      <c r="L1736" s="166">
        <f t="shared" si="151"/>
        <v>0</v>
      </c>
      <c r="M1736" s="171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s="172" customFormat="1" ht="15" hidden="1" customHeight="1" x14ac:dyDescent="0.25">
      <c r="A1737" s="181">
        <v>0</v>
      </c>
      <c r="B1737" s="161" t="s">
        <v>4954</v>
      </c>
      <c r="C1737" s="161" t="s">
        <v>3452</v>
      </c>
      <c r="D1737" s="162" t="s">
        <v>3449</v>
      </c>
      <c r="E1737" s="162" t="s">
        <v>3450</v>
      </c>
      <c r="F1737" s="162" t="s">
        <v>3453</v>
      </c>
      <c r="G1737" s="174" t="s">
        <v>64</v>
      </c>
      <c r="H1737" s="164">
        <v>1.98</v>
      </c>
      <c r="I1737" s="165"/>
      <c r="J1737" s="166">
        <f t="shared" si="149"/>
        <v>0</v>
      </c>
      <c r="K1737" s="166">
        <f t="shared" si="150"/>
        <v>0</v>
      </c>
      <c r="L1737" s="166">
        <f t="shared" si="151"/>
        <v>0</v>
      </c>
      <c r="M1737" s="171" t="str">
        <f>IF(I1737="","",IF(I1737&lt;75,"Ошибка! Не соблюден минимальный заказ на сорт!",IF(MOD(I1737,25)&gt;0,"Ошибка! Не соблюдена кратность заказа на позицию!","")))</f>
        <v/>
      </c>
    </row>
    <row r="1738" spans="1:13" s="172" customFormat="1" ht="15" hidden="1" customHeight="1" x14ac:dyDescent="0.25">
      <c r="A1738" s="181">
        <v>0</v>
      </c>
      <c r="B1738" s="161" t="s">
        <v>4955</v>
      </c>
      <c r="C1738" s="161" t="s">
        <v>3454</v>
      </c>
      <c r="D1738" s="162" t="s">
        <v>3449</v>
      </c>
      <c r="E1738" s="162" t="s">
        <v>3450</v>
      </c>
      <c r="F1738" s="162" t="s">
        <v>3455</v>
      </c>
      <c r="G1738" s="163" t="s">
        <v>64</v>
      </c>
      <c r="H1738" s="164">
        <v>1.98</v>
      </c>
      <c r="I1738" s="165"/>
      <c r="J1738" s="166">
        <f t="shared" si="149"/>
        <v>0</v>
      </c>
      <c r="K1738" s="166">
        <f t="shared" si="150"/>
        <v>0</v>
      </c>
      <c r="L1738" s="166">
        <f t="shared" si="151"/>
        <v>0</v>
      </c>
      <c r="M1738" s="171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s="172" customFormat="1" ht="15" hidden="1" customHeight="1" x14ac:dyDescent="0.25">
      <c r="A1739" s="181">
        <v>0</v>
      </c>
      <c r="B1739" s="161" t="s">
        <v>3459</v>
      </c>
      <c r="C1739" s="161" t="s">
        <v>3460</v>
      </c>
      <c r="D1739" s="162" t="s">
        <v>3449</v>
      </c>
      <c r="E1739" s="162" t="s">
        <v>3450</v>
      </c>
      <c r="F1739" s="162" t="s">
        <v>3461</v>
      </c>
      <c r="G1739" s="174" t="s">
        <v>64</v>
      </c>
      <c r="H1739" s="164">
        <v>1.32</v>
      </c>
      <c r="I1739" s="165"/>
      <c r="J1739" s="166">
        <f t="shared" si="149"/>
        <v>0</v>
      </c>
      <c r="K1739" s="166">
        <f t="shared" si="150"/>
        <v>0</v>
      </c>
      <c r="L1739" s="166">
        <f t="shared" si="151"/>
        <v>0</v>
      </c>
      <c r="M1739" s="171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s="172" customFormat="1" ht="15" hidden="1" customHeight="1" x14ac:dyDescent="0.25">
      <c r="A1740" s="175">
        <v>0</v>
      </c>
      <c r="B1740" s="161" t="s">
        <v>3465</v>
      </c>
      <c r="C1740" s="161" t="s">
        <v>3466</v>
      </c>
      <c r="D1740" s="162" t="s">
        <v>3467</v>
      </c>
      <c r="E1740" s="162" t="s">
        <v>3468</v>
      </c>
      <c r="F1740" s="162" t="s">
        <v>260</v>
      </c>
      <c r="G1740" s="163" t="s">
        <v>64</v>
      </c>
      <c r="H1740" s="164">
        <v>1.32</v>
      </c>
      <c r="I1740" s="165"/>
      <c r="J1740" s="166">
        <f t="shared" si="149"/>
        <v>0</v>
      </c>
      <c r="K1740" s="166">
        <f t="shared" si="150"/>
        <v>0</v>
      </c>
      <c r="L1740" s="166">
        <f t="shared" si="151"/>
        <v>0</v>
      </c>
      <c r="M1740" s="171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217</v>
      </c>
      <c r="B1741" s="63" t="s">
        <v>3474</v>
      </c>
      <c r="C1741" s="63" t="s">
        <v>3475</v>
      </c>
      <c r="D1741" s="64" t="s">
        <v>3471</v>
      </c>
      <c r="E1741" s="64" t="s">
        <v>3472</v>
      </c>
      <c r="F1741" s="64" t="s">
        <v>1070</v>
      </c>
      <c r="G1741" s="65" t="s">
        <v>64</v>
      </c>
      <c r="H1741" s="66">
        <v>1.3800000000000001</v>
      </c>
      <c r="I1741" s="67"/>
      <c r="J1741" s="68">
        <f t="shared" si="149"/>
        <v>0</v>
      </c>
      <c r="K1741" s="68">
        <f t="shared" si="150"/>
        <v>0</v>
      </c>
      <c r="L1741" s="68">
        <f t="shared" si="151"/>
        <v>0</v>
      </c>
      <c r="M1741" s="46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s="172" customFormat="1" ht="15" hidden="1" customHeight="1" x14ac:dyDescent="0.25">
      <c r="A1742" s="181">
        <v>0</v>
      </c>
      <c r="B1742" s="161" t="s">
        <v>3479</v>
      </c>
      <c r="C1742" s="161" t="s">
        <v>3480</v>
      </c>
      <c r="D1742" s="162" t="s">
        <v>3471</v>
      </c>
      <c r="E1742" s="162" t="s">
        <v>3472</v>
      </c>
      <c r="F1742" s="162" t="s">
        <v>3481</v>
      </c>
      <c r="G1742" s="163" t="s">
        <v>64</v>
      </c>
      <c r="H1742" s="164">
        <v>1.3800000000000001</v>
      </c>
      <c r="I1742" s="165"/>
      <c r="J1742" s="166">
        <f t="shared" si="149"/>
        <v>0</v>
      </c>
      <c r="K1742" s="166">
        <f t="shared" si="150"/>
        <v>0</v>
      </c>
      <c r="L1742" s="166">
        <f t="shared" si="151"/>
        <v>0</v>
      </c>
      <c r="M1742" s="171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s="172" customFormat="1" ht="15" hidden="1" customHeight="1" x14ac:dyDescent="0.25">
      <c r="A1743" s="175">
        <v>0</v>
      </c>
      <c r="B1743" s="161" t="s">
        <v>3485</v>
      </c>
      <c r="C1743" s="161" t="s">
        <v>3486</v>
      </c>
      <c r="D1743" s="162" t="s">
        <v>3471</v>
      </c>
      <c r="E1743" s="162" t="s">
        <v>3472</v>
      </c>
      <c r="F1743" s="162" t="s">
        <v>3487</v>
      </c>
      <c r="G1743" s="163" t="s">
        <v>64</v>
      </c>
      <c r="H1743" s="164">
        <v>1.3800000000000001</v>
      </c>
      <c r="I1743" s="165"/>
      <c r="J1743" s="166">
        <f t="shared" si="149"/>
        <v>0</v>
      </c>
      <c r="K1743" s="166">
        <f t="shared" si="150"/>
        <v>0</v>
      </c>
      <c r="L1743" s="166">
        <f t="shared" si="151"/>
        <v>0</v>
      </c>
      <c r="M1743" s="171" t="str">
        <f>IF(I1743="","",IF(I1743&lt;75,"Ошибка! Не соблюден минимальный заказ на сорт!",IF(MOD(I1743,25)&gt;0,"Ошибка! Не соблюдена кратность заказа на позицию!","")))</f>
        <v/>
      </c>
    </row>
    <row r="1744" spans="1:13" s="172" customFormat="1" ht="15" hidden="1" customHeight="1" x14ac:dyDescent="0.25">
      <c r="A1744" s="175">
        <v>0</v>
      </c>
      <c r="B1744" s="161" t="s">
        <v>3494</v>
      </c>
      <c r="C1744" s="161" t="s">
        <v>3495</v>
      </c>
      <c r="D1744" s="162" t="s">
        <v>3471</v>
      </c>
      <c r="E1744" s="162" t="s">
        <v>3472</v>
      </c>
      <c r="F1744" s="162" t="s">
        <v>3496</v>
      </c>
      <c r="G1744" s="163" t="s">
        <v>64</v>
      </c>
      <c r="H1744" s="164">
        <v>1.3800000000000001</v>
      </c>
      <c r="I1744" s="165"/>
      <c r="J1744" s="166">
        <f t="shared" si="149"/>
        <v>0</v>
      </c>
      <c r="K1744" s="166">
        <f t="shared" si="150"/>
        <v>0</v>
      </c>
      <c r="L1744" s="166">
        <f t="shared" si="151"/>
        <v>0</v>
      </c>
      <c r="M1744" s="171" t="str">
        <f t="shared" ref="M1744:M1760" si="153"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s="172" customFormat="1" ht="15" hidden="1" customHeight="1" x14ac:dyDescent="0.25">
      <c r="A1745" s="175">
        <v>0</v>
      </c>
      <c r="B1745" s="161" t="s">
        <v>3497</v>
      </c>
      <c r="C1745" s="161" t="s">
        <v>3498</v>
      </c>
      <c r="D1745" s="162" t="s">
        <v>3471</v>
      </c>
      <c r="E1745" s="162" t="s">
        <v>3472</v>
      </c>
      <c r="F1745" s="162" t="s">
        <v>6612</v>
      </c>
      <c r="G1745" s="163" t="s">
        <v>64</v>
      </c>
      <c r="H1745" s="164">
        <v>1.3800000000000001</v>
      </c>
      <c r="I1745" s="165"/>
      <c r="J1745" s="166">
        <f t="shared" si="149"/>
        <v>0</v>
      </c>
      <c r="K1745" s="166">
        <f t="shared" si="150"/>
        <v>0</v>
      </c>
      <c r="L1745" s="166">
        <f t="shared" si="151"/>
        <v>0</v>
      </c>
      <c r="M1745" s="171" t="str">
        <f t="shared" si="153"/>
        <v/>
      </c>
    </row>
    <row r="1746" spans="1:13" s="172" customFormat="1" ht="15" hidden="1" customHeight="1" x14ac:dyDescent="0.25">
      <c r="A1746" s="175">
        <v>0</v>
      </c>
      <c r="B1746" s="161" t="s">
        <v>3505</v>
      </c>
      <c r="C1746" s="161" t="s">
        <v>3506</v>
      </c>
      <c r="D1746" s="162" t="s">
        <v>3471</v>
      </c>
      <c r="E1746" s="162" t="s">
        <v>3472</v>
      </c>
      <c r="F1746" s="162" t="s">
        <v>6070</v>
      </c>
      <c r="G1746" s="163" t="s">
        <v>64</v>
      </c>
      <c r="H1746" s="164">
        <v>1.3800000000000001</v>
      </c>
      <c r="I1746" s="165"/>
      <c r="J1746" s="166">
        <f t="shared" si="149"/>
        <v>0</v>
      </c>
      <c r="K1746" s="166">
        <f t="shared" si="150"/>
        <v>0</v>
      </c>
      <c r="L1746" s="166">
        <f t="shared" si="151"/>
        <v>0</v>
      </c>
      <c r="M1746" s="171" t="str">
        <f t="shared" si="153"/>
        <v/>
      </c>
    </row>
    <row r="1747" spans="1:13" s="172" customFormat="1" ht="15" customHeight="1" x14ac:dyDescent="0.25">
      <c r="A1747" s="1">
        <v>1176</v>
      </c>
      <c r="B1747" s="63" t="s">
        <v>3499</v>
      </c>
      <c r="C1747" s="63" t="s">
        <v>3500</v>
      </c>
      <c r="D1747" s="64" t="s">
        <v>3471</v>
      </c>
      <c r="E1747" s="64" t="s">
        <v>3472</v>
      </c>
      <c r="F1747" s="64" t="s">
        <v>3501</v>
      </c>
      <c r="G1747" s="65" t="s">
        <v>64</v>
      </c>
      <c r="H1747" s="66">
        <v>1.3800000000000001</v>
      </c>
      <c r="I1747" s="67"/>
      <c r="J1747" s="68">
        <f t="shared" si="149"/>
        <v>0</v>
      </c>
      <c r="K1747" s="68">
        <f t="shared" si="150"/>
        <v>0</v>
      </c>
      <c r="L1747" s="68">
        <f t="shared" si="151"/>
        <v>0</v>
      </c>
      <c r="M1747" s="46" t="str">
        <f t="shared" si="153"/>
        <v/>
      </c>
    </row>
    <row r="1748" spans="1:13" s="172" customFormat="1" ht="15" hidden="1" customHeight="1" x14ac:dyDescent="0.25">
      <c r="A1748" s="175">
        <v>0</v>
      </c>
      <c r="B1748" s="161" t="s">
        <v>4960</v>
      </c>
      <c r="C1748" s="161" t="s">
        <v>6500</v>
      </c>
      <c r="D1748" s="162" t="s">
        <v>3471</v>
      </c>
      <c r="E1748" s="162" t="s">
        <v>3472</v>
      </c>
      <c r="F1748" s="162" t="s">
        <v>6337</v>
      </c>
      <c r="G1748" s="163" t="s">
        <v>64</v>
      </c>
      <c r="H1748" s="164">
        <v>1.3800000000000001</v>
      </c>
      <c r="I1748" s="165"/>
      <c r="J1748" s="166">
        <f t="shared" si="149"/>
        <v>0</v>
      </c>
      <c r="K1748" s="166">
        <f t="shared" si="150"/>
        <v>0</v>
      </c>
      <c r="L1748" s="166">
        <f t="shared" si="151"/>
        <v>0</v>
      </c>
      <c r="M1748" s="171" t="str">
        <f t="shared" si="153"/>
        <v/>
      </c>
    </row>
    <row r="1749" spans="1:13" s="172" customFormat="1" ht="15" hidden="1" customHeight="1" x14ac:dyDescent="0.25">
      <c r="A1749" s="175">
        <v>0</v>
      </c>
      <c r="B1749" s="161" t="s">
        <v>3509</v>
      </c>
      <c r="C1749" s="161" t="s">
        <v>3510</v>
      </c>
      <c r="D1749" s="162" t="s">
        <v>3471</v>
      </c>
      <c r="E1749" s="162" t="s">
        <v>3472</v>
      </c>
      <c r="F1749" s="162" t="s">
        <v>3511</v>
      </c>
      <c r="G1749" s="163" t="s">
        <v>64</v>
      </c>
      <c r="H1749" s="164">
        <v>1.3800000000000001</v>
      </c>
      <c r="I1749" s="165"/>
      <c r="J1749" s="166">
        <f t="shared" si="149"/>
        <v>0</v>
      </c>
      <c r="K1749" s="166">
        <f t="shared" si="150"/>
        <v>0</v>
      </c>
      <c r="L1749" s="166">
        <f t="shared" si="151"/>
        <v>0</v>
      </c>
      <c r="M1749" s="171" t="str">
        <f t="shared" si="153"/>
        <v/>
      </c>
    </row>
    <row r="1750" spans="1:13" s="172" customFormat="1" ht="15" hidden="1" customHeight="1" x14ac:dyDescent="0.25">
      <c r="A1750" s="175">
        <v>0</v>
      </c>
      <c r="B1750" s="161" t="s">
        <v>3512</v>
      </c>
      <c r="C1750" s="161" t="s">
        <v>3513</v>
      </c>
      <c r="D1750" s="162" t="s">
        <v>3471</v>
      </c>
      <c r="E1750" s="162" t="s">
        <v>3472</v>
      </c>
      <c r="F1750" s="162" t="s">
        <v>3514</v>
      </c>
      <c r="G1750" s="163" t="s">
        <v>64</v>
      </c>
      <c r="H1750" s="164">
        <v>1.3800000000000001</v>
      </c>
      <c r="I1750" s="165"/>
      <c r="J1750" s="166">
        <f t="shared" si="149"/>
        <v>0</v>
      </c>
      <c r="K1750" s="166">
        <f t="shared" si="150"/>
        <v>0</v>
      </c>
      <c r="L1750" s="166">
        <f t="shared" si="151"/>
        <v>0</v>
      </c>
      <c r="M1750" s="171" t="str">
        <f t="shared" si="153"/>
        <v/>
      </c>
    </row>
    <row r="1751" spans="1:13" ht="15" customHeight="1" x14ac:dyDescent="0.25">
      <c r="A1751" s="1">
        <v>1453</v>
      </c>
      <c r="B1751" s="63" t="s">
        <v>3515</v>
      </c>
      <c r="C1751" s="63" t="s">
        <v>3516</v>
      </c>
      <c r="D1751" s="64" t="s">
        <v>3471</v>
      </c>
      <c r="E1751" s="64" t="s">
        <v>3472</v>
      </c>
      <c r="F1751" s="64" t="s">
        <v>6613</v>
      </c>
      <c r="G1751" s="65" t="s">
        <v>64</v>
      </c>
      <c r="H1751" s="66">
        <v>1.3800000000000001</v>
      </c>
      <c r="I1751" s="67"/>
      <c r="J1751" s="68">
        <f t="shared" si="149"/>
        <v>0</v>
      </c>
      <c r="K1751" s="68">
        <f t="shared" si="150"/>
        <v>0</v>
      </c>
      <c r="L1751" s="68">
        <f t="shared" si="151"/>
        <v>0</v>
      </c>
      <c r="M1751" s="46" t="str">
        <f t="shared" si="153"/>
        <v/>
      </c>
    </row>
    <row r="1752" spans="1:13" s="172" customFormat="1" ht="15" hidden="1" customHeight="1" x14ac:dyDescent="0.25">
      <c r="A1752" s="175">
        <v>0</v>
      </c>
      <c r="B1752" s="161" t="s">
        <v>3517</v>
      </c>
      <c r="C1752" s="161" t="s">
        <v>3518</v>
      </c>
      <c r="D1752" s="162" t="s">
        <v>3471</v>
      </c>
      <c r="E1752" s="162" t="s">
        <v>3472</v>
      </c>
      <c r="F1752" s="162" t="s">
        <v>6614</v>
      </c>
      <c r="G1752" s="163" t="s">
        <v>64</v>
      </c>
      <c r="H1752" s="164">
        <v>1.3800000000000001</v>
      </c>
      <c r="I1752" s="165"/>
      <c r="J1752" s="166">
        <f t="shared" si="149"/>
        <v>0</v>
      </c>
      <c r="K1752" s="166">
        <f t="shared" si="150"/>
        <v>0</v>
      </c>
      <c r="L1752" s="166">
        <f t="shared" si="151"/>
        <v>0</v>
      </c>
      <c r="M1752" s="171" t="str">
        <f t="shared" si="153"/>
        <v/>
      </c>
    </row>
    <row r="1753" spans="1:13" s="172" customFormat="1" ht="15" hidden="1" customHeight="1" x14ac:dyDescent="0.25">
      <c r="A1753" s="175">
        <v>0</v>
      </c>
      <c r="B1753" s="161" t="s">
        <v>3519</v>
      </c>
      <c r="C1753" s="161" t="s">
        <v>3520</v>
      </c>
      <c r="D1753" s="162" t="s">
        <v>3471</v>
      </c>
      <c r="E1753" s="162" t="s">
        <v>3472</v>
      </c>
      <c r="F1753" s="162" t="s">
        <v>3521</v>
      </c>
      <c r="G1753" s="163" t="s">
        <v>64</v>
      </c>
      <c r="H1753" s="164">
        <v>1.3800000000000001</v>
      </c>
      <c r="I1753" s="165"/>
      <c r="J1753" s="166">
        <f t="shared" si="149"/>
        <v>0</v>
      </c>
      <c r="K1753" s="166">
        <f t="shared" si="150"/>
        <v>0</v>
      </c>
      <c r="L1753" s="166">
        <f t="shared" si="151"/>
        <v>0</v>
      </c>
      <c r="M1753" s="171" t="str">
        <f t="shared" si="153"/>
        <v/>
      </c>
    </row>
    <row r="1754" spans="1:13" s="172" customFormat="1" ht="15" customHeight="1" x14ac:dyDescent="0.25">
      <c r="A1754" s="1">
        <v>94</v>
      </c>
      <c r="B1754" s="63" t="s">
        <v>3522</v>
      </c>
      <c r="C1754" s="63" t="s">
        <v>3523</v>
      </c>
      <c r="D1754" s="64" t="s">
        <v>3471</v>
      </c>
      <c r="E1754" s="64" t="s">
        <v>3472</v>
      </c>
      <c r="F1754" s="64" t="s">
        <v>3524</v>
      </c>
      <c r="G1754" s="65" t="s">
        <v>64</v>
      </c>
      <c r="H1754" s="66">
        <v>1.3800000000000001</v>
      </c>
      <c r="I1754" s="67"/>
      <c r="J1754" s="68">
        <f t="shared" si="149"/>
        <v>0</v>
      </c>
      <c r="K1754" s="68">
        <f t="shared" si="150"/>
        <v>0</v>
      </c>
      <c r="L1754" s="68">
        <f t="shared" si="151"/>
        <v>0</v>
      </c>
      <c r="M1754" s="46" t="str">
        <f t="shared" si="153"/>
        <v/>
      </c>
    </row>
    <row r="1755" spans="1:13" s="172" customFormat="1" ht="15" customHeight="1" x14ac:dyDescent="0.25">
      <c r="A1755" s="1">
        <v>343</v>
      </c>
      <c r="B1755" s="63" t="s">
        <v>4962</v>
      </c>
      <c r="C1755" s="178" t="s">
        <v>5498</v>
      </c>
      <c r="D1755" s="167" t="s">
        <v>3471</v>
      </c>
      <c r="E1755" s="167" t="s">
        <v>3472</v>
      </c>
      <c r="F1755" s="167" t="s">
        <v>6072</v>
      </c>
      <c r="G1755" s="168" t="s">
        <v>64</v>
      </c>
      <c r="H1755" s="169">
        <v>1.3800000000000001</v>
      </c>
      <c r="I1755" s="67"/>
      <c r="J1755" s="68">
        <f t="shared" si="149"/>
        <v>0</v>
      </c>
      <c r="K1755" s="68">
        <f t="shared" si="150"/>
        <v>0</v>
      </c>
      <c r="L1755" s="68">
        <f t="shared" si="151"/>
        <v>0</v>
      </c>
      <c r="M1755" s="171" t="str">
        <f t="shared" si="153"/>
        <v/>
      </c>
    </row>
    <row r="1756" spans="1:13" s="172" customFormat="1" ht="15" customHeight="1" x14ac:dyDescent="0.25">
      <c r="A1756" s="1">
        <v>744</v>
      </c>
      <c r="B1756" s="63" t="s">
        <v>3531</v>
      </c>
      <c r="C1756" s="63" t="s">
        <v>3532</v>
      </c>
      <c r="D1756" s="64" t="s">
        <v>3471</v>
      </c>
      <c r="E1756" s="64" t="s">
        <v>3472</v>
      </c>
      <c r="F1756" s="64" t="s">
        <v>3533</v>
      </c>
      <c r="G1756" s="65" t="s">
        <v>64</v>
      </c>
      <c r="H1756" s="66">
        <v>1.3800000000000001</v>
      </c>
      <c r="I1756" s="67"/>
      <c r="J1756" s="68">
        <f t="shared" si="149"/>
        <v>0</v>
      </c>
      <c r="K1756" s="68">
        <f t="shared" si="150"/>
        <v>0</v>
      </c>
      <c r="L1756" s="68">
        <f t="shared" si="151"/>
        <v>0</v>
      </c>
      <c r="M1756" s="46" t="str">
        <f t="shared" si="153"/>
        <v/>
      </c>
    </row>
    <row r="1757" spans="1:13" s="172" customFormat="1" ht="15" customHeight="1" x14ac:dyDescent="0.25">
      <c r="A1757" s="1">
        <v>718</v>
      </c>
      <c r="B1757" s="63" t="s">
        <v>3538</v>
      </c>
      <c r="C1757" s="63" t="s">
        <v>3539</v>
      </c>
      <c r="D1757" s="64" t="s">
        <v>3471</v>
      </c>
      <c r="E1757" s="64" t="s">
        <v>3472</v>
      </c>
      <c r="F1757" s="64"/>
      <c r="G1757" s="65" t="s">
        <v>64</v>
      </c>
      <c r="H1757" s="66">
        <v>0.94000000000000006</v>
      </c>
      <c r="I1757" s="67"/>
      <c r="J1757" s="68">
        <f t="shared" si="149"/>
        <v>0</v>
      </c>
      <c r="K1757" s="68">
        <f t="shared" si="150"/>
        <v>0</v>
      </c>
      <c r="L1757" s="68">
        <f t="shared" si="151"/>
        <v>0</v>
      </c>
      <c r="M1757" s="46" t="str">
        <f t="shared" si="153"/>
        <v/>
      </c>
    </row>
    <row r="1758" spans="1:13" s="172" customFormat="1" ht="15" hidden="1" customHeight="1" x14ac:dyDescent="0.25">
      <c r="A1758" s="175">
        <v>0</v>
      </c>
      <c r="B1758" s="161" t="s">
        <v>3476</v>
      </c>
      <c r="C1758" s="161" t="s">
        <v>3477</v>
      </c>
      <c r="D1758" s="162" t="s">
        <v>3471</v>
      </c>
      <c r="E1758" s="162" t="s">
        <v>3472</v>
      </c>
      <c r="F1758" s="162" t="s">
        <v>3478</v>
      </c>
      <c r="G1758" s="163" t="s">
        <v>64</v>
      </c>
      <c r="H1758" s="164">
        <v>1.3800000000000001</v>
      </c>
      <c r="I1758" s="165"/>
      <c r="J1758" s="166">
        <f t="shared" si="149"/>
        <v>0</v>
      </c>
      <c r="K1758" s="166">
        <f t="shared" si="150"/>
        <v>0</v>
      </c>
      <c r="L1758" s="166">
        <f t="shared" si="151"/>
        <v>0</v>
      </c>
      <c r="M1758" s="171" t="str">
        <f t="shared" si="153"/>
        <v/>
      </c>
    </row>
    <row r="1759" spans="1:13" s="172" customFormat="1" ht="15" hidden="1" customHeight="1" x14ac:dyDescent="0.25">
      <c r="A1759" s="175">
        <v>0</v>
      </c>
      <c r="B1759" s="161" t="s">
        <v>3482</v>
      </c>
      <c r="C1759" s="161" t="s">
        <v>3483</v>
      </c>
      <c r="D1759" s="162" t="s">
        <v>3471</v>
      </c>
      <c r="E1759" s="162" t="s">
        <v>3472</v>
      </c>
      <c r="F1759" s="162" t="s">
        <v>3484</v>
      </c>
      <c r="G1759" s="163" t="s">
        <v>64</v>
      </c>
      <c r="H1759" s="164">
        <v>1.3800000000000001</v>
      </c>
      <c r="I1759" s="165"/>
      <c r="J1759" s="166">
        <f t="shared" si="149"/>
        <v>0</v>
      </c>
      <c r="K1759" s="166">
        <f t="shared" si="150"/>
        <v>0</v>
      </c>
      <c r="L1759" s="166">
        <f t="shared" si="151"/>
        <v>0</v>
      </c>
      <c r="M1759" s="171" t="str">
        <f t="shared" si="153"/>
        <v/>
      </c>
    </row>
    <row r="1760" spans="1:13" s="172" customFormat="1" ht="15" hidden="1" customHeight="1" x14ac:dyDescent="0.25">
      <c r="A1760" s="175">
        <v>0</v>
      </c>
      <c r="B1760" s="161" t="s">
        <v>4958</v>
      </c>
      <c r="C1760" s="161" t="s">
        <v>6499</v>
      </c>
      <c r="D1760" s="162" t="s">
        <v>3471</v>
      </c>
      <c r="E1760" s="162" t="s">
        <v>3472</v>
      </c>
      <c r="F1760" s="162" t="s">
        <v>3484</v>
      </c>
      <c r="G1760" s="163" t="s">
        <v>64</v>
      </c>
      <c r="H1760" s="164">
        <v>1.3800000000000001</v>
      </c>
      <c r="I1760" s="165"/>
      <c r="J1760" s="166">
        <f t="shared" si="149"/>
        <v>0</v>
      </c>
      <c r="K1760" s="166">
        <f t="shared" si="150"/>
        <v>0</v>
      </c>
      <c r="L1760" s="166">
        <f t="shared" si="151"/>
        <v>0</v>
      </c>
      <c r="M1760" s="171" t="str">
        <f t="shared" si="153"/>
        <v/>
      </c>
    </row>
    <row r="1761" spans="1:13" s="172" customFormat="1" ht="15" hidden="1" customHeight="1" x14ac:dyDescent="0.25">
      <c r="A1761" s="175">
        <v>0</v>
      </c>
      <c r="B1761" s="161" t="s">
        <v>3488</v>
      </c>
      <c r="C1761" s="161" t="s">
        <v>3489</v>
      </c>
      <c r="D1761" s="162" t="s">
        <v>3471</v>
      </c>
      <c r="E1761" s="162" t="s">
        <v>3472</v>
      </c>
      <c r="F1761" s="162" t="s">
        <v>3490</v>
      </c>
      <c r="G1761" s="163" t="s">
        <v>64</v>
      </c>
      <c r="H1761" s="164">
        <v>1.3800000000000001</v>
      </c>
      <c r="I1761" s="165"/>
      <c r="J1761" s="166">
        <f t="shared" si="149"/>
        <v>0</v>
      </c>
      <c r="K1761" s="166">
        <f t="shared" si="150"/>
        <v>0</v>
      </c>
      <c r="L1761" s="166">
        <f t="shared" si="151"/>
        <v>0</v>
      </c>
      <c r="M1761" s="171" t="str">
        <f>IF(I1761="","",IF(I1761&lt;50,"Ошибка! Не соблюден минимальный заказ на сорт!",""))</f>
        <v/>
      </c>
    </row>
    <row r="1762" spans="1:13" s="172" customFormat="1" ht="15" hidden="1" customHeight="1" x14ac:dyDescent="0.25">
      <c r="A1762" s="175">
        <v>0</v>
      </c>
      <c r="B1762" s="161" t="s">
        <v>4957</v>
      </c>
      <c r="C1762" s="179" t="s">
        <v>5495</v>
      </c>
      <c r="D1762" s="173" t="s">
        <v>3471</v>
      </c>
      <c r="E1762" s="173" t="s">
        <v>3472</v>
      </c>
      <c r="F1762" s="173" t="s">
        <v>6068</v>
      </c>
      <c r="G1762" s="174" t="s">
        <v>64</v>
      </c>
      <c r="H1762" s="164">
        <v>1.98</v>
      </c>
      <c r="I1762" s="165"/>
      <c r="J1762" s="166">
        <f t="shared" si="149"/>
        <v>0</v>
      </c>
      <c r="K1762" s="166">
        <f t="shared" si="150"/>
        <v>0</v>
      </c>
      <c r="L1762" s="166">
        <f t="shared" si="151"/>
        <v>0</v>
      </c>
      <c r="M1762" s="171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ht="15" customHeight="1" x14ac:dyDescent="0.25">
      <c r="A1763" s="1">
        <v>200</v>
      </c>
      <c r="B1763" s="63" t="s">
        <v>3491</v>
      </c>
      <c r="C1763" s="182" t="s">
        <v>3492</v>
      </c>
      <c r="D1763" s="64" t="s">
        <v>3471</v>
      </c>
      <c r="E1763" s="64" t="s">
        <v>3472</v>
      </c>
      <c r="F1763" s="64" t="s">
        <v>3493</v>
      </c>
      <c r="G1763" s="65" t="s">
        <v>64</v>
      </c>
      <c r="H1763" s="66">
        <v>1.3800000000000001</v>
      </c>
      <c r="I1763" s="67"/>
      <c r="J1763" s="68">
        <f t="shared" si="149"/>
        <v>0</v>
      </c>
      <c r="K1763" s="68">
        <f t="shared" si="150"/>
        <v>0</v>
      </c>
      <c r="L1763" s="68">
        <f t="shared" si="151"/>
        <v>0</v>
      </c>
      <c r="M1763" s="30" t="str">
        <f>IF(I1763="","",IF(I1763&lt;50,"Ошибка! Не соблюден минимальный заказ на сорт!",""))</f>
        <v/>
      </c>
    </row>
    <row r="1764" spans="1:13" ht="15" customHeight="1" x14ac:dyDescent="0.25">
      <c r="A1764" s="1">
        <v>40</v>
      </c>
      <c r="B1764" s="63" t="s">
        <v>3456</v>
      </c>
      <c r="C1764" s="63" t="s">
        <v>3457</v>
      </c>
      <c r="D1764" s="64" t="s">
        <v>3471</v>
      </c>
      <c r="E1764" s="64" t="s">
        <v>3472</v>
      </c>
      <c r="F1764" s="64" t="s">
        <v>3458</v>
      </c>
      <c r="G1764" s="65" t="s">
        <v>64</v>
      </c>
      <c r="H1764" s="66">
        <v>1.29</v>
      </c>
      <c r="I1764" s="67"/>
      <c r="J1764" s="68">
        <f t="shared" si="149"/>
        <v>0</v>
      </c>
      <c r="K1764" s="68">
        <f t="shared" si="150"/>
        <v>0</v>
      </c>
      <c r="L1764" s="68">
        <f t="shared" si="151"/>
        <v>0</v>
      </c>
      <c r="M1764" s="30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s="172" customFormat="1" ht="15" hidden="1" customHeight="1" x14ac:dyDescent="0.25">
      <c r="A1765" s="175">
        <v>0</v>
      </c>
      <c r="B1765" s="161" t="s">
        <v>4959</v>
      </c>
      <c r="C1765" s="161" t="s">
        <v>5496</v>
      </c>
      <c r="D1765" s="162" t="s">
        <v>3471</v>
      </c>
      <c r="E1765" s="162" t="s">
        <v>3472</v>
      </c>
      <c r="F1765" s="162" t="s">
        <v>6069</v>
      </c>
      <c r="G1765" s="163" t="s">
        <v>64</v>
      </c>
      <c r="H1765" s="164">
        <v>1.98</v>
      </c>
      <c r="I1765" s="165"/>
      <c r="J1765" s="166">
        <f t="shared" si="149"/>
        <v>0</v>
      </c>
      <c r="K1765" s="166">
        <f t="shared" si="150"/>
        <v>0</v>
      </c>
      <c r="L1765" s="166">
        <f t="shared" si="151"/>
        <v>0</v>
      </c>
      <c r="M1765" s="171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s="172" customFormat="1" ht="15" hidden="1" customHeight="1" x14ac:dyDescent="0.25">
      <c r="A1766" s="175">
        <v>0</v>
      </c>
      <c r="B1766" s="161" t="s">
        <v>3502</v>
      </c>
      <c r="C1766" s="161" t="s">
        <v>3503</v>
      </c>
      <c r="D1766" s="162" t="s">
        <v>3471</v>
      </c>
      <c r="E1766" s="162" t="s">
        <v>3472</v>
      </c>
      <c r="F1766" s="162" t="s">
        <v>3504</v>
      </c>
      <c r="G1766" s="163" t="s">
        <v>64</v>
      </c>
      <c r="H1766" s="164">
        <v>1.3800000000000001</v>
      </c>
      <c r="I1766" s="165"/>
      <c r="J1766" s="166">
        <f t="shared" si="149"/>
        <v>0</v>
      </c>
      <c r="K1766" s="166">
        <f t="shared" si="150"/>
        <v>0</v>
      </c>
      <c r="L1766" s="166">
        <f t="shared" si="151"/>
        <v>0</v>
      </c>
      <c r="M1766" s="171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s="172" customFormat="1" ht="15" hidden="1" customHeight="1" x14ac:dyDescent="0.25">
      <c r="A1767" s="175">
        <v>0</v>
      </c>
      <c r="B1767" s="161" t="s">
        <v>3507</v>
      </c>
      <c r="C1767" s="161" t="s">
        <v>3508</v>
      </c>
      <c r="D1767" s="162" t="s">
        <v>3471</v>
      </c>
      <c r="E1767" s="162" t="s">
        <v>3472</v>
      </c>
      <c r="F1767" s="162" t="s">
        <v>3511</v>
      </c>
      <c r="G1767" s="163" t="s">
        <v>64</v>
      </c>
      <c r="H1767" s="164">
        <v>1.3800000000000001</v>
      </c>
      <c r="I1767" s="165"/>
      <c r="J1767" s="166">
        <f t="shared" si="149"/>
        <v>0</v>
      </c>
      <c r="K1767" s="166">
        <f t="shared" si="150"/>
        <v>0</v>
      </c>
      <c r="L1767" s="166">
        <f t="shared" si="151"/>
        <v>0</v>
      </c>
      <c r="M1767" s="171" t="str">
        <f>IF(I1767="","",IF(I1767&lt;50,"Ошибка! Не соблюден минимальный заказ на сорт!",""))</f>
        <v/>
      </c>
    </row>
    <row r="1768" spans="1:13" s="172" customFormat="1" ht="15" hidden="1" customHeight="1" x14ac:dyDescent="0.25">
      <c r="A1768" s="175">
        <v>0</v>
      </c>
      <c r="B1768" s="161" t="s">
        <v>4963</v>
      </c>
      <c r="C1768" s="161" t="s">
        <v>5499</v>
      </c>
      <c r="D1768" s="162" t="s">
        <v>3471</v>
      </c>
      <c r="E1768" s="162" t="s">
        <v>3472</v>
      </c>
      <c r="F1768" s="162" t="s">
        <v>6073</v>
      </c>
      <c r="G1768" s="163" t="s">
        <v>64</v>
      </c>
      <c r="H1768" s="164">
        <v>1.65</v>
      </c>
      <c r="I1768" s="165"/>
      <c r="J1768" s="166">
        <f t="shared" si="149"/>
        <v>0</v>
      </c>
      <c r="K1768" s="166">
        <f t="shared" si="150"/>
        <v>0</v>
      </c>
      <c r="L1768" s="166">
        <f t="shared" si="151"/>
        <v>0</v>
      </c>
      <c r="M1768" s="171" t="str">
        <f t="shared" ref="M1768:M1810" si="154"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s="172" customFormat="1" ht="15" hidden="1" customHeight="1" x14ac:dyDescent="0.25">
      <c r="A1769" s="175">
        <v>0</v>
      </c>
      <c r="B1769" s="161" t="s">
        <v>3528</v>
      </c>
      <c r="C1769" s="161" t="s">
        <v>3529</v>
      </c>
      <c r="D1769" s="162" t="s">
        <v>3471</v>
      </c>
      <c r="E1769" s="162" t="s">
        <v>3472</v>
      </c>
      <c r="F1769" s="162" t="s">
        <v>3530</v>
      </c>
      <c r="G1769" s="163" t="s">
        <v>64</v>
      </c>
      <c r="H1769" s="164">
        <v>1.3800000000000001</v>
      </c>
      <c r="I1769" s="165"/>
      <c r="J1769" s="166">
        <f t="shared" si="149"/>
        <v>0</v>
      </c>
      <c r="K1769" s="166">
        <f t="shared" si="150"/>
        <v>0</v>
      </c>
      <c r="L1769" s="166">
        <f t="shared" si="151"/>
        <v>0</v>
      </c>
      <c r="M1769" s="171" t="str">
        <f t="shared" si="154"/>
        <v/>
      </c>
    </row>
    <row r="1770" spans="1:13" s="172" customFormat="1" ht="15" hidden="1" customHeight="1" x14ac:dyDescent="0.25">
      <c r="A1770" s="175">
        <v>0</v>
      </c>
      <c r="B1770" s="161" t="s">
        <v>3534</v>
      </c>
      <c r="C1770" s="161" t="s">
        <v>3535</v>
      </c>
      <c r="D1770" s="162" t="s">
        <v>3471</v>
      </c>
      <c r="E1770" s="162" t="s">
        <v>3472</v>
      </c>
      <c r="F1770" s="162" t="s">
        <v>6615</v>
      </c>
      <c r="G1770" s="163" t="s">
        <v>64</v>
      </c>
      <c r="H1770" s="164">
        <v>1.3800000000000001</v>
      </c>
      <c r="I1770" s="165"/>
      <c r="J1770" s="166">
        <f t="shared" si="149"/>
        <v>0</v>
      </c>
      <c r="K1770" s="166">
        <f t="shared" si="150"/>
        <v>0</v>
      </c>
      <c r="L1770" s="166">
        <f t="shared" si="151"/>
        <v>0</v>
      </c>
      <c r="M1770" s="171" t="str">
        <f t="shared" si="154"/>
        <v/>
      </c>
    </row>
    <row r="1771" spans="1:13" s="172" customFormat="1" ht="15" hidden="1" customHeight="1" x14ac:dyDescent="0.25">
      <c r="A1771" s="175">
        <v>0</v>
      </c>
      <c r="B1771" s="161" t="s">
        <v>3536</v>
      </c>
      <c r="C1771" s="161" t="s">
        <v>3537</v>
      </c>
      <c r="D1771" s="162" t="s">
        <v>3471</v>
      </c>
      <c r="E1771" s="162" t="s">
        <v>3472</v>
      </c>
      <c r="F1771" s="162" t="s">
        <v>6616</v>
      </c>
      <c r="G1771" s="163" t="s">
        <v>64</v>
      </c>
      <c r="H1771" s="164">
        <v>1.3800000000000001</v>
      </c>
      <c r="I1771" s="165"/>
      <c r="J1771" s="166">
        <f t="shared" si="149"/>
        <v>0</v>
      </c>
      <c r="K1771" s="166">
        <f t="shared" si="150"/>
        <v>0</v>
      </c>
      <c r="L1771" s="166">
        <f t="shared" si="151"/>
        <v>0</v>
      </c>
      <c r="M1771" s="171" t="str">
        <f t="shared" si="154"/>
        <v/>
      </c>
    </row>
    <row r="1772" spans="1:13" s="172" customFormat="1" ht="15" hidden="1" customHeight="1" x14ac:dyDescent="0.25">
      <c r="A1772" s="175">
        <v>0</v>
      </c>
      <c r="B1772" s="161" t="s">
        <v>3525</v>
      </c>
      <c r="C1772" s="161" t="s">
        <v>3526</v>
      </c>
      <c r="D1772" s="162" t="s">
        <v>5766</v>
      </c>
      <c r="E1772" s="162" t="s">
        <v>5767</v>
      </c>
      <c r="F1772" s="162" t="s">
        <v>3527</v>
      </c>
      <c r="G1772" s="163" t="s">
        <v>64</v>
      </c>
      <c r="H1772" s="164">
        <v>1.41</v>
      </c>
      <c r="I1772" s="165"/>
      <c r="J1772" s="166">
        <f t="shared" si="149"/>
        <v>0</v>
      </c>
      <c r="K1772" s="166">
        <f t="shared" si="150"/>
        <v>0</v>
      </c>
      <c r="L1772" s="166">
        <f t="shared" si="151"/>
        <v>0</v>
      </c>
      <c r="M1772" s="171" t="str">
        <f t="shared" si="154"/>
        <v/>
      </c>
    </row>
    <row r="1773" spans="1:13" s="172" customFormat="1" ht="15" hidden="1" customHeight="1" x14ac:dyDescent="0.25">
      <c r="A1773" s="175">
        <v>0</v>
      </c>
      <c r="B1773" s="161" t="s">
        <v>3540</v>
      </c>
      <c r="C1773" s="161" t="s">
        <v>3541</v>
      </c>
      <c r="D1773" s="162" t="s">
        <v>5760</v>
      </c>
      <c r="E1773" s="162" t="s">
        <v>5761</v>
      </c>
      <c r="F1773" s="162" t="s">
        <v>3542</v>
      </c>
      <c r="G1773" s="163" t="s">
        <v>64</v>
      </c>
      <c r="H1773" s="164">
        <v>1.32</v>
      </c>
      <c r="I1773" s="165"/>
      <c r="J1773" s="166">
        <f t="shared" ref="J1773:J1836" si="155">H1773*I1773</f>
        <v>0</v>
      </c>
      <c r="K1773" s="166">
        <f t="shared" ref="K1773:K1836" si="156">IF($I$11&gt;=7000,0,H1773*0.07*I1773)</f>
        <v>0</v>
      </c>
      <c r="L1773" s="166">
        <f t="shared" ref="L1773:L1836" si="157">J1773+K1773</f>
        <v>0</v>
      </c>
      <c r="M1773" s="171" t="str">
        <f t="shared" si="154"/>
        <v/>
      </c>
    </row>
    <row r="1774" spans="1:13" s="172" customFormat="1" ht="15" customHeight="1" x14ac:dyDescent="0.25">
      <c r="A1774" s="1">
        <v>217</v>
      </c>
      <c r="B1774" s="63" t="s">
        <v>4956</v>
      </c>
      <c r="C1774" s="178" t="s">
        <v>5494</v>
      </c>
      <c r="D1774" s="167" t="s">
        <v>5760</v>
      </c>
      <c r="E1774" s="167" t="s">
        <v>5761</v>
      </c>
      <c r="F1774" s="167" t="s">
        <v>3542</v>
      </c>
      <c r="G1774" s="168" t="s">
        <v>14</v>
      </c>
      <c r="H1774" s="169">
        <v>3.85</v>
      </c>
      <c r="I1774" s="67"/>
      <c r="J1774" s="68">
        <f t="shared" si="155"/>
        <v>0</v>
      </c>
      <c r="K1774" s="68">
        <f t="shared" si="156"/>
        <v>0</v>
      </c>
      <c r="L1774" s="68">
        <f t="shared" si="157"/>
        <v>0</v>
      </c>
      <c r="M1774" s="171" t="str">
        <f t="shared" si="154"/>
        <v/>
      </c>
    </row>
    <row r="1775" spans="1:13" s="172" customFormat="1" ht="15" hidden="1" customHeight="1" x14ac:dyDescent="0.25">
      <c r="A1775" s="175">
        <v>0</v>
      </c>
      <c r="B1775" s="161" t="s">
        <v>5275</v>
      </c>
      <c r="C1775" s="161" t="s">
        <v>6478</v>
      </c>
      <c r="D1775" s="162" t="s">
        <v>6333</v>
      </c>
      <c r="E1775" s="162" t="s">
        <v>6334</v>
      </c>
      <c r="F1775" s="162" t="s">
        <v>6335</v>
      </c>
      <c r="G1775" s="163" t="s">
        <v>175</v>
      </c>
      <c r="H1775" s="164">
        <v>1.65</v>
      </c>
      <c r="I1775" s="165"/>
      <c r="J1775" s="166">
        <f t="shared" si="155"/>
        <v>0</v>
      </c>
      <c r="K1775" s="166">
        <f t="shared" si="156"/>
        <v>0</v>
      </c>
      <c r="L1775" s="166">
        <f t="shared" si="157"/>
        <v>0</v>
      </c>
      <c r="M1775" s="171" t="str">
        <f t="shared" si="154"/>
        <v/>
      </c>
    </row>
    <row r="1776" spans="1:13" s="172" customFormat="1" ht="15" hidden="1" customHeight="1" x14ac:dyDescent="0.25">
      <c r="A1776" s="175">
        <v>0</v>
      </c>
      <c r="B1776" s="161" t="s">
        <v>3548</v>
      </c>
      <c r="C1776" s="161" t="s">
        <v>3549</v>
      </c>
      <c r="D1776" s="162" t="s">
        <v>3543</v>
      </c>
      <c r="E1776" s="162" t="s">
        <v>3544</v>
      </c>
      <c r="F1776" s="162" t="s">
        <v>2492</v>
      </c>
      <c r="G1776" s="163" t="s">
        <v>64</v>
      </c>
      <c r="H1776" s="164">
        <v>1.87</v>
      </c>
      <c r="I1776" s="165"/>
      <c r="J1776" s="166">
        <f t="shared" si="155"/>
        <v>0</v>
      </c>
      <c r="K1776" s="166">
        <f t="shared" si="156"/>
        <v>0</v>
      </c>
      <c r="L1776" s="166">
        <f t="shared" si="157"/>
        <v>0</v>
      </c>
      <c r="M1776" s="171" t="str">
        <f t="shared" si="154"/>
        <v/>
      </c>
    </row>
    <row r="1777" spans="1:13" ht="15" customHeight="1" x14ac:dyDescent="0.25">
      <c r="A1777" s="1">
        <v>156</v>
      </c>
      <c r="B1777" s="63" t="s">
        <v>3545</v>
      </c>
      <c r="C1777" s="63" t="s">
        <v>3546</v>
      </c>
      <c r="D1777" s="64" t="s">
        <v>3543</v>
      </c>
      <c r="E1777" s="64" t="s">
        <v>3544</v>
      </c>
      <c r="F1777" s="64" t="s">
        <v>3547</v>
      </c>
      <c r="G1777" s="65" t="s">
        <v>64</v>
      </c>
      <c r="H1777" s="66">
        <v>2.31</v>
      </c>
      <c r="I1777" s="67"/>
      <c r="J1777" s="68">
        <f t="shared" si="155"/>
        <v>0</v>
      </c>
      <c r="K1777" s="68">
        <f t="shared" si="156"/>
        <v>0</v>
      </c>
      <c r="L1777" s="68">
        <f t="shared" si="157"/>
        <v>0</v>
      </c>
      <c r="M1777" s="30" t="str">
        <f t="shared" si="154"/>
        <v/>
      </c>
    </row>
    <row r="1778" spans="1:13" s="172" customFormat="1" ht="15" hidden="1" customHeight="1" x14ac:dyDescent="0.25">
      <c r="A1778" s="175">
        <v>0</v>
      </c>
      <c r="B1778" s="161" t="s">
        <v>4789</v>
      </c>
      <c r="C1778" s="179" t="s">
        <v>5362</v>
      </c>
      <c r="D1778" s="173" t="s">
        <v>3543</v>
      </c>
      <c r="E1778" s="173" t="s">
        <v>3544</v>
      </c>
      <c r="F1778" s="173" t="s">
        <v>5932</v>
      </c>
      <c r="G1778" s="174" t="s">
        <v>64</v>
      </c>
      <c r="H1778" s="164">
        <v>2.2000000000000002</v>
      </c>
      <c r="I1778" s="165"/>
      <c r="J1778" s="166">
        <f t="shared" si="155"/>
        <v>0</v>
      </c>
      <c r="K1778" s="166">
        <f t="shared" si="156"/>
        <v>0</v>
      </c>
      <c r="L1778" s="166">
        <f t="shared" si="157"/>
        <v>0</v>
      </c>
      <c r="M1778" s="171" t="str">
        <f t="shared" si="154"/>
        <v/>
      </c>
    </row>
    <row r="1779" spans="1:13" s="172" customFormat="1" ht="15" hidden="1" customHeight="1" x14ac:dyDescent="0.25">
      <c r="A1779" s="175">
        <v>0</v>
      </c>
      <c r="B1779" s="161" t="s">
        <v>4790</v>
      </c>
      <c r="C1779" s="161" t="s">
        <v>5363</v>
      </c>
      <c r="D1779" s="162" t="s">
        <v>3543</v>
      </c>
      <c r="E1779" s="162" t="s">
        <v>3544</v>
      </c>
      <c r="F1779" s="162" t="s">
        <v>5933</v>
      </c>
      <c r="G1779" s="163" t="s">
        <v>64</v>
      </c>
      <c r="H1779" s="164">
        <v>2.2000000000000002</v>
      </c>
      <c r="I1779" s="165"/>
      <c r="J1779" s="166">
        <f t="shared" si="155"/>
        <v>0</v>
      </c>
      <c r="K1779" s="166">
        <f t="shared" si="156"/>
        <v>0</v>
      </c>
      <c r="L1779" s="166">
        <f t="shared" si="157"/>
        <v>0</v>
      </c>
      <c r="M1779" s="171" t="str">
        <f t="shared" si="154"/>
        <v/>
      </c>
    </row>
    <row r="1780" spans="1:13" s="172" customFormat="1" ht="15" hidden="1" customHeight="1" x14ac:dyDescent="0.25">
      <c r="A1780" s="175">
        <v>0</v>
      </c>
      <c r="B1780" s="161" t="s">
        <v>4791</v>
      </c>
      <c r="C1780" s="161" t="s">
        <v>6495</v>
      </c>
      <c r="D1780" s="162" t="s">
        <v>3543</v>
      </c>
      <c r="E1780" s="162" t="s">
        <v>3544</v>
      </c>
      <c r="F1780" s="162" t="s">
        <v>6236</v>
      </c>
      <c r="G1780" s="163" t="s">
        <v>64</v>
      </c>
      <c r="H1780" s="164">
        <v>2.31</v>
      </c>
      <c r="I1780" s="165"/>
      <c r="J1780" s="166">
        <f t="shared" si="155"/>
        <v>0</v>
      </c>
      <c r="K1780" s="166">
        <f t="shared" si="156"/>
        <v>0</v>
      </c>
      <c r="L1780" s="166">
        <f t="shared" si="157"/>
        <v>0</v>
      </c>
      <c r="M1780" s="171" t="str">
        <f t="shared" si="154"/>
        <v/>
      </c>
    </row>
    <row r="1781" spans="1:13" s="172" customFormat="1" ht="15" hidden="1" customHeight="1" x14ac:dyDescent="0.25">
      <c r="A1781" s="175">
        <v>0</v>
      </c>
      <c r="B1781" s="161" t="s">
        <v>3550</v>
      </c>
      <c r="C1781" s="161" t="s">
        <v>3551</v>
      </c>
      <c r="D1781" s="162" t="s">
        <v>3552</v>
      </c>
      <c r="E1781" s="162" t="s">
        <v>3553</v>
      </c>
      <c r="F1781" s="162"/>
      <c r="G1781" s="163" t="s">
        <v>528</v>
      </c>
      <c r="H1781" s="164">
        <v>2.0399999999999996</v>
      </c>
      <c r="I1781" s="165"/>
      <c r="J1781" s="166">
        <f t="shared" si="155"/>
        <v>0</v>
      </c>
      <c r="K1781" s="166">
        <f t="shared" si="156"/>
        <v>0</v>
      </c>
      <c r="L1781" s="166">
        <f t="shared" si="157"/>
        <v>0</v>
      </c>
      <c r="M1781" s="171" t="str">
        <f t="shared" si="154"/>
        <v/>
      </c>
    </row>
    <row r="1782" spans="1:13" s="172" customFormat="1" ht="15" hidden="1" customHeight="1" x14ac:dyDescent="0.25">
      <c r="A1782" s="175">
        <v>0</v>
      </c>
      <c r="B1782" s="161" t="s">
        <v>6638</v>
      </c>
      <c r="C1782" s="161" t="s">
        <v>6670</v>
      </c>
      <c r="D1782" s="162" t="s">
        <v>2287</v>
      </c>
      <c r="E1782" s="162" t="s">
        <v>6704</v>
      </c>
      <c r="F1782" s="162" t="s">
        <v>6705</v>
      </c>
      <c r="G1782" s="163" t="s">
        <v>64</v>
      </c>
      <c r="H1782" s="164">
        <v>1.1000000000000001</v>
      </c>
      <c r="I1782" s="165"/>
      <c r="J1782" s="166">
        <f t="shared" si="155"/>
        <v>0</v>
      </c>
      <c r="K1782" s="166">
        <f t="shared" si="156"/>
        <v>0</v>
      </c>
      <c r="L1782" s="166">
        <f t="shared" si="157"/>
        <v>0</v>
      </c>
      <c r="M1782" s="171" t="str">
        <f t="shared" si="154"/>
        <v/>
      </c>
    </row>
    <row r="1783" spans="1:13" s="172" customFormat="1" ht="15" hidden="1" customHeight="1" x14ac:dyDescent="0.25">
      <c r="A1783" s="175">
        <v>0</v>
      </c>
      <c r="B1783" s="161" t="s">
        <v>7138</v>
      </c>
      <c r="C1783" s="161" t="s">
        <v>7104</v>
      </c>
      <c r="D1783" s="162" t="s">
        <v>7173</v>
      </c>
      <c r="E1783" s="162" t="s">
        <v>7174</v>
      </c>
      <c r="F1783" s="162" t="s">
        <v>7175</v>
      </c>
      <c r="G1783" s="163" t="s">
        <v>86</v>
      </c>
      <c r="H1783" s="164">
        <v>4.95</v>
      </c>
      <c r="I1783" s="165"/>
      <c r="J1783" s="166">
        <f t="shared" si="155"/>
        <v>0</v>
      </c>
      <c r="K1783" s="166">
        <f t="shared" si="156"/>
        <v>0</v>
      </c>
      <c r="L1783" s="166">
        <f t="shared" si="157"/>
        <v>0</v>
      </c>
      <c r="M1783" s="171" t="str">
        <f t="shared" si="154"/>
        <v/>
      </c>
    </row>
    <row r="1784" spans="1:13" s="172" customFormat="1" ht="15" hidden="1" customHeight="1" x14ac:dyDescent="0.25">
      <c r="A1784" s="175">
        <v>0</v>
      </c>
      <c r="B1784" s="161" t="s">
        <v>4938</v>
      </c>
      <c r="C1784" s="179" t="s">
        <v>5480</v>
      </c>
      <c r="D1784" s="173" t="s">
        <v>5741</v>
      </c>
      <c r="E1784" s="173" t="s">
        <v>5742</v>
      </c>
      <c r="F1784" s="173"/>
      <c r="G1784" s="174" t="s">
        <v>14</v>
      </c>
      <c r="H1784" s="164">
        <v>3.5799999999999996</v>
      </c>
      <c r="I1784" s="165"/>
      <c r="J1784" s="166">
        <f t="shared" si="155"/>
        <v>0</v>
      </c>
      <c r="K1784" s="166">
        <f t="shared" si="156"/>
        <v>0</v>
      </c>
      <c r="L1784" s="166">
        <f t="shared" si="157"/>
        <v>0</v>
      </c>
      <c r="M1784" s="171" t="str">
        <f t="shared" si="154"/>
        <v/>
      </c>
    </row>
    <row r="1785" spans="1:13" s="172" customFormat="1" ht="15" hidden="1" customHeight="1" x14ac:dyDescent="0.25">
      <c r="A1785" s="181">
        <v>0</v>
      </c>
      <c r="B1785" s="161" t="s">
        <v>3557</v>
      </c>
      <c r="C1785" s="161" t="s">
        <v>3558</v>
      </c>
      <c r="D1785" s="162" t="s">
        <v>3559</v>
      </c>
      <c r="E1785" s="162" t="s">
        <v>3560</v>
      </c>
      <c r="F1785" s="162" t="s">
        <v>3561</v>
      </c>
      <c r="G1785" s="163" t="s">
        <v>64</v>
      </c>
      <c r="H1785" s="164">
        <v>0.99</v>
      </c>
      <c r="I1785" s="165"/>
      <c r="J1785" s="166">
        <f t="shared" si="155"/>
        <v>0</v>
      </c>
      <c r="K1785" s="166">
        <f t="shared" si="156"/>
        <v>0</v>
      </c>
      <c r="L1785" s="166">
        <f t="shared" si="157"/>
        <v>0</v>
      </c>
      <c r="M1785" s="171" t="str">
        <f t="shared" si="154"/>
        <v/>
      </c>
    </row>
    <row r="1786" spans="1:13" s="172" customFormat="1" ht="15" customHeight="1" x14ac:dyDescent="0.25">
      <c r="A1786" s="1">
        <v>2471</v>
      </c>
      <c r="B1786" s="63" t="s">
        <v>3568</v>
      </c>
      <c r="C1786" s="63" t="s">
        <v>3569</v>
      </c>
      <c r="D1786" s="64" t="s">
        <v>5837</v>
      </c>
      <c r="E1786" s="64" t="s">
        <v>5838</v>
      </c>
      <c r="F1786" s="64" t="s">
        <v>3570</v>
      </c>
      <c r="G1786" s="65" t="s">
        <v>64</v>
      </c>
      <c r="H1786" s="66">
        <v>0.96</v>
      </c>
      <c r="I1786" s="67"/>
      <c r="J1786" s="68">
        <f t="shared" si="155"/>
        <v>0</v>
      </c>
      <c r="K1786" s="68">
        <f t="shared" si="156"/>
        <v>0</v>
      </c>
      <c r="L1786" s="68">
        <f t="shared" si="157"/>
        <v>0</v>
      </c>
      <c r="M1786" s="171" t="str">
        <f t="shared" si="154"/>
        <v/>
      </c>
    </row>
    <row r="1787" spans="1:13" s="172" customFormat="1" ht="15" hidden="1" customHeight="1" x14ac:dyDescent="0.25">
      <c r="A1787" s="175">
        <v>0</v>
      </c>
      <c r="B1787" s="161" t="s">
        <v>3562</v>
      </c>
      <c r="C1787" s="161" t="s">
        <v>3563</v>
      </c>
      <c r="D1787" s="162" t="s">
        <v>6610</v>
      </c>
      <c r="E1787" s="162" t="s">
        <v>6611</v>
      </c>
      <c r="F1787" s="162"/>
      <c r="G1787" s="163" t="s">
        <v>528</v>
      </c>
      <c r="H1787" s="164">
        <v>1.93</v>
      </c>
      <c r="I1787" s="165"/>
      <c r="J1787" s="166">
        <f t="shared" si="155"/>
        <v>0</v>
      </c>
      <c r="K1787" s="166">
        <f t="shared" si="156"/>
        <v>0</v>
      </c>
      <c r="L1787" s="166">
        <f t="shared" si="157"/>
        <v>0</v>
      </c>
      <c r="M1787" s="171" t="str">
        <f t="shared" si="154"/>
        <v/>
      </c>
    </row>
    <row r="1788" spans="1:13" s="172" customFormat="1" ht="15" hidden="1" customHeight="1" x14ac:dyDescent="0.25">
      <c r="A1788" s="175">
        <v>0</v>
      </c>
      <c r="B1788" s="161" t="s">
        <v>3564</v>
      </c>
      <c r="C1788" s="161" t="s">
        <v>3565</v>
      </c>
      <c r="D1788" s="162" t="s">
        <v>3566</v>
      </c>
      <c r="E1788" s="162" t="s">
        <v>3567</v>
      </c>
      <c r="F1788" s="162" t="s">
        <v>6167</v>
      </c>
      <c r="G1788" s="163" t="s">
        <v>64</v>
      </c>
      <c r="H1788" s="164">
        <v>0.96</v>
      </c>
      <c r="I1788" s="165"/>
      <c r="J1788" s="166">
        <f t="shared" si="155"/>
        <v>0</v>
      </c>
      <c r="K1788" s="166">
        <f t="shared" si="156"/>
        <v>0</v>
      </c>
      <c r="L1788" s="166">
        <f t="shared" si="157"/>
        <v>0</v>
      </c>
      <c r="M1788" s="171" t="str">
        <f t="shared" si="154"/>
        <v/>
      </c>
    </row>
    <row r="1789" spans="1:13" s="172" customFormat="1" ht="15" hidden="1" customHeight="1" x14ac:dyDescent="0.25">
      <c r="A1789" s="175">
        <v>0</v>
      </c>
      <c r="B1789" s="161" t="s">
        <v>5104</v>
      </c>
      <c r="C1789" s="179" t="s">
        <v>5624</v>
      </c>
      <c r="D1789" s="173" t="s">
        <v>3566</v>
      </c>
      <c r="E1789" s="173" t="s">
        <v>3567</v>
      </c>
      <c r="F1789" s="173" t="s">
        <v>429</v>
      </c>
      <c r="G1789" s="174" t="s">
        <v>64</v>
      </c>
      <c r="H1789" s="164">
        <v>0.96</v>
      </c>
      <c r="I1789" s="165"/>
      <c r="J1789" s="166">
        <f t="shared" si="155"/>
        <v>0</v>
      </c>
      <c r="K1789" s="166">
        <f t="shared" si="156"/>
        <v>0</v>
      </c>
      <c r="L1789" s="166">
        <f t="shared" si="157"/>
        <v>0</v>
      </c>
      <c r="M1789" s="171" t="str">
        <f t="shared" si="154"/>
        <v/>
      </c>
    </row>
    <row r="1790" spans="1:13" s="172" customFormat="1" ht="15" hidden="1" customHeight="1" x14ac:dyDescent="0.25">
      <c r="A1790" s="175">
        <v>0</v>
      </c>
      <c r="B1790" s="161" t="s">
        <v>3571</v>
      </c>
      <c r="C1790" s="161" t="s">
        <v>3572</v>
      </c>
      <c r="D1790" s="162" t="s">
        <v>3566</v>
      </c>
      <c r="E1790" s="162" t="s">
        <v>3567</v>
      </c>
      <c r="F1790" s="162" t="s">
        <v>3573</v>
      </c>
      <c r="G1790" s="163" t="s">
        <v>64</v>
      </c>
      <c r="H1790" s="164">
        <v>0.96</v>
      </c>
      <c r="I1790" s="165"/>
      <c r="J1790" s="166">
        <f t="shared" si="155"/>
        <v>0</v>
      </c>
      <c r="K1790" s="166">
        <f t="shared" si="156"/>
        <v>0</v>
      </c>
      <c r="L1790" s="166">
        <f t="shared" si="157"/>
        <v>0</v>
      </c>
      <c r="M1790" s="171" t="str">
        <f t="shared" si="154"/>
        <v/>
      </c>
    </row>
    <row r="1791" spans="1:13" s="172" customFormat="1" ht="15" customHeight="1" x14ac:dyDescent="0.25">
      <c r="A1791" s="1">
        <v>663</v>
      </c>
      <c r="B1791" s="63" t="s">
        <v>4941</v>
      </c>
      <c r="C1791" s="178" t="s">
        <v>5482</v>
      </c>
      <c r="D1791" s="167" t="s">
        <v>3576</v>
      </c>
      <c r="E1791" s="167" t="s">
        <v>3577</v>
      </c>
      <c r="F1791" s="167" t="s">
        <v>6052</v>
      </c>
      <c r="G1791" s="168" t="s">
        <v>64</v>
      </c>
      <c r="H1791" s="169">
        <v>1.93</v>
      </c>
      <c r="I1791" s="67"/>
      <c r="J1791" s="68">
        <f t="shared" si="155"/>
        <v>0</v>
      </c>
      <c r="K1791" s="68">
        <f t="shared" si="156"/>
        <v>0</v>
      </c>
      <c r="L1791" s="68">
        <f t="shared" si="157"/>
        <v>0</v>
      </c>
      <c r="M1791" s="176" t="str">
        <f t="shared" si="154"/>
        <v/>
      </c>
    </row>
    <row r="1792" spans="1:13" s="172" customFormat="1" ht="15" hidden="1" customHeight="1" x14ac:dyDescent="0.25">
      <c r="A1792" s="175">
        <v>0</v>
      </c>
      <c r="B1792" s="161" t="s">
        <v>3574</v>
      </c>
      <c r="C1792" s="161" t="s">
        <v>3575</v>
      </c>
      <c r="D1792" s="162" t="s">
        <v>3576</v>
      </c>
      <c r="E1792" s="162" t="s">
        <v>3577</v>
      </c>
      <c r="F1792" s="162" t="s">
        <v>3578</v>
      </c>
      <c r="G1792" s="163" t="s">
        <v>64</v>
      </c>
      <c r="H1792" s="164">
        <v>1.01</v>
      </c>
      <c r="I1792" s="165"/>
      <c r="J1792" s="166">
        <f t="shared" si="155"/>
        <v>0</v>
      </c>
      <c r="K1792" s="166">
        <f t="shared" si="156"/>
        <v>0</v>
      </c>
      <c r="L1792" s="166">
        <f t="shared" si="157"/>
        <v>0</v>
      </c>
      <c r="M1792" s="171" t="str">
        <f t="shared" si="154"/>
        <v/>
      </c>
    </row>
    <row r="1793" spans="1:13" s="172" customFormat="1" ht="15" customHeight="1" x14ac:dyDescent="0.25">
      <c r="A1793" s="1">
        <v>94</v>
      </c>
      <c r="B1793" s="63" t="s">
        <v>4942</v>
      </c>
      <c r="C1793" s="178" t="s">
        <v>5483</v>
      </c>
      <c r="D1793" s="167" t="s">
        <v>3576</v>
      </c>
      <c r="E1793" s="167" t="s">
        <v>3577</v>
      </c>
      <c r="F1793" s="167" t="s">
        <v>6053</v>
      </c>
      <c r="G1793" s="168" t="s">
        <v>64</v>
      </c>
      <c r="H1793" s="169">
        <v>1.93</v>
      </c>
      <c r="I1793" s="67"/>
      <c r="J1793" s="68">
        <f t="shared" si="155"/>
        <v>0</v>
      </c>
      <c r="K1793" s="68">
        <f t="shared" si="156"/>
        <v>0</v>
      </c>
      <c r="L1793" s="68">
        <f t="shared" si="157"/>
        <v>0</v>
      </c>
      <c r="M1793" s="46" t="str">
        <f t="shared" si="154"/>
        <v/>
      </c>
    </row>
    <row r="1794" spans="1:13" s="172" customFormat="1" ht="15" customHeight="1" x14ac:dyDescent="0.25">
      <c r="A1794" s="1">
        <v>3230</v>
      </c>
      <c r="B1794" s="63" t="s">
        <v>5103</v>
      </c>
      <c r="C1794" s="178" t="s">
        <v>5623</v>
      </c>
      <c r="D1794" s="167" t="s">
        <v>3581</v>
      </c>
      <c r="E1794" s="167" t="s">
        <v>3582</v>
      </c>
      <c r="F1794" s="167" t="s">
        <v>6166</v>
      </c>
      <c r="G1794" s="168" t="s">
        <v>64</v>
      </c>
      <c r="H1794" s="169">
        <v>0.96</v>
      </c>
      <c r="I1794" s="67"/>
      <c r="J1794" s="68">
        <f t="shared" si="155"/>
        <v>0</v>
      </c>
      <c r="K1794" s="68">
        <f t="shared" si="156"/>
        <v>0</v>
      </c>
      <c r="L1794" s="68">
        <f t="shared" si="157"/>
        <v>0</v>
      </c>
      <c r="M1794" s="46" t="str">
        <f t="shared" si="154"/>
        <v/>
      </c>
    </row>
    <row r="1795" spans="1:13" ht="15" customHeight="1" x14ac:dyDescent="0.25">
      <c r="A1795" s="1">
        <v>344</v>
      </c>
      <c r="B1795" s="63" t="s">
        <v>3579</v>
      </c>
      <c r="C1795" s="63" t="s">
        <v>3580</v>
      </c>
      <c r="D1795" s="64" t="s">
        <v>3581</v>
      </c>
      <c r="E1795" s="64" t="s">
        <v>3582</v>
      </c>
      <c r="F1795" s="64" t="s">
        <v>3583</v>
      </c>
      <c r="G1795" s="65" t="s">
        <v>64</v>
      </c>
      <c r="H1795" s="66">
        <v>0.96</v>
      </c>
      <c r="I1795" s="67"/>
      <c r="J1795" s="68">
        <f t="shared" si="155"/>
        <v>0</v>
      </c>
      <c r="K1795" s="68">
        <f t="shared" si="156"/>
        <v>0</v>
      </c>
      <c r="L1795" s="68">
        <f t="shared" si="157"/>
        <v>0</v>
      </c>
      <c r="M1795" s="3" t="str">
        <f t="shared" si="154"/>
        <v/>
      </c>
    </row>
    <row r="1796" spans="1:13" s="172" customFormat="1" ht="15" customHeight="1" x14ac:dyDescent="0.25">
      <c r="A1796" s="1">
        <v>95</v>
      </c>
      <c r="B1796" s="63" t="s">
        <v>3584</v>
      </c>
      <c r="C1796" s="63" t="s">
        <v>3585</v>
      </c>
      <c r="D1796" s="64" t="s">
        <v>5758</v>
      </c>
      <c r="E1796" s="64" t="s">
        <v>5759</v>
      </c>
      <c r="F1796" s="64" t="s">
        <v>3586</v>
      </c>
      <c r="G1796" s="65" t="s">
        <v>64</v>
      </c>
      <c r="H1796" s="66">
        <v>1.18</v>
      </c>
      <c r="I1796" s="67"/>
      <c r="J1796" s="68">
        <f t="shared" si="155"/>
        <v>0</v>
      </c>
      <c r="K1796" s="68">
        <f t="shared" si="156"/>
        <v>0</v>
      </c>
      <c r="L1796" s="68">
        <f t="shared" si="157"/>
        <v>0</v>
      </c>
      <c r="M1796" s="171" t="str">
        <f t="shared" si="154"/>
        <v/>
      </c>
    </row>
    <row r="1797" spans="1:13" s="172" customFormat="1" ht="15" customHeight="1" x14ac:dyDescent="0.25">
      <c r="A1797" s="1">
        <v>87</v>
      </c>
      <c r="B1797" s="63" t="s">
        <v>3587</v>
      </c>
      <c r="C1797" s="63" t="s">
        <v>3588</v>
      </c>
      <c r="D1797" s="64" t="s">
        <v>5758</v>
      </c>
      <c r="E1797" s="64" t="s">
        <v>5759</v>
      </c>
      <c r="F1797" s="64" t="s">
        <v>3589</v>
      </c>
      <c r="G1797" s="65" t="s">
        <v>64</v>
      </c>
      <c r="H1797" s="66">
        <v>1.18</v>
      </c>
      <c r="I1797" s="67"/>
      <c r="J1797" s="68">
        <f t="shared" si="155"/>
        <v>0</v>
      </c>
      <c r="K1797" s="68">
        <f t="shared" si="156"/>
        <v>0</v>
      </c>
      <c r="L1797" s="68">
        <f t="shared" si="157"/>
        <v>0</v>
      </c>
      <c r="M1797" s="46" t="str">
        <f t="shared" si="154"/>
        <v/>
      </c>
    </row>
    <row r="1798" spans="1:13" s="172" customFormat="1" ht="15" hidden="1" customHeight="1" x14ac:dyDescent="0.25">
      <c r="A1798" s="175">
        <v>0</v>
      </c>
      <c r="B1798" s="161" t="s">
        <v>3590</v>
      </c>
      <c r="C1798" s="161" t="s">
        <v>3591</v>
      </c>
      <c r="D1798" s="162" t="s">
        <v>5758</v>
      </c>
      <c r="E1798" s="162" t="s">
        <v>5759</v>
      </c>
      <c r="F1798" s="162" t="s">
        <v>3592</v>
      </c>
      <c r="G1798" s="163" t="s">
        <v>64</v>
      </c>
      <c r="H1798" s="164">
        <v>1.18</v>
      </c>
      <c r="I1798" s="165"/>
      <c r="J1798" s="166">
        <f t="shared" si="155"/>
        <v>0</v>
      </c>
      <c r="K1798" s="166">
        <f t="shared" si="156"/>
        <v>0</v>
      </c>
      <c r="L1798" s="166">
        <f t="shared" si="157"/>
        <v>0</v>
      </c>
      <c r="M1798" s="171" t="str">
        <f t="shared" si="154"/>
        <v/>
      </c>
    </row>
    <row r="1799" spans="1:13" s="172" customFormat="1" ht="15" customHeight="1" x14ac:dyDescent="0.25">
      <c r="A1799" s="1">
        <v>878</v>
      </c>
      <c r="B1799" s="63" t="s">
        <v>3593</v>
      </c>
      <c r="C1799" s="63" t="s">
        <v>3594</v>
      </c>
      <c r="D1799" s="64" t="s">
        <v>3595</v>
      </c>
      <c r="E1799" s="64" t="s">
        <v>3596</v>
      </c>
      <c r="F1799" s="64" t="s">
        <v>3597</v>
      </c>
      <c r="G1799" s="65" t="s">
        <v>64</v>
      </c>
      <c r="H1799" s="66">
        <v>0.79</v>
      </c>
      <c r="I1799" s="67"/>
      <c r="J1799" s="68">
        <f t="shared" si="155"/>
        <v>0</v>
      </c>
      <c r="K1799" s="68">
        <f t="shared" si="156"/>
        <v>0</v>
      </c>
      <c r="L1799" s="68">
        <f t="shared" si="157"/>
        <v>0</v>
      </c>
      <c r="M1799" s="46" t="str">
        <f t="shared" si="154"/>
        <v/>
      </c>
    </row>
    <row r="1800" spans="1:13" ht="15" customHeight="1" x14ac:dyDescent="0.25">
      <c r="A1800" s="1">
        <v>102</v>
      </c>
      <c r="B1800" s="63" t="s">
        <v>3601</v>
      </c>
      <c r="C1800" s="63" t="s">
        <v>3602</v>
      </c>
      <c r="D1800" s="64" t="s">
        <v>3595</v>
      </c>
      <c r="E1800" s="64" t="s">
        <v>3596</v>
      </c>
      <c r="F1800" s="64" t="s">
        <v>3603</v>
      </c>
      <c r="G1800" s="65" t="s">
        <v>64</v>
      </c>
      <c r="H1800" s="66">
        <v>1.18</v>
      </c>
      <c r="I1800" s="67"/>
      <c r="J1800" s="68">
        <f t="shared" si="155"/>
        <v>0</v>
      </c>
      <c r="K1800" s="68">
        <f t="shared" si="156"/>
        <v>0</v>
      </c>
      <c r="L1800" s="68">
        <f t="shared" si="157"/>
        <v>0</v>
      </c>
      <c r="M1800" s="46" t="str">
        <f t="shared" si="154"/>
        <v/>
      </c>
    </row>
    <row r="1801" spans="1:13" s="172" customFormat="1" ht="15" hidden="1" customHeight="1" x14ac:dyDescent="0.25">
      <c r="A1801" s="175">
        <v>0</v>
      </c>
      <c r="B1801" s="161" t="s">
        <v>3604</v>
      </c>
      <c r="C1801" s="161" t="s">
        <v>3605</v>
      </c>
      <c r="D1801" s="162" t="s">
        <v>3595</v>
      </c>
      <c r="E1801" s="162" t="s">
        <v>3596</v>
      </c>
      <c r="F1801" s="162" t="s">
        <v>3606</v>
      </c>
      <c r="G1801" s="163" t="s">
        <v>64</v>
      </c>
      <c r="H1801" s="164">
        <v>1.18</v>
      </c>
      <c r="I1801" s="165"/>
      <c r="J1801" s="166">
        <f t="shared" si="155"/>
        <v>0</v>
      </c>
      <c r="K1801" s="166">
        <f t="shared" si="156"/>
        <v>0</v>
      </c>
      <c r="L1801" s="166">
        <f t="shared" si="157"/>
        <v>0</v>
      </c>
      <c r="M1801" s="171" t="str">
        <f t="shared" si="154"/>
        <v/>
      </c>
    </row>
    <row r="1802" spans="1:13" s="172" customFormat="1" ht="15" hidden="1" customHeight="1" x14ac:dyDescent="0.25">
      <c r="A1802" s="175">
        <v>0</v>
      </c>
      <c r="B1802" s="161" t="s">
        <v>3610</v>
      </c>
      <c r="C1802" s="161" t="s">
        <v>3611</v>
      </c>
      <c r="D1802" s="162" t="s">
        <v>3595</v>
      </c>
      <c r="E1802" s="162" t="s">
        <v>3596</v>
      </c>
      <c r="F1802" s="162" t="s">
        <v>3612</v>
      </c>
      <c r="G1802" s="163" t="s">
        <v>64</v>
      </c>
      <c r="H1802" s="164">
        <v>1.18</v>
      </c>
      <c r="I1802" s="165"/>
      <c r="J1802" s="166">
        <f t="shared" si="155"/>
        <v>0</v>
      </c>
      <c r="K1802" s="166">
        <f t="shared" si="156"/>
        <v>0</v>
      </c>
      <c r="L1802" s="166">
        <f t="shared" si="157"/>
        <v>0</v>
      </c>
      <c r="M1802" s="171" t="str">
        <f t="shared" si="154"/>
        <v/>
      </c>
    </row>
    <row r="1803" spans="1:13" ht="15" customHeight="1" x14ac:dyDescent="0.25">
      <c r="A1803" s="1">
        <v>113</v>
      </c>
      <c r="B1803" s="63" t="s">
        <v>3613</v>
      </c>
      <c r="C1803" s="63" t="s">
        <v>3614</v>
      </c>
      <c r="D1803" s="64" t="s">
        <v>3595</v>
      </c>
      <c r="E1803" s="64" t="s">
        <v>3596</v>
      </c>
      <c r="F1803" s="64" t="s">
        <v>3615</v>
      </c>
      <c r="G1803" s="65" t="s">
        <v>64</v>
      </c>
      <c r="H1803" s="66">
        <v>1.18</v>
      </c>
      <c r="I1803" s="67"/>
      <c r="J1803" s="68">
        <f t="shared" si="155"/>
        <v>0</v>
      </c>
      <c r="K1803" s="68">
        <f t="shared" si="156"/>
        <v>0</v>
      </c>
      <c r="L1803" s="68">
        <f t="shared" si="157"/>
        <v>0</v>
      </c>
      <c r="M1803" s="46" t="str">
        <f t="shared" si="154"/>
        <v/>
      </c>
    </row>
    <row r="1804" spans="1:13" s="172" customFormat="1" ht="15" customHeight="1" x14ac:dyDescent="0.25">
      <c r="A1804" s="1">
        <v>72</v>
      </c>
      <c r="B1804" s="63" t="s">
        <v>3616</v>
      </c>
      <c r="C1804" s="63" t="s">
        <v>3617</v>
      </c>
      <c r="D1804" s="64" t="s">
        <v>3595</v>
      </c>
      <c r="E1804" s="64" t="s">
        <v>3596</v>
      </c>
      <c r="F1804" s="64" t="s">
        <v>3618</v>
      </c>
      <c r="G1804" s="65" t="s">
        <v>64</v>
      </c>
      <c r="H1804" s="66">
        <v>1.18</v>
      </c>
      <c r="I1804" s="67"/>
      <c r="J1804" s="68">
        <f t="shared" si="155"/>
        <v>0</v>
      </c>
      <c r="K1804" s="68">
        <f t="shared" si="156"/>
        <v>0</v>
      </c>
      <c r="L1804" s="68">
        <f t="shared" si="157"/>
        <v>0</v>
      </c>
      <c r="M1804" s="171" t="str">
        <f t="shared" si="154"/>
        <v/>
      </c>
    </row>
    <row r="1805" spans="1:13" s="172" customFormat="1" ht="15" customHeight="1" x14ac:dyDescent="0.25">
      <c r="A1805" s="1">
        <v>981</v>
      </c>
      <c r="B1805" s="63" t="s">
        <v>3619</v>
      </c>
      <c r="C1805" s="63" t="s">
        <v>3620</v>
      </c>
      <c r="D1805" s="64" t="s">
        <v>3595</v>
      </c>
      <c r="E1805" s="64" t="s">
        <v>3596</v>
      </c>
      <c r="F1805" s="64" t="s">
        <v>3621</v>
      </c>
      <c r="G1805" s="65" t="s">
        <v>64</v>
      </c>
      <c r="H1805" s="66">
        <v>1.18</v>
      </c>
      <c r="I1805" s="67"/>
      <c r="J1805" s="68">
        <f t="shared" si="155"/>
        <v>0</v>
      </c>
      <c r="K1805" s="68">
        <f t="shared" si="156"/>
        <v>0</v>
      </c>
      <c r="L1805" s="68">
        <f t="shared" si="157"/>
        <v>0</v>
      </c>
      <c r="M1805" s="171" t="str">
        <f t="shared" si="154"/>
        <v/>
      </c>
    </row>
    <row r="1806" spans="1:13" s="172" customFormat="1" ht="15" hidden="1" customHeight="1" x14ac:dyDescent="0.25">
      <c r="A1806" s="175">
        <v>0</v>
      </c>
      <c r="B1806" s="161" t="s">
        <v>3622</v>
      </c>
      <c r="C1806" s="161" t="s">
        <v>3623</v>
      </c>
      <c r="D1806" s="162" t="s">
        <v>3595</v>
      </c>
      <c r="E1806" s="162" t="s">
        <v>3596</v>
      </c>
      <c r="F1806" s="162" t="s">
        <v>3624</v>
      </c>
      <c r="G1806" s="163" t="s">
        <v>64</v>
      </c>
      <c r="H1806" s="164">
        <v>0.79</v>
      </c>
      <c r="I1806" s="165"/>
      <c r="J1806" s="166">
        <f t="shared" si="155"/>
        <v>0</v>
      </c>
      <c r="K1806" s="166">
        <f t="shared" si="156"/>
        <v>0</v>
      </c>
      <c r="L1806" s="166">
        <f t="shared" si="157"/>
        <v>0</v>
      </c>
      <c r="M1806" s="171" t="str">
        <f t="shared" si="154"/>
        <v/>
      </c>
    </row>
    <row r="1807" spans="1:13" s="172" customFormat="1" ht="15" hidden="1" customHeight="1" x14ac:dyDescent="0.25">
      <c r="A1807" s="175">
        <v>0</v>
      </c>
      <c r="B1807" s="161" t="s">
        <v>3598</v>
      </c>
      <c r="C1807" s="161" t="s">
        <v>3599</v>
      </c>
      <c r="D1807" s="162" t="s">
        <v>3595</v>
      </c>
      <c r="E1807" s="162" t="s">
        <v>3596</v>
      </c>
      <c r="F1807" s="162" t="s">
        <v>3600</v>
      </c>
      <c r="G1807" s="163" t="s">
        <v>64</v>
      </c>
      <c r="H1807" s="164">
        <v>1.18</v>
      </c>
      <c r="I1807" s="165"/>
      <c r="J1807" s="166">
        <f t="shared" si="155"/>
        <v>0</v>
      </c>
      <c r="K1807" s="166">
        <f t="shared" si="156"/>
        <v>0</v>
      </c>
      <c r="L1807" s="166">
        <f t="shared" si="157"/>
        <v>0</v>
      </c>
      <c r="M1807" s="171" t="str">
        <f t="shared" si="154"/>
        <v/>
      </c>
    </row>
    <row r="1808" spans="1:13" s="172" customFormat="1" ht="15" hidden="1" customHeight="1" x14ac:dyDescent="0.25">
      <c r="A1808" s="175">
        <v>0</v>
      </c>
      <c r="B1808" s="161" t="s">
        <v>3607</v>
      </c>
      <c r="C1808" s="161" t="s">
        <v>3608</v>
      </c>
      <c r="D1808" s="162" t="s">
        <v>3595</v>
      </c>
      <c r="E1808" s="162" t="s">
        <v>3596</v>
      </c>
      <c r="F1808" s="162" t="s">
        <v>3609</v>
      </c>
      <c r="G1808" s="163" t="s">
        <v>64</v>
      </c>
      <c r="H1808" s="164">
        <v>1.18</v>
      </c>
      <c r="I1808" s="165"/>
      <c r="J1808" s="166">
        <f t="shared" si="155"/>
        <v>0</v>
      </c>
      <c r="K1808" s="166">
        <f t="shared" si="156"/>
        <v>0</v>
      </c>
      <c r="L1808" s="166">
        <f t="shared" si="157"/>
        <v>0</v>
      </c>
      <c r="M1808" s="171" t="str">
        <f t="shared" si="154"/>
        <v/>
      </c>
    </row>
    <row r="1809" spans="1:13" s="172" customFormat="1" ht="15" hidden="1" customHeight="1" x14ac:dyDescent="0.25">
      <c r="A1809" s="175">
        <v>0</v>
      </c>
      <c r="B1809" s="161" t="s">
        <v>3625</v>
      </c>
      <c r="C1809" s="161" t="s">
        <v>3626</v>
      </c>
      <c r="D1809" s="162" t="s">
        <v>3595</v>
      </c>
      <c r="E1809" s="162" t="s">
        <v>3596</v>
      </c>
      <c r="F1809" s="162" t="s">
        <v>3627</v>
      </c>
      <c r="G1809" s="163" t="s">
        <v>64</v>
      </c>
      <c r="H1809" s="164">
        <v>0.79</v>
      </c>
      <c r="I1809" s="165"/>
      <c r="J1809" s="166">
        <f t="shared" si="155"/>
        <v>0</v>
      </c>
      <c r="K1809" s="166">
        <f t="shared" si="156"/>
        <v>0</v>
      </c>
      <c r="L1809" s="166">
        <f t="shared" si="157"/>
        <v>0</v>
      </c>
      <c r="M1809" s="171" t="str">
        <f t="shared" si="154"/>
        <v/>
      </c>
    </row>
    <row r="1810" spans="1:13" s="172" customFormat="1" ht="15" customHeight="1" x14ac:dyDescent="0.25">
      <c r="A1810" s="1">
        <v>368</v>
      </c>
      <c r="B1810" s="63" t="s">
        <v>3628</v>
      </c>
      <c r="C1810" s="63" t="s">
        <v>3629</v>
      </c>
      <c r="D1810" s="64" t="s">
        <v>3630</v>
      </c>
      <c r="E1810" s="64" t="s">
        <v>3631</v>
      </c>
      <c r="F1810" s="64" t="s">
        <v>3632</v>
      </c>
      <c r="G1810" s="65" t="s">
        <v>64</v>
      </c>
      <c r="H1810" s="66">
        <v>1.18</v>
      </c>
      <c r="I1810" s="67"/>
      <c r="J1810" s="68">
        <f t="shared" si="155"/>
        <v>0</v>
      </c>
      <c r="K1810" s="68">
        <f t="shared" si="156"/>
        <v>0</v>
      </c>
      <c r="L1810" s="68">
        <f t="shared" si="157"/>
        <v>0</v>
      </c>
      <c r="M1810" s="171" t="str">
        <f t="shared" si="154"/>
        <v/>
      </c>
    </row>
    <row r="1811" spans="1:13" ht="15" customHeight="1" x14ac:dyDescent="0.25">
      <c r="A1811" s="1">
        <v>729</v>
      </c>
      <c r="B1811" s="63" t="s">
        <v>3633</v>
      </c>
      <c r="C1811" s="63" t="s">
        <v>3634</v>
      </c>
      <c r="D1811" s="64" t="s">
        <v>5757</v>
      </c>
      <c r="E1811" s="64" t="s">
        <v>3635</v>
      </c>
      <c r="F1811" s="64" t="s">
        <v>3636</v>
      </c>
      <c r="G1811" s="65" t="s">
        <v>64</v>
      </c>
      <c r="H1811" s="66">
        <v>0.79</v>
      </c>
      <c r="I1811" s="67"/>
      <c r="J1811" s="68">
        <f t="shared" si="155"/>
        <v>0</v>
      </c>
      <c r="K1811" s="68">
        <f t="shared" si="156"/>
        <v>0</v>
      </c>
      <c r="L1811" s="68">
        <f t="shared" si="157"/>
        <v>0</v>
      </c>
      <c r="M1811" s="46" t="str">
        <f>IF(I1811="","",IF(I1811&lt;50,"Ошибка! Не соблюден минимальный заказ на сорт!",""))</f>
        <v/>
      </c>
    </row>
    <row r="1812" spans="1:13" s="172" customFormat="1" ht="15" hidden="1" customHeight="1" x14ac:dyDescent="0.25">
      <c r="A1812" s="175">
        <v>0</v>
      </c>
      <c r="B1812" s="161" t="s">
        <v>5068</v>
      </c>
      <c r="C1812" s="161" t="s">
        <v>6627</v>
      </c>
      <c r="D1812" s="162" t="s">
        <v>6324</v>
      </c>
      <c r="E1812" s="162" t="s">
        <v>6325</v>
      </c>
      <c r="F1812" s="162" t="s">
        <v>4653</v>
      </c>
      <c r="G1812" s="163" t="s">
        <v>528</v>
      </c>
      <c r="H1812" s="164">
        <v>5.83</v>
      </c>
      <c r="I1812" s="165"/>
      <c r="J1812" s="166">
        <f t="shared" si="155"/>
        <v>0</v>
      </c>
      <c r="K1812" s="166">
        <f t="shared" si="156"/>
        <v>0</v>
      </c>
      <c r="L1812" s="166">
        <f t="shared" si="157"/>
        <v>0</v>
      </c>
      <c r="M1812" s="171" t="str">
        <f>IF(I1812="","",IF(I1812&lt;50,"Ошибка! Не соблюден минимальный заказ на сорт!",""))</f>
        <v/>
      </c>
    </row>
    <row r="1813" spans="1:13" s="172" customFormat="1" ht="15" hidden="1" customHeight="1" x14ac:dyDescent="0.25">
      <c r="A1813" s="175">
        <v>0</v>
      </c>
      <c r="B1813" s="161" t="s">
        <v>6854</v>
      </c>
      <c r="C1813" s="161" t="s">
        <v>6900</v>
      </c>
      <c r="D1813" s="162" t="s">
        <v>3637</v>
      </c>
      <c r="E1813" s="162" t="s">
        <v>3638</v>
      </c>
      <c r="F1813" s="162" t="s">
        <v>6944</v>
      </c>
      <c r="G1813" s="163" t="s">
        <v>528</v>
      </c>
      <c r="H1813" s="164">
        <v>5.83</v>
      </c>
      <c r="I1813" s="165"/>
      <c r="J1813" s="166">
        <f t="shared" si="155"/>
        <v>0</v>
      </c>
      <c r="K1813" s="166">
        <f t="shared" si="156"/>
        <v>0</v>
      </c>
      <c r="L1813" s="166">
        <f t="shared" si="157"/>
        <v>0</v>
      </c>
      <c r="M1813" s="176" t="str">
        <f>IF(I1813="","",IF(I1813&lt;75,"Ошибка! Не соблюден минимальный заказ на сорт!",IF(MOD(I1813,25)&gt;0,"Ошибка! Не соблюдена кратность заказа на позицию!","")))</f>
        <v/>
      </c>
    </row>
    <row r="1814" spans="1:13" s="172" customFormat="1" ht="15" customHeight="1" x14ac:dyDescent="0.25">
      <c r="A1814" s="1">
        <v>428</v>
      </c>
      <c r="B1814" s="63" t="s">
        <v>5069</v>
      </c>
      <c r="C1814" s="178" t="s">
        <v>5591</v>
      </c>
      <c r="D1814" s="167" t="s">
        <v>3637</v>
      </c>
      <c r="E1814" s="167" t="s">
        <v>3638</v>
      </c>
      <c r="F1814" s="167" t="s">
        <v>6131</v>
      </c>
      <c r="G1814" s="168" t="s">
        <v>528</v>
      </c>
      <c r="H1814" s="169">
        <v>5.83</v>
      </c>
      <c r="I1814" s="67"/>
      <c r="J1814" s="68">
        <f t="shared" si="155"/>
        <v>0</v>
      </c>
      <c r="K1814" s="68">
        <f t="shared" si="156"/>
        <v>0</v>
      </c>
      <c r="L1814" s="68">
        <f t="shared" si="157"/>
        <v>0</v>
      </c>
      <c r="M1814" s="171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s="172" customFormat="1" ht="15" hidden="1" customHeight="1" x14ac:dyDescent="0.25">
      <c r="A1815" s="175">
        <v>0</v>
      </c>
      <c r="B1815" s="161" t="s">
        <v>7029</v>
      </c>
      <c r="C1815" s="161" t="s">
        <v>6979</v>
      </c>
      <c r="D1815" s="162" t="s">
        <v>3641</v>
      </c>
      <c r="E1815" s="162" t="s">
        <v>3642</v>
      </c>
      <c r="F1815" s="162" t="s">
        <v>7075</v>
      </c>
      <c r="G1815" s="163" t="s">
        <v>528</v>
      </c>
      <c r="H1815" s="164">
        <v>6.16</v>
      </c>
      <c r="I1815" s="165"/>
      <c r="J1815" s="166">
        <f t="shared" si="155"/>
        <v>0</v>
      </c>
      <c r="K1815" s="166">
        <f t="shared" si="156"/>
        <v>0</v>
      </c>
      <c r="L1815" s="166">
        <f t="shared" si="157"/>
        <v>0</v>
      </c>
      <c r="M1815" s="171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ht="15" customHeight="1" x14ac:dyDescent="0.25">
      <c r="A1816" s="1">
        <v>55</v>
      </c>
      <c r="B1816" s="63" t="s">
        <v>3644</v>
      </c>
      <c r="C1816" s="182" t="s">
        <v>3645</v>
      </c>
      <c r="D1816" s="64" t="s">
        <v>3641</v>
      </c>
      <c r="E1816" s="64" t="s">
        <v>3642</v>
      </c>
      <c r="F1816" s="64" t="s">
        <v>3646</v>
      </c>
      <c r="G1816" s="65" t="s">
        <v>528</v>
      </c>
      <c r="H1816" s="66">
        <v>6.16</v>
      </c>
      <c r="I1816" s="67"/>
      <c r="J1816" s="68">
        <f t="shared" si="155"/>
        <v>0</v>
      </c>
      <c r="K1816" s="68">
        <f t="shared" si="156"/>
        <v>0</v>
      </c>
      <c r="L1816" s="68">
        <f t="shared" si="157"/>
        <v>0</v>
      </c>
      <c r="M1816" s="30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ht="15" customHeight="1" x14ac:dyDescent="0.25">
      <c r="A1817" s="1">
        <v>84</v>
      </c>
      <c r="B1817" s="63" t="s">
        <v>3647</v>
      </c>
      <c r="C1817" s="208" t="s">
        <v>3648</v>
      </c>
      <c r="D1817" s="64" t="s">
        <v>3641</v>
      </c>
      <c r="E1817" s="64" t="s">
        <v>3642</v>
      </c>
      <c r="F1817" s="64" t="s">
        <v>3649</v>
      </c>
      <c r="G1817" s="65" t="s">
        <v>528</v>
      </c>
      <c r="H1817" s="66">
        <v>6.16</v>
      </c>
      <c r="I1817" s="67"/>
      <c r="J1817" s="68">
        <f t="shared" si="155"/>
        <v>0</v>
      </c>
      <c r="K1817" s="68">
        <f t="shared" si="156"/>
        <v>0</v>
      </c>
      <c r="L1817" s="68">
        <f t="shared" si="157"/>
        <v>0</v>
      </c>
      <c r="M1817" s="30" t="str">
        <f>IF(I1817="","",IF(I1817&lt;50,"Ошибка! Не соблюден минимальный заказ на сорт!",""))</f>
        <v/>
      </c>
    </row>
    <row r="1818" spans="1:13" s="172" customFormat="1" ht="15" hidden="1" customHeight="1" x14ac:dyDescent="0.25">
      <c r="A1818" s="175">
        <v>0</v>
      </c>
      <c r="B1818" s="161" t="s">
        <v>3639</v>
      </c>
      <c r="C1818" s="161" t="s">
        <v>3640</v>
      </c>
      <c r="D1818" s="162" t="s">
        <v>3641</v>
      </c>
      <c r="E1818" s="162" t="s">
        <v>3642</v>
      </c>
      <c r="F1818" s="162" t="s">
        <v>3643</v>
      </c>
      <c r="G1818" s="163" t="s">
        <v>528</v>
      </c>
      <c r="H1818" s="164">
        <v>6.16</v>
      </c>
      <c r="I1818" s="165"/>
      <c r="J1818" s="166">
        <f t="shared" si="155"/>
        <v>0</v>
      </c>
      <c r="K1818" s="166">
        <f t="shared" si="156"/>
        <v>0</v>
      </c>
      <c r="L1818" s="166">
        <f t="shared" si="157"/>
        <v>0</v>
      </c>
      <c r="M1818" s="171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s="172" customFormat="1" ht="15" hidden="1" customHeight="1" x14ac:dyDescent="0.25">
      <c r="A1819" s="175">
        <v>0</v>
      </c>
      <c r="B1819" s="161" t="s">
        <v>4664</v>
      </c>
      <c r="C1819" s="161" t="s">
        <v>3650</v>
      </c>
      <c r="D1819" s="162" t="s">
        <v>3641</v>
      </c>
      <c r="E1819" s="162" t="s">
        <v>3642</v>
      </c>
      <c r="F1819" s="162" t="s">
        <v>3651</v>
      </c>
      <c r="G1819" s="163" t="s">
        <v>528</v>
      </c>
      <c r="H1819" s="164">
        <v>6.16</v>
      </c>
      <c r="I1819" s="165"/>
      <c r="J1819" s="166">
        <f t="shared" si="155"/>
        <v>0</v>
      </c>
      <c r="K1819" s="166">
        <f t="shared" si="156"/>
        <v>0</v>
      </c>
      <c r="L1819" s="166">
        <f t="shared" si="157"/>
        <v>0</v>
      </c>
      <c r="M1819" s="171" t="str">
        <f>IF(I1819="","",IF(I1819&lt;50,"Ошибка! Не соблюден минимальный заказ на сорт!",""))</f>
        <v/>
      </c>
    </row>
    <row r="1820" spans="1:13" s="172" customFormat="1" ht="15" hidden="1" customHeight="1" x14ac:dyDescent="0.25">
      <c r="A1820" s="175">
        <v>0</v>
      </c>
      <c r="B1820" s="161" t="s">
        <v>3652</v>
      </c>
      <c r="C1820" s="161" t="s">
        <v>3653</v>
      </c>
      <c r="D1820" s="162" t="s">
        <v>3641</v>
      </c>
      <c r="E1820" s="162" t="s">
        <v>3642</v>
      </c>
      <c r="F1820" s="162" t="s">
        <v>3654</v>
      </c>
      <c r="G1820" s="163" t="s">
        <v>528</v>
      </c>
      <c r="H1820" s="164">
        <v>6.16</v>
      </c>
      <c r="I1820" s="165"/>
      <c r="J1820" s="166">
        <f t="shared" si="155"/>
        <v>0</v>
      </c>
      <c r="K1820" s="166">
        <f t="shared" si="156"/>
        <v>0</v>
      </c>
      <c r="L1820" s="166">
        <f t="shared" si="157"/>
        <v>0</v>
      </c>
      <c r="M1820" s="171" t="str">
        <f>IF(I1820="","",IF(I1820&lt;50,"Ошибка! Не соблюден минимальный заказ на сорт!",""))</f>
        <v/>
      </c>
    </row>
    <row r="1821" spans="1:13" s="172" customFormat="1" ht="15" hidden="1" customHeight="1" x14ac:dyDescent="0.25">
      <c r="A1821" s="175">
        <v>0</v>
      </c>
      <c r="B1821" s="161" t="s">
        <v>3655</v>
      </c>
      <c r="C1821" s="161" t="s">
        <v>3656</v>
      </c>
      <c r="D1821" s="162" t="s">
        <v>3641</v>
      </c>
      <c r="E1821" s="162" t="s">
        <v>3642</v>
      </c>
      <c r="F1821" s="162" t="s">
        <v>3657</v>
      </c>
      <c r="G1821" s="163" t="s">
        <v>528</v>
      </c>
      <c r="H1821" s="164">
        <v>6.16</v>
      </c>
      <c r="I1821" s="165"/>
      <c r="J1821" s="166">
        <f t="shared" si="155"/>
        <v>0</v>
      </c>
      <c r="K1821" s="166">
        <f t="shared" si="156"/>
        <v>0</v>
      </c>
      <c r="L1821" s="166">
        <f t="shared" si="157"/>
        <v>0</v>
      </c>
      <c r="M1821" s="171" t="str">
        <f>IF(I1821="","",IF(I1821&lt;50,"Ошибка! Не соблюден минимальный заказ на сорт!",""))</f>
        <v/>
      </c>
    </row>
    <row r="1822" spans="1:13" s="172" customFormat="1" ht="15" hidden="1" customHeight="1" x14ac:dyDescent="0.25">
      <c r="A1822" s="175">
        <v>0</v>
      </c>
      <c r="B1822" s="161" t="s">
        <v>3658</v>
      </c>
      <c r="C1822" s="161" t="s">
        <v>3659</v>
      </c>
      <c r="D1822" s="162" t="s">
        <v>3641</v>
      </c>
      <c r="E1822" s="162" t="s">
        <v>3642</v>
      </c>
      <c r="F1822" s="162" t="s">
        <v>3660</v>
      </c>
      <c r="G1822" s="163" t="s">
        <v>528</v>
      </c>
      <c r="H1822" s="164">
        <v>6.16</v>
      </c>
      <c r="I1822" s="165"/>
      <c r="J1822" s="166">
        <f t="shared" si="155"/>
        <v>0</v>
      </c>
      <c r="K1822" s="166">
        <f t="shared" si="156"/>
        <v>0</v>
      </c>
      <c r="L1822" s="166">
        <f t="shared" si="157"/>
        <v>0</v>
      </c>
      <c r="M1822" s="171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ht="15" customHeight="1" x14ac:dyDescent="0.25">
      <c r="A1823" s="1">
        <v>2036</v>
      </c>
      <c r="B1823" s="63" t="s">
        <v>3775</v>
      </c>
      <c r="C1823" s="63" t="s">
        <v>3776</v>
      </c>
      <c r="D1823" s="64" t="s">
        <v>5811</v>
      </c>
      <c r="E1823" s="64" t="s">
        <v>5812</v>
      </c>
      <c r="F1823" s="64" t="s">
        <v>3665</v>
      </c>
      <c r="G1823" s="65" t="s">
        <v>528</v>
      </c>
      <c r="H1823" s="66">
        <v>5.83</v>
      </c>
      <c r="I1823" s="67"/>
      <c r="J1823" s="68">
        <f t="shared" si="155"/>
        <v>0</v>
      </c>
      <c r="K1823" s="68">
        <f t="shared" si="156"/>
        <v>0</v>
      </c>
      <c r="L1823" s="68">
        <f t="shared" si="157"/>
        <v>0</v>
      </c>
      <c r="M1823" s="30" t="str">
        <f>IF(I1823="","",IF(I1823&lt;50,"Ошибка! Не соблюден минимальный заказ на сорт!",""))</f>
        <v/>
      </c>
    </row>
    <row r="1824" spans="1:13" s="172" customFormat="1" ht="15" customHeight="1" x14ac:dyDescent="0.25">
      <c r="A1824" s="1">
        <v>282</v>
      </c>
      <c r="B1824" s="63" t="s">
        <v>3666</v>
      </c>
      <c r="C1824" s="63" t="s">
        <v>3667</v>
      </c>
      <c r="D1824" s="64" t="s">
        <v>3663</v>
      </c>
      <c r="E1824" s="64" t="s">
        <v>5812</v>
      </c>
      <c r="F1824" s="64" t="s">
        <v>6130</v>
      </c>
      <c r="G1824" s="65" t="s">
        <v>528</v>
      </c>
      <c r="H1824" s="66">
        <v>5.83</v>
      </c>
      <c r="I1824" s="67"/>
      <c r="J1824" s="68">
        <f t="shared" si="155"/>
        <v>0</v>
      </c>
      <c r="K1824" s="68">
        <f t="shared" si="156"/>
        <v>0</v>
      </c>
      <c r="L1824" s="68">
        <f t="shared" si="157"/>
        <v>0</v>
      </c>
      <c r="M1824" s="46" t="str">
        <f>IF(I1824="","",IF(I1824&lt;50,"Ошибка! Не соблюден минимальный заказ на сорт!",""))</f>
        <v/>
      </c>
    </row>
    <row r="1825" spans="1:13" s="172" customFormat="1" ht="15" hidden="1" customHeight="1" x14ac:dyDescent="0.25">
      <c r="A1825" s="175">
        <v>0</v>
      </c>
      <c r="B1825" s="161" t="s">
        <v>3661</v>
      </c>
      <c r="C1825" s="161" t="s">
        <v>3662</v>
      </c>
      <c r="D1825" s="162" t="s">
        <v>5811</v>
      </c>
      <c r="E1825" s="162" t="s">
        <v>5812</v>
      </c>
      <c r="F1825" s="162" t="s">
        <v>3664</v>
      </c>
      <c r="G1825" s="163" t="s">
        <v>528</v>
      </c>
      <c r="H1825" s="164">
        <v>5.83</v>
      </c>
      <c r="I1825" s="165"/>
      <c r="J1825" s="166">
        <f t="shared" si="155"/>
        <v>0</v>
      </c>
      <c r="K1825" s="166">
        <f t="shared" si="156"/>
        <v>0</v>
      </c>
      <c r="L1825" s="166">
        <f t="shared" si="157"/>
        <v>0</v>
      </c>
      <c r="M1825" s="171" t="str">
        <f>IF(I1825="","",IF(I1825&lt;50,"Ошибка! Не соблюден минимальный заказ на сорт!",""))</f>
        <v/>
      </c>
    </row>
    <row r="1826" spans="1:13" s="172" customFormat="1" ht="15" hidden="1" customHeight="1" x14ac:dyDescent="0.25">
      <c r="A1826" s="175">
        <v>0</v>
      </c>
      <c r="B1826" s="161" t="s">
        <v>4645</v>
      </c>
      <c r="C1826" s="161" t="s">
        <v>4647</v>
      </c>
      <c r="D1826" s="162" t="s">
        <v>5811</v>
      </c>
      <c r="E1826" s="162" t="s">
        <v>5812</v>
      </c>
      <c r="F1826" s="162" t="s">
        <v>3664</v>
      </c>
      <c r="G1826" s="163" t="s">
        <v>4657</v>
      </c>
      <c r="H1826" s="164">
        <v>5.83</v>
      </c>
      <c r="I1826" s="165"/>
      <c r="J1826" s="166">
        <f t="shared" si="155"/>
        <v>0</v>
      </c>
      <c r="K1826" s="166">
        <f t="shared" si="156"/>
        <v>0</v>
      </c>
      <c r="L1826" s="166">
        <f t="shared" si="157"/>
        <v>0</v>
      </c>
      <c r="M1826" s="171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s="172" customFormat="1" ht="15" hidden="1" customHeight="1" x14ac:dyDescent="0.25">
      <c r="A1827" s="175">
        <v>0</v>
      </c>
      <c r="B1827" s="161" t="s">
        <v>3671</v>
      </c>
      <c r="C1827" s="161" t="s">
        <v>3672</v>
      </c>
      <c r="D1827" s="162" t="s">
        <v>3673</v>
      </c>
      <c r="E1827" s="162" t="s">
        <v>3674</v>
      </c>
      <c r="F1827" s="162"/>
      <c r="G1827" s="163" t="s">
        <v>64</v>
      </c>
      <c r="H1827" s="164">
        <v>1.05</v>
      </c>
      <c r="I1827" s="165"/>
      <c r="J1827" s="166">
        <f t="shared" si="155"/>
        <v>0</v>
      </c>
      <c r="K1827" s="166">
        <f t="shared" si="156"/>
        <v>0</v>
      </c>
      <c r="L1827" s="166">
        <f t="shared" si="157"/>
        <v>0</v>
      </c>
      <c r="M1827" s="171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s="172" customFormat="1" ht="15" hidden="1" customHeight="1" x14ac:dyDescent="0.25">
      <c r="A1828" s="175">
        <v>0</v>
      </c>
      <c r="B1828" s="161" t="s">
        <v>3684</v>
      </c>
      <c r="C1828" s="161" t="s">
        <v>3685</v>
      </c>
      <c r="D1828" s="162" t="s">
        <v>3695</v>
      </c>
      <c r="E1828" s="162" t="s">
        <v>3677</v>
      </c>
      <c r="F1828" s="162" t="s">
        <v>3686</v>
      </c>
      <c r="G1828" s="163" t="s">
        <v>528</v>
      </c>
      <c r="H1828" s="164">
        <v>5.83</v>
      </c>
      <c r="I1828" s="165"/>
      <c r="J1828" s="166">
        <f t="shared" si="155"/>
        <v>0</v>
      </c>
      <c r="K1828" s="166">
        <f t="shared" si="156"/>
        <v>0</v>
      </c>
      <c r="L1828" s="166">
        <f t="shared" si="157"/>
        <v>0</v>
      </c>
      <c r="M1828" s="171" t="str">
        <f>IF(I1828="","",IF(I1828&lt;50,"Ошибка! Не соблюден минимальный заказ на сорт!",""))</f>
        <v/>
      </c>
    </row>
    <row r="1829" spans="1:13" s="172" customFormat="1" ht="15" hidden="1" customHeight="1" x14ac:dyDescent="0.25">
      <c r="A1829" s="175">
        <v>0</v>
      </c>
      <c r="B1829" s="161" t="s">
        <v>3692</v>
      </c>
      <c r="C1829" s="207" t="s">
        <v>3693</v>
      </c>
      <c r="D1829" s="162" t="s">
        <v>3695</v>
      </c>
      <c r="E1829" s="162" t="s">
        <v>3677</v>
      </c>
      <c r="F1829" s="162" t="s">
        <v>3694</v>
      </c>
      <c r="G1829" s="163" t="s">
        <v>528</v>
      </c>
      <c r="H1829" s="164">
        <v>5.83</v>
      </c>
      <c r="I1829" s="165"/>
      <c r="J1829" s="166">
        <f t="shared" si="155"/>
        <v>0</v>
      </c>
      <c r="K1829" s="166">
        <f t="shared" si="156"/>
        <v>0</v>
      </c>
      <c r="L1829" s="166">
        <f t="shared" si="157"/>
        <v>0</v>
      </c>
      <c r="M1829" s="171" t="str">
        <f>IF(I1829="","",IF(I1829&lt;50,"Ошибка! Не соблюден минимальный заказ на сорт!",""))</f>
        <v/>
      </c>
    </row>
    <row r="1830" spans="1:13" s="172" customFormat="1" ht="15" hidden="1" customHeight="1" x14ac:dyDescent="0.25">
      <c r="A1830" s="175">
        <v>0</v>
      </c>
      <c r="B1830" s="161" t="s">
        <v>3696</v>
      </c>
      <c r="C1830" s="161" t="s">
        <v>3697</v>
      </c>
      <c r="D1830" s="162" t="s">
        <v>3695</v>
      </c>
      <c r="E1830" s="162" t="s">
        <v>3677</v>
      </c>
      <c r="F1830" s="162" t="s">
        <v>3698</v>
      </c>
      <c r="G1830" s="163" t="s">
        <v>528</v>
      </c>
      <c r="H1830" s="164">
        <v>5.83</v>
      </c>
      <c r="I1830" s="165"/>
      <c r="J1830" s="166">
        <f t="shared" si="155"/>
        <v>0</v>
      </c>
      <c r="K1830" s="166">
        <f t="shared" si="156"/>
        <v>0</v>
      </c>
      <c r="L1830" s="166">
        <f t="shared" si="157"/>
        <v>0</v>
      </c>
      <c r="M1830" s="171" t="str">
        <f>IF(I1830="","",IF(I1830&lt;50,"Ошибка! Не соблюден минимальный заказ на сорт!",""))</f>
        <v/>
      </c>
    </row>
    <row r="1831" spans="1:13" s="172" customFormat="1" ht="15" hidden="1" customHeight="1" x14ac:dyDescent="0.25">
      <c r="A1831" s="175">
        <v>0</v>
      </c>
      <c r="B1831" s="161" t="s">
        <v>3705</v>
      </c>
      <c r="C1831" s="161" t="s">
        <v>3706</v>
      </c>
      <c r="D1831" s="162" t="s">
        <v>3695</v>
      </c>
      <c r="E1831" s="162" t="s">
        <v>3677</v>
      </c>
      <c r="F1831" s="162" t="s">
        <v>3707</v>
      </c>
      <c r="G1831" s="163" t="s">
        <v>528</v>
      </c>
      <c r="H1831" s="164">
        <v>5.83</v>
      </c>
      <c r="I1831" s="165"/>
      <c r="J1831" s="166">
        <f t="shared" si="155"/>
        <v>0</v>
      </c>
      <c r="K1831" s="166">
        <f t="shared" si="156"/>
        <v>0</v>
      </c>
      <c r="L1831" s="166">
        <f t="shared" si="157"/>
        <v>0</v>
      </c>
      <c r="M1831" s="171" t="str">
        <f>IF(I1831="","",IF(I1831&lt;50,"Ошибка! Не соблюден минимальный заказ на сорт!",""))</f>
        <v/>
      </c>
    </row>
    <row r="1832" spans="1:13" s="172" customFormat="1" ht="15" customHeight="1" x14ac:dyDescent="0.25">
      <c r="A1832" s="1">
        <v>39933</v>
      </c>
      <c r="B1832" s="63" t="s">
        <v>3708</v>
      </c>
      <c r="C1832" s="63" t="s">
        <v>3709</v>
      </c>
      <c r="D1832" s="64" t="s">
        <v>3695</v>
      </c>
      <c r="E1832" s="64" t="s">
        <v>3677</v>
      </c>
      <c r="F1832" s="64" t="s">
        <v>3710</v>
      </c>
      <c r="G1832" s="65" t="s">
        <v>64</v>
      </c>
      <c r="H1832" s="66">
        <v>0.96</v>
      </c>
      <c r="I1832" s="67"/>
      <c r="J1832" s="68">
        <f t="shared" si="155"/>
        <v>0</v>
      </c>
      <c r="K1832" s="68">
        <f t="shared" si="156"/>
        <v>0</v>
      </c>
      <c r="L1832" s="68">
        <f t="shared" si="157"/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s="172" customFormat="1" ht="15" customHeight="1" x14ac:dyDescent="0.25">
      <c r="A1833" s="1">
        <v>20284</v>
      </c>
      <c r="B1833" s="63" t="s">
        <v>5070</v>
      </c>
      <c r="C1833" s="63" t="s">
        <v>3711</v>
      </c>
      <c r="D1833" s="64" t="s">
        <v>3695</v>
      </c>
      <c r="E1833" s="64" t="s">
        <v>3677</v>
      </c>
      <c r="F1833" s="64" t="s">
        <v>3710</v>
      </c>
      <c r="G1833" s="65" t="s">
        <v>528</v>
      </c>
      <c r="H1833" s="66">
        <v>2.0399999999999996</v>
      </c>
      <c r="I1833" s="67"/>
      <c r="J1833" s="68">
        <f t="shared" si="155"/>
        <v>0</v>
      </c>
      <c r="K1833" s="68">
        <f t="shared" si="156"/>
        <v>0</v>
      </c>
      <c r="L1833" s="68">
        <f t="shared" si="157"/>
        <v>0</v>
      </c>
      <c r="M1833" s="46" t="str">
        <f>IF(I1833="","",IF(I1833&lt;50,"Ошибка! Не соблюден минимальный заказ на сорт!",""))</f>
        <v/>
      </c>
    </row>
    <row r="1834" spans="1:13" s="172" customFormat="1" ht="15" customHeight="1" x14ac:dyDescent="0.25">
      <c r="A1834" s="1">
        <v>666</v>
      </c>
      <c r="B1834" s="63" t="s">
        <v>4622</v>
      </c>
      <c r="C1834" s="63" t="s">
        <v>4629</v>
      </c>
      <c r="D1834" s="64" t="s">
        <v>3695</v>
      </c>
      <c r="E1834" s="64" t="s">
        <v>3677</v>
      </c>
      <c r="F1834" s="64" t="s">
        <v>3710</v>
      </c>
      <c r="G1834" s="65" t="s">
        <v>16</v>
      </c>
      <c r="H1834" s="66">
        <v>6.16</v>
      </c>
      <c r="I1834" s="67"/>
      <c r="J1834" s="68">
        <f t="shared" si="155"/>
        <v>0</v>
      </c>
      <c r="K1834" s="68">
        <f t="shared" si="156"/>
        <v>0</v>
      </c>
      <c r="L1834" s="68">
        <f t="shared" si="157"/>
        <v>0</v>
      </c>
      <c r="M1834" s="46" t="str">
        <f>IF(I1834="","",IF(I1834&lt;25,"Ошибка! Не соблюден минимальный заказ на сорт!",""))</f>
        <v/>
      </c>
    </row>
    <row r="1835" spans="1:13" s="172" customFormat="1" ht="15" hidden="1" customHeight="1" x14ac:dyDescent="0.25">
      <c r="A1835" s="175">
        <v>0</v>
      </c>
      <c r="B1835" s="161" t="s">
        <v>3712</v>
      </c>
      <c r="C1835" s="161" t="s">
        <v>3713</v>
      </c>
      <c r="D1835" s="162" t="s">
        <v>3695</v>
      </c>
      <c r="E1835" s="162" t="s">
        <v>3677</v>
      </c>
      <c r="F1835" s="162" t="s">
        <v>6132</v>
      </c>
      <c r="G1835" s="163" t="s">
        <v>64</v>
      </c>
      <c r="H1835" s="164">
        <v>0.96</v>
      </c>
      <c r="I1835" s="165"/>
      <c r="J1835" s="166">
        <f t="shared" si="155"/>
        <v>0</v>
      </c>
      <c r="K1835" s="166">
        <f t="shared" si="156"/>
        <v>0</v>
      </c>
      <c r="L1835" s="166">
        <f t="shared" si="157"/>
        <v>0</v>
      </c>
      <c r="M1835" s="171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s="172" customFormat="1" ht="15" customHeight="1" x14ac:dyDescent="0.25">
      <c r="A1836" s="1">
        <v>4874</v>
      </c>
      <c r="B1836" s="63" t="s">
        <v>3714</v>
      </c>
      <c r="C1836" s="63" t="s">
        <v>3715</v>
      </c>
      <c r="D1836" s="64" t="s">
        <v>3695</v>
      </c>
      <c r="E1836" s="64" t="s">
        <v>3677</v>
      </c>
      <c r="F1836" s="64" t="s">
        <v>3716</v>
      </c>
      <c r="G1836" s="65" t="s">
        <v>64</v>
      </c>
      <c r="H1836" s="66">
        <v>0.96</v>
      </c>
      <c r="I1836" s="67"/>
      <c r="J1836" s="68">
        <f t="shared" si="155"/>
        <v>0</v>
      </c>
      <c r="K1836" s="68">
        <f t="shared" si="156"/>
        <v>0</v>
      </c>
      <c r="L1836" s="68">
        <f t="shared" si="157"/>
        <v>0</v>
      </c>
      <c r="M1836" s="46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s="172" customFormat="1" ht="15" customHeight="1" x14ac:dyDescent="0.25">
      <c r="A1837" s="1">
        <v>115</v>
      </c>
      <c r="B1837" s="63" t="s">
        <v>7189</v>
      </c>
      <c r="C1837" s="63" t="s">
        <v>3717</v>
      </c>
      <c r="D1837" s="64" t="s">
        <v>3695</v>
      </c>
      <c r="E1837" s="64" t="s">
        <v>3677</v>
      </c>
      <c r="F1837" s="64" t="s">
        <v>3716</v>
      </c>
      <c r="G1837" s="65" t="s">
        <v>528</v>
      </c>
      <c r="H1837" s="66">
        <v>2.0399999999999996</v>
      </c>
      <c r="I1837" s="67"/>
      <c r="J1837" s="68">
        <f t="shared" ref="J1837:J1900" si="158">H1837*I1837</f>
        <v>0</v>
      </c>
      <c r="K1837" s="68">
        <f t="shared" ref="K1837:K1900" si="159">IF($I$11&gt;=7000,0,H1837*0.07*I1837)</f>
        <v>0</v>
      </c>
      <c r="L1837" s="68">
        <f t="shared" ref="L1837:L1900" si="160">J1837+K1837</f>
        <v>0</v>
      </c>
      <c r="M1837" s="171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s="172" customFormat="1" ht="15" hidden="1" customHeight="1" x14ac:dyDescent="0.25">
      <c r="A1838" s="175">
        <v>0</v>
      </c>
      <c r="B1838" s="161" t="s">
        <v>3718</v>
      </c>
      <c r="C1838" s="161" t="s">
        <v>3719</v>
      </c>
      <c r="D1838" s="162" t="s">
        <v>3695</v>
      </c>
      <c r="E1838" s="162" t="s">
        <v>3677</v>
      </c>
      <c r="F1838" s="162" t="s">
        <v>3716</v>
      </c>
      <c r="G1838" s="163" t="s">
        <v>16</v>
      </c>
      <c r="H1838" s="164">
        <v>6.16</v>
      </c>
      <c r="I1838" s="165"/>
      <c r="J1838" s="166">
        <f t="shared" si="158"/>
        <v>0</v>
      </c>
      <c r="K1838" s="166">
        <f t="shared" si="159"/>
        <v>0</v>
      </c>
      <c r="L1838" s="166">
        <f t="shared" si="160"/>
        <v>0</v>
      </c>
      <c r="M1838" s="171" t="str">
        <f>IF(I1838="","",IF(I1838&lt;50,"Ошибка! Не соблюден минимальный заказ на сорт!",""))</f>
        <v/>
      </c>
    </row>
    <row r="1839" spans="1:13" ht="15" customHeight="1" x14ac:dyDescent="0.25">
      <c r="A1839" s="1">
        <v>90</v>
      </c>
      <c r="B1839" s="63" t="s">
        <v>3675</v>
      </c>
      <c r="C1839" s="208" t="s">
        <v>3676</v>
      </c>
      <c r="D1839" s="64" t="s">
        <v>3695</v>
      </c>
      <c r="E1839" s="64" t="s">
        <v>3677</v>
      </c>
      <c r="F1839" s="64" t="s">
        <v>3678</v>
      </c>
      <c r="G1839" s="65" t="s">
        <v>528</v>
      </c>
      <c r="H1839" s="66">
        <v>5.83</v>
      </c>
      <c r="I1839" s="67"/>
      <c r="J1839" s="68">
        <f t="shared" si="158"/>
        <v>0</v>
      </c>
      <c r="K1839" s="68">
        <f t="shared" si="159"/>
        <v>0</v>
      </c>
      <c r="L1839" s="68">
        <f t="shared" si="160"/>
        <v>0</v>
      </c>
      <c r="M1839" s="30" t="str">
        <f>IF(I1839="","",IF(I1839&lt;25,"Ошибка! Не соблюден минимальный заказ на сорт!",""))</f>
        <v/>
      </c>
    </row>
    <row r="1840" spans="1:13" ht="15" customHeight="1" x14ac:dyDescent="0.25">
      <c r="A1840" s="1">
        <v>12</v>
      </c>
      <c r="B1840" s="63" t="s">
        <v>3679</v>
      </c>
      <c r="C1840" s="182" t="s">
        <v>3680</v>
      </c>
      <c r="D1840" s="64" t="s">
        <v>3695</v>
      </c>
      <c r="E1840" s="64" t="s">
        <v>3677</v>
      </c>
      <c r="F1840" s="64" t="s">
        <v>6133</v>
      </c>
      <c r="G1840" s="65" t="s">
        <v>528</v>
      </c>
      <c r="H1840" s="66">
        <v>6.16</v>
      </c>
      <c r="I1840" s="67"/>
      <c r="J1840" s="68">
        <f t="shared" si="158"/>
        <v>0</v>
      </c>
      <c r="K1840" s="68">
        <f t="shared" si="159"/>
        <v>0</v>
      </c>
      <c r="L1840" s="68">
        <f t="shared" si="160"/>
        <v>0</v>
      </c>
      <c r="M1840" s="30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s="172" customFormat="1" ht="15" hidden="1" customHeight="1" x14ac:dyDescent="0.25">
      <c r="A1841" s="175">
        <v>0</v>
      </c>
      <c r="B1841" s="161" t="s">
        <v>5071</v>
      </c>
      <c r="C1841" s="161" t="s">
        <v>5592</v>
      </c>
      <c r="D1841" s="162" t="s">
        <v>3695</v>
      </c>
      <c r="E1841" s="162" t="s">
        <v>3677</v>
      </c>
      <c r="F1841" s="162" t="s">
        <v>4654</v>
      </c>
      <c r="G1841" s="163" t="s">
        <v>528</v>
      </c>
      <c r="H1841" s="164">
        <v>5.83</v>
      </c>
      <c r="I1841" s="165"/>
      <c r="J1841" s="166">
        <f t="shared" si="158"/>
        <v>0</v>
      </c>
      <c r="K1841" s="166">
        <f t="shared" si="159"/>
        <v>0</v>
      </c>
      <c r="L1841" s="166">
        <f t="shared" si="160"/>
        <v>0</v>
      </c>
      <c r="M1841" s="171" t="str">
        <f>IF(I1841="","",IF(I1841&lt;50,"Ошибка! Не соблюден минимальный заказ на сорт!",""))</f>
        <v/>
      </c>
    </row>
    <row r="1842" spans="1:13" s="172" customFormat="1" ht="15" hidden="1" customHeight="1" x14ac:dyDescent="0.25">
      <c r="A1842" s="175">
        <v>0</v>
      </c>
      <c r="B1842" s="161" t="s">
        <v>3681</v>
      </c>
      <c r="C1842" s="207" t="s">
        <v>3682</v>
      </c>
      <c r="D1842" s="162" t="s">
        <v>3695</v>
      </c>
      <c r="E1842" s="162" t="s">
        <v>3677</v>
      </c>
      <c r="F1842" s="162" t="s">
        <v>3683</v>
      </c>
      <c r="G1842" s="163" t="s">
        <v>528</v>
      </c>
      <c r="H1842" s="164">
        <v>5.83</v>
      </c>
      <c r="I1842" s="165"/>
      <c r="J1842" s="166">
        <f t="shared" si="158"/>
        <v>0</v>
      </c>
      <c r="K1842" s="166">
        <f t="shared" si="159"/>
        <v>0</v>
      </c>
      <c r="L1842" s="166">
        <f t="shared" si="160"/>
        <v>0</v>
      </c>
      <c r="M1842" s="171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s="172" customFormat="1" ht="15" hidden="1" customHeight="1" x14ac:dyDescent="0.25">
      <c r="A1843" s="175">
        <v>0</v>
      </c>
      <c r="B1843" s="161" t="s">
        <v>3687</v>
      </c>
      <c r="C1843" s="161" t="s">
        <v>3688</v>
      </c>
      <c r="D1843" s="162" t="s">
        <v>3695</v>
      </c>
      <c r="E1843" s="162" t="s">
        <v>3677</v>
      </c>
      <c r="F1843" s="162" t="s">
        <v>3689</v>
      </c>
      <c r="G1843" s="163" t="s">
        <v>528</v>
      </c>
      <c r="H1843" s="164">
        <v>5.83</v>
      </c>
      <c r="I1843" s="165"/>
      <c r="J1843" s="166">
        <f t="shared" si="158"/>
        <v>0</v>
      </c>
      <c r="K1843" s="166">
        <f t="shared" si="159"/>
        <v>0</v>
      </c>
      <c r="L1843" s="166">
        <f t="shared" si="160"/>
        <v>0</v>
      </c>
      <c r="M1843" s="171" t="str">
        <f>IF(I1843="","",IF(I1843&lt;50,"Ошибка! Не соблюден минимальный заказ на сорт!",""))</f>
        <v/>
      </c>
    </row>
    <row r="1844" spans="1:13" s="172" customFormat="1" ht="15" hidden="1" customHeight="1" x14ac:dyDescent="0.25">
      <c r="A1844" s="175">
        <v>0</v>
      </c>
      <c r="B1844" s="161" t="s">
        <v>5086</v>
      </c>
      <c r="C1844" s="161" t="s">
        <v>3690</v>
      </c>
      <c r="D1844" s="162" t="s">
        <v>3695</v>
      </c>
      <c r="E1844" s="162" t="s">
        <v>3677</v>
      </c>
      <c r="F1844" s="162" t="s">
        <v>3691</v>
      </c>
      <c r="G1844" s="163" t="s">
        <v>528</v>
      </c>
      <c r="H1844" s="164">
        <v>5.83</v>
      </c>
      <c r="I1844" s="165"/>
      <c r="J1844" s="166">
        <f t="shared" si="158"/>
        <v>0</v>
      </c>
      <c r="K1844" s="166">
        <f t="shared" si="159"/>
        <v>0</v>
      </c>
      <c r="L1844" s="166">
        <f t="shared" si="160"/>
        <v>0</v>
      </c>
      <c r="M1844" s="171" t="str">
        <f>IF(I1844="","",IF(I1844&lt;50,"Ошибка! Не соблюден минимальный заказ на сорт!",""))</f>
        <v/>
      </c>
    </row>
    <row r="1845" spans="1:13" ht="15" customHeight="1" x14ac:dyDescent="0.25">
      <c r="A1845" s="1">
        <v>117</v>
      </c>
      <c r="B1845" s="63" t="s">
        <v>3699</v>
      </c>
      <c r="C1845" s="182" t="s">
        <v>3700</v>
      </c>
      <c r="D1845" s="64" t="s">
        <v>3695</v>
      </c>
      <c r="E1845" s="64" t="s">
        <v>3677</v>
      </c>
      <c r="F1845" s="64" t="s">
        <v>3701</v>
      </c>
      <c r="G1845" s="65" t="s">
        <v>528</v>
      </c>
      <c r="H1845" s="66">
        <v>5.83</v>
      </c>
      <c r="I1845" s="67"/>
      <c r="J1845" s="68">
        <f t="shared" si="158"/>
        <v>0</v>
      </c>
      <c r="K1845" s="68">
        <f t="shared" si="159"/>
        <v>0</v>
      </c>
      <c r="L1845" s="68">
        <f t="shared" si="160"/>
        <v>0</v>
      </c>
      <c r="M1845" s="30" t="str">
        <f>IF(I1845="","",IF(I1845&lt;50,"Ошибка! Не соблюден минимальный заказ на сорт!",""))</f>
        <v/>
      </c>
    </row>
    <row r="1846" spans="1:13" s="172" customFormat="1" ht="15" hidden="1" customHeight="1" x14ac:dyDescent="0.25">
      <c r="A1846" s="175">
        <v>0</v>
      </c>
      <c r="B1846" s="161" t="s">
        <v>5072</v>
      </c>
      <c r="C1846" s="161" t="s">
        <v>5593</v>
      </c>
      <c r="D1846" s="162" t="s">
        <v>3695</v>
      </c>
      <c r="E1846" s="162" t="s">
        <v>3677</v>
      </c>
      <c r="F1846" s="162" t="s">
        <v>6134</v>
      </c>
      <c r="G1846" s="163" t="s">
        <v>528</v>
      </c>
      <c r="H1846" s="164">
        <v>5.83</v>
      </c>
      <c r="I1846" s="165"/>
      <c r="J1846" s="166">
        <f t="shared" si="158"/>
        <v>0</v>
      </c>
      <c r="K1846" s="166">
        <f t="shared" si="159"/>
        <v>0</v>
      </c>
      <c r="L1846" s="166">
        <f t="shared" si="160"/>
        <v>0</v>
      </c>
      <c r="M1846" s="171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s="172" customFormat="1" ht="15" hidden="1" customHeight="1" x14ac:dyDescent="0.25">
      <c r="A1847" s="175">
        <v>0</v>
      </c>
      <c r="B1847" s="161" t="s">
        <v>3702</v>
      </c>
      <c r="C1847" s="207" t="s">
        <v>3703</v>
      </c>
      <c r="D1847" s="162" t="s">
        <v>3695</v>
      </c>
      <c r="E1847" s="162" t="s">
        <v>3677</v>
      </c>
      <c r="F1847" s="162" t="s">
        <v>3704</v>
      </c>
      <c r="G1847" s="163" t="s">
        <v>528</v>
      </c>
      <c r="H1847" s="164">
        <v>6.16</v>
      </c>
      <c r="I1847" s="165"/>
      <c r="J1847" s="166">
        <f t="shared" si="158"/>
        <v>0</v>
      </c>
      <c r="K1847" s="166">
        <f t="shared" si="159"/>
        <v>0</v>
      </c>
      <c r="L1847" s="166">
        <f t="shared" si="160"/>
        <v>0</v>
      </c>
      <c r="M1847" s="171" t="str">
        <f>IF(I1847="","",IF(I1847&lt;50,"Ошибка! Не соблюден минимальный заказ на сорт!",""))</f>
        <v/>
      </c>
    </row>
    <row r="1848" spans="1:13" s="172" customFormat="1" ht="15" hidden="1" customHeight="1" x14ac:dyDescent="0.25">
      <c r="A1848" s="175">
        <v>0</v>
      </c>
      <c r="B1848" s="161" t="s">
        <v>3720</v>
      </c>
      <c r="C1848" s="161" t="s">
        <v>3721</v>
      </c>
      <c r="D1848" s="162" t="s">
        <v>3695</v>
      </c>
      <c r="E1848" s="162" t="s">
        <v>3677</v>
      </c>
      <c r="F1848" s="162" t="s">
        <v>3722</v>
      </c>
      <c r="G1848" s="163" t="s">
        <v>528</v>
      </c>
      <c r="H1848" s="164">
        <v>5.83</v>
      </c>
      <c r="I1848" s="165"/>
      <c r="J1848" s="166">
        <f t="shared" si="158"/>
        <v>0</v>
      </c>
      <c r="K1848" s="166">
        <f t="shared" si="159"/>
        <v>0</v>
      </c>
      <c r="L1848" s="166">
        <f t="shared" si="160"/>
        <v>0</v>
      </c>
      <c r="M1848" s="171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ht="15" customHeight="1" x14ac:dyDescent="0.25">
      <c r="A1849" s="1">
        <v>35</v>
      </c>
      <c r="B1849" s="63" t="s">
        <v>4568</v>
      </c>
      <c r="C1849" s="182" t="s">
        <v>6628</v>
      </c>
      <c r="D1849" s="64" t="s">
        <v>3695</v>
      </c>
      <c r="E1849" s="64" t="s">
        <v>3677</v>
      </c>
      <c r="F1849" s="64" t="s">
        <v>4571</v>
      </c>
      <c r="G1849" s="65" t="s">
        <v>528</v>
      </c>
      <c r="H1849" s="66">
        <v>6.16</v>
      </c>
      <c r="I1849" s="67"/>
      <c r="J1849" s="68">
        <f t="shared" si="158"/>
        <v>0</v>
      </c>
      <c r="K1849" s="68">
        <f t="shared" si="159"/>
        <v>0</v>
      </c>
      <c r="L1849" s="68">
        <f t="shared" si="160"/>
        <v>0</v>
      </c>
      <c r="M1849" s="30" t="str">
        <f t="shared" ref="M1849:M1870" si="161">IF(I1849="","",IF(I1849&lt;50,"Ошибка! Не соблюден минимальный заказ на сорт!",""))</f>
        <v/>
      </c>
    </row>
    <row r="1850" spans="1:13" s="172" customFormat="1" ht="15" hidden="1" customHeight="1" x14ac:dyDescent="0.25">
      <c r="A1850" s="175">
        <v>0</v>
      </c>
      <c r="B1850" s="161" t="s">
        <v>5066</v>
      </c>
      <c r="C1850" s="161" t="s">
        <v>5589</v>
      </c>
      <c r="D1850" s="162" t="s">
        <v>3723</v>
      </c>
      <c r="E1850" s="162" t="s">
        <v>3724</v>
      </c>
      <c r="F1850" s="162" t="s">
        <v>6128</v>
      </c>
      <c r="G1850" s="163" t="s">
        <v>528</v>
      </c>
      <c r="H1850" s="164">
        <v>5.83</v>
      </c>
      <c r="I1850" s="165"/>
      <c r="J1850" s="166">
        <f t="shared" si="158"/>
        <v>0</v>
      </c>
      <c r="K1850" s="166">
        <f t="shared" si="159"/>
        <v>0</v>
      </c>
      <c r="L1850" s="166">
        <f t="shared" si="160"/>
        <v>0</v>
      </c>
      <c r="M1850" s="171" t="str">
        <f t="shared" si="161"/>
        <v/>
      </c>
    </row>
    <row r="1851" spans="1:13" s="172" customFormat="1" ht="15" hidden="1" customHeight="1" x14ac:dyDescent="0.25">
      <c r="A1851" s="175">
        <v>0</v>
      </c>
      <c r="B1851" s="161" t="s">
        <v>5067</v>
      </c>
      <c r="C1851" s="161" t="s">
        <v>5590</v>
      </c>
      <c r="D1851" s="162" t="s">
        <v>3723</v>
      </c>
      <c r="E1851" s="162" t="s">
        <v>3724</v>
      </c>
      <c r="F1851" s="162" t="s">
        <v>6129</v>
      </c>
      <c r="G1851" s="163" t="s">
        <v>528</v>
      </c>
      <c r="H1851" s="164">
        <v>5.83</v>
      </c>
      <c r="I1851" s="165"/>
      <c r="J1851" s="166">
        <f t="shared" si="158"/>
        <v>0</v>
      </c>
      <c r="K1851" s="166">
        <f t="shared" si="159"/>
        <v>0</v>
      </c>
      <c r="L1851" s="166">
        <f t="shared" si="160"/>
        <v>0</v>
      </c>
      <c r="M1851" s="171" t="str">
        <f t="shared" si="161"/>
        <v/>
      </c>
    </row>
    <row r="1852" spans="1:13" s="172" customFormat="1" ht="15" hidden="1" customHeight="1" x14ac:dyDescent="0.25">
      <c r="A1852" s="181">
        <v>0</v>
      </c>
      <c r="B1852" s="161" t="s">
        <v>3725</v>
      </c>
      <c r="C1852" s="179" t="s">
        <v>3726</v>
      </c>
      <c r="D1852" s="173" t="s">
        <v>3727</v>
      </c>
      <c r="E1852" s="173" t="s">
        <v>3728</v>
      </c>
      <c r="F1852" s="173"/>
      <c r="G1852" s="174" t="s">
        <v>64</v>
      </c>
      <c r="H1852" s="164">
        <v>1.1000000000000001</v>
      </c>
      <c r="I1852" s="165"/>
      <c r="J1852" s="166">
        <f t="shared" si="158"/>
        <v>0</v>
      </c>
      <c r="K1852" s="166">
        <f t="shared" si="159"/>
        <v>0</v>
      </c>
      <c r="L1852" s="166">
        <f t="shared" si="160"/>
        <v>0</v>
      </c>
      <c r="M1852" s="171" t="str">
        <f t="shared" si="161"/>
        <v/>
      </c>
    </row>
    <row r="1853" spans="1:13" s="172" customFormat="1" ht="15" hidden="1" customHeight="1" x14ac:dyDescent="0.25">
      <c r="A1853" s="175">
        <v>0</v>
      </c>
      <c r="B1853" s="161" t="s">
        <v>6853</v>
      </c>
      <c r="C1853" s="161" t="s">
        <v>6899</v>
      </c>
      <c r="D1853" s="162" t="s">
        <v>3731</v>
      </c>
      <c r="E1853" s="162" t="s">
        <v>3732</v>
      </c>
      <c r="F1853" s="162" t="s">
        <v>1647</v>
      </c>
      <c r="G1853" s="163" t="s">
        <v>528</v>
      </c>
      <c r="H1853" s="164">
        <v>5.83</v>
      </c>
      <c r="I1853" s="165"/>
      <c r="J1853" s="166">
        <f t="shared" si="158"/>
        <v>0</v>
      </c>
      <c r="K1853" s="166">
        <f t="shared" si="159"/>
        <v>0</v>
      </c>
      <c r="L1853" s="166">
        <f t="shared" si="160"/>
        <v>0</v>
      </c>
      <c r="M1853" s="171" t="str">
        <f t="shared" si="161"/>
        <v/>
      </c>
    </row>
    <row r="1854" spans="1:13" s="172" customFormat="1" ht="15" hidden="1" customHeight="1" x14ac:dyDescent="0.25">
      <c r="A1854" s="181">
        <v>0</v>
      </c>
      <c r="B1854" s="161" t="s">
        <v>3729</v>
      </c>
      <c r="C1854" s="179" t="s">
        <v>3730</v>
      </c>
      <c r="D1854" s="173" t="s">
        <v>3731</v>
      </c>
      <c r="E1854" s="173" t="s">
        <v>3732</v>
      </c>
      <c r="F1854" s="173"/>
      <c r="G1854" s="174" t="s">
        <v>64</v>
      </c>
      <c r="H1854" s="164">
        <v>1.05</v>
      </c>
      <c r="I1854" s="165"/>
      <c r="J1854" s="166">
        <f t="shared" si="158"/>
        <v>0</v>
      </c>
      <c r="K1854" s="166">
        <f t="shared" si="159"/>
        <v>0</v>
      </c>
      <c r="L1854" s="166">
        <f t="shared" si="160"/>
        <v>0</v>
      </c>
      <c r="M1854" s="171" t="str">
        <f t="shared" si="161"/>
        <v/>
      </c>
    </row>
    <row r="1855" spans="1:13" s="172" customFormat="1" ht="15" hidden="1" customHeight="1" x14ac:dyDescent="0.25">
      <c r="A1855" s="175">
        <v>0</v>
      </c>
      <c r="B1855" s="161" t="s">
        <v>5082</v>
      </c>
      <c r="C1855" s="179" t="s">
        <v>5603</v>
      </c>
      <c r="D1855" s="173" t="s">
        <v>5818</v>
      </c>
      <c r="E1855" s="173" t="s">
        <v>5819</v>
      </c>
      <c r="F1855" s="173" t="s">
        <v>1647</v>
      </c>
      <c r="G1855" s="174" t="s">
        <v>528</v>
      </c>
      <c r="H1855" s="164">
        <v>5.83</v>
      </c>
      <c r="I1855" s="165"/>
      <c r="J1855" s="166">
        <f t="shared" si="158"/>
        <v>0</v>
      </c>
      <c r="K1855" s="166">
        <f t="shared" si="159"/>
        <v>0</v>
      </c>
      <c r="L1855" s="166">
        <f t="shared" si="160"/>
        <v>0</v>
      </c>
      <c r="M1855" s="171" t="str">
        <f t="shared" si="161"/>
        <v/>
      </c>
    </row>
    <row r="1856" spans="1:13" s="172" customFormat="1" ht="15" hidden="1" customHeight="1" x14ac:dyDescent="0.25">
      <c r="A1856" s="175">
        <v>0</v>
      </c>
      <c r="B1856" s="161" t="s">
        <v>3738</v>
      </c>
      <c r="C1856" s="161" t="s">
        <v>3739</v>
      </c>
      <c r="D1856" s="162" t="s">
        <v>3735</v>
      </c>
      <c r="E1856" s="162" t="s">
        <v>3736</v>
      </c>
      <c r="F1856" s="162" t="s">
        <v>3740</v>
      </c>
      <c r="G1856" s="163" t="s">
        <v>528</v>
      </c>
      <c r="H1856" s="164">
        <v>5.83</v>
      </c>
      <c r="I1856" s="165"/>
      <c r="J1856" s="166">
        <f t="shared" si="158"/>
        <v>0</v>
      </c>
      <c r="K1856" s="166">
        <f t="shared" si="159"/>
        <v>0</v>
      </c>
      <c r="L1856" s="166">
        <f t="shared" si="160"/>
        <v>0</v>
      </c>
      <c r="M1856" s="171" t="str">
        <f t="shared" si="161"/>
        <v/>
      </c>
    </row>
    <row r="1857" spans="1:13" ht="15" customHeight="1" x14ac:dyDescent="0.25">
      <c r="A1857" s="1">
        <v>98</v>
      </c>
      <c r="B1857" s="63" t="s">
        <v>5085</v>
      </c>
      <c r="C1857" s="208" t="s">
        <v>5606</v>
      </c>
      <c r="D1857" s="64" t="s">
        <v>3735</v>
      </c>
      <c r="E1857" s="64" t="s">
        <v>3736</v>
      </c>
      <c r="F1857" s="64" t="s">
        <v>6146</v>
      </c>
      <c r="G1857" s="65" t="s">
        <v>528</v>
      </c>
      <c r="H1857" s="66">
        <v>5.83</v>
      </c>
      <c r="I1857" s="67"/>
      <c r="J1857" s="68">
        <f t="shared" si="158"/>
        <v>0</v>
      </c>
      <c r="K1857" s="68">
        <f t="shared" si="159"/>
        <v>0</v>
      </c>
      <c r="L1857" s="68">
        <f t="shared" si="160"/>
        <v>0</v>
      </c>
      <c r="M1857" s="30" t="str">
        <f t="shared" si="161"/>
        <v/>
      </c>
    </row>
    <row r="1858" spans="1:13" s="172" customFormat="1" ht="15" hidden="1" customHeight="1" x14ac:dyDescent="0.25">
      <c r="A1858" s="175">
        <v>0</v>
      </c>
      <c r="B1858" s="161" t="s">
        <v>3733</v>
      </c>
      <c r="C1858" s="161" t="s">
        <v>3734</v>
      </c>
      <c r="D1858" s="162" t="s">
        <v>3735</v>
      </c>
      <c r="E1858" s="162" t="s">
        <v>3736</v>
      </c>
      <c r="F1858" s="162" t="s">
        <v>3737</v>
      </c>
      <c r="G1858" s="163" t="s">
        <v>528</v>
      </c>
      <c r="H1858" s="164">
        <v>5.83</v>
      </c>
      <c r="I1858" s="165"/>
      <c r="J1858" s="166">
        <f t="shared" si="158"/>
        <v>0</v>
      </c>
      <c r="K1858" s="166">
        <f t="shared" si="159"/>
        <v>0</v>
      </c>
      <c r="L1858" s="166">
        <f t="shared" si="160"/>
        <v>0</v>
      </c>
      <c r="M1858" s="171" t="str">
        <f t="shared" si="161"/>
        <v/>
      </c>
    </row>
    <row r="1859" spans="1:13" s="172" customFormat="1" ht="15" hidden="1" customHeight="1" x14ac:dyDescent="0.25">
      <c r="A1859" s="175">
        <v>0</v>
      </c>
      <c r="B1859" s="161" t="s">
        <v>6644</v>
      </c>
      <c r="C1859" s="161" t="s">
        <v>6676</v>
      </c>
      <c r="D1859" s="162" t="s">
        <v>3735</v>
      </c>
      <c r="E1859" s="162" t="s">
        <v>3736</v>
      </c>
      <c r="F1859" s="162" t="s">
        <v>1688</v>
      </c>
      <c r="G1859" s="163" t="s">
        <v>528</v>
      </c>
      <c r="H1859" s="164">
        <v>5.83</v>
      </c>
      <c r="I1859" s="165"/>
      <c r="J1859" s="166">
        <f t="shared" si="158"/>
        <v>0</v>
      </c>
      <c r="K1859" s="166">
        <f t="shared" si="159"/>
        <v>0</v>
      </c>
      <c r="L1859" s="166">
        <f t="shared" si="160"/>
        <v>0</v>
      </c>
      <c r="M1859" s="171" t="str">
        <f t="shared" si="161"/>
        <v/>
      </c>
    </row>
    <row r="1860" spans="1:13" s="172" customFormat="1" ht="15" hidden="1" customHeight="1" x14ac:dyDescent="0.25">
      <c r="A1860" s="175">
        <v>0</v>
      </c>
      <c r="B1860" s="161" t="s">
        <v>5077</v>
      </c>
      <c r="C1860" s="161" t="s">
        <v>5598</v>
      </c>
      <c r="D1860" s="162" t="s">
        <v>5815</v>
      </c>
      <c r="E1860" s="162" t="s">
        <v>5816</v>
      </c>
      <c r="F1860" s="162" t="s">
        <v>1647</v>
      </c>
      <c r="G1860" s="163" t="s">
        <v>528</v>
      </c>
      <c r="H1860" s="164">
        <v>5.83</v>
      </c>
      <c r="I1860" s="165"/>
      <c r="J1860" s="166">
        <f t="shared" si="158"/>
        <v>0</v>
      </c>
      <c r="K1860" s="166">
        <f t="shared" si="159"/>
        <v>0</v>
      </c>
      <c r="L1860" s="166">
        <f t="shared" si="160"/>
        <v>0</v>
      </c>
      <c r="M1860" s="171" t="str">
        <f t="shared" si="161"/>
        <v/>
      </c>
    </row>
    <row r="1861" spans="1:13" s="172" customFormat="1" ht="15" hidden="1" customHeight="1" x14ac:dyDescent="0.25">
      <c r="A1861" s="175">
        <v>0</v>
      </c>
      <c r="B1861" s="161" t="s">
        <v>5078</v>
      </c>
      <c r="C1861" s="161" t="s">
        <v>5599</v>
      </c>
      <c r="D1861" s="162" t="s">
        <v>5815</v>
      </c>
      <c r="E1861" s="162" t="s">
        <v>5816</v>
      </c>
      <c r="F1861" s="162" t="s">
        <v>6140</v>
      </c>
      <c r="G1861" s="163" t="s">
        <v>528</v>
      </c>
      <c r="H1861" s="164">
        <v>5.83</v>
      </c>
      <c r="I1861" s="165"/>
      <c r="J1861" s="166">
        <f t="shared" si="158"/>
        <v>0</v>
      </c>
      <c r="K1861" s="166">
        <f t="shared" si="159"/>
        <v>0</v>
      </c>
      <c r="L1861" s="166">
        <f t="shared" si="160"/>
        <v>0</v>
      </c>
      <c r="M1861" s="171" t="str">
        <f t="shared" si="161"/>
        <v/>
      </c>
    </row>
    <row r="1862" spans="1:13" s="172" customFormat="1" ht="15" hidden="1" customHeight="1" x14ac:dyDescent="0.25">
      <c r="A1862" s="175">
        <v>0</v>
      </c>
      <c r="B1862" s="161" t="s">
        <v>5079</v>
      </c>
      <c r="C1862" s="161" t="s">
        <v>5600</v>
      </c>
      <c r="D1862" s="162" t="s">
        <v>5815</v>
      </c>
      <c r="E1862" s="162" t="s">
        <v>5816</v>
      </c>
      <c r="F1862" s="162" t="s">
        <v>6141</v>
      </c>
      <c r="G1862" s="163" t="s">
        <v>528</v>
      </c>
      <c r="H1862" s="164">
        <v>5.83</v>
      </c>
      <c r="I1862" s="165"/>
      <c r="J1862" s="166">
        <f t="shared" si="158"/>
        <v>0</v>
      </c>
      <c r="K1862" s="166">
        <f t="shared" si="159"/>
        <v>0</v>
      </c>
      <c r="L1862" s="166">
        <f t="shared" si="160"/>
        <v>0</v>
      </c>
      <c r="M1862" s="171" t="str">
        <f t="shared" si="161"/>
        <v/>
      </c>
    </row>
    <row r="1863" spans="1:13" s="172" customFormat="1" ht="15" hidden="1" customHeight="1" x14ac:dyDescent="0.25">
      <c r="A1863" s="175">
        <v>0</v>
      </c>
      <c r="B1863" s="161" t="s">
        <v>5083</v>
      </c>
      <c r="C1863" s="179" t="s">
        <v>5604</v>
      </c>
      <c r="D1863" s="173" t="s">
        <v>5814</v>
      </c>
      <c r="E1863" s="173" t="s">
        <v>3742</v>
      </c>
      <c r="F1863" s="173" t="s">
        <v>6143</v>
      </c>
      <c r="G1863" s="174" t="s">
        <v>528</v>
      </c>
      <c r="H1863" s="164">
        <v>5.83</v>
      </c>
      <c r="I1863" s="165"/>
      <c r="J1863" s="166">
        <f t="shared" si="158"/>
        <v>0</v>
      </c>
      <c r="K1863" s="166">
        <f t="shared" si="159"/>
        <v>0</v>
      </c>
      <c r="L1863" s="166">
        <f t="shared" si="160"/>
        <v>0</v>
      </c>
      <c r="M1863" s="171" t="str">
        <f t="shared" si="161"/>
        <v/>
      </c>
    </row>
    <row r="1864" spans="1:13" ht="15" customHeight="1" x14ac:dyDescent="0.25">
      <c r="A1864" s="1">
        <v>59</v>
      </c>
      <c r="B1864" s="63" t="s">
        <v>3743</v>
      </c>
      <c r="C1864" s="208" t="s">
        <v>3744</v>
      </c>
      <c r="D1864" s="64" t="s">
        <v>5814</v>
      </c>
      <c r="E1864" s="64" t="s">
        <v>3742</v>
      </c>
      <c r="F1864" s="64" t="s">
        <v>6144</v>
      </c>
      <c r="G1864" s="65" t="s">
        <v>528</v>
      </c>
      <c r="H1864" s="66">
        <v>5.83</v>
      </c>
      <c r="I1864" s="67"/>
      <c r="J1864" s="68">
        <f t="shared" si="158"/>
        <v>0</v>
      </c>
      <c r="K1864" s="68">
        <f t="shared" si="159"/>
        <v>0</v>
      </c>
      <c r="L1864" s="68">
        <f t="shared" si="160"/>
        <v>0</v>
      </c>
      <c r="M1864" s="30" t="str">
        <f t="shared" si="161"/>
        <v/>
      </c>
    </row>
    <row r="1865" spans="1:13" s="172" customFormat="1" ht="15" hidden="1" customHeight="1" x14ac:dyDescent="0.25">
      <c r="A1865" s="175">
        <v>0</v>
      </c>
      <c r="B1865" s="161" t="s">
        <v>3748</v>
      </c>
      <c r="C1865" s="161" t="s">
        <v>3749</v>
      </c>
      <c r="D1865" s="162" t="s">
        <v>3741</v>
      </c>
      <c r="E1865" s="162" t="s">
        <v>3742</v>
      </c>
      <c r="F1865" s="162" t="s">
        <v>3750</v>
      </c>
      <c r="G1865" s="163" t="s">
        <v>528</v>
      </c>
      <c r="H1865" s="164">
        <v>5.83</v>
      </c>
      <c r="I1865" s="165"/>
      <c r="J1865" s="166">
        <f t="shared" si="158"/>
        <v>0</v>
      </c>
      <c r="K1865" s="166">
        <f t="shared" si="159"/>
        <v>0</v>
      </c>
      <c r="L1865" s="166">
        <f t="shared" si="160"/>
        <v>0</v>
      </c>
      <c r="M1865" s="171" t="str">
        <f t="shared" si="161"/>
        <v/>
      </c>
    </row>
    <row r="1866" spans="1:13" s="172" customFormat="1" ht="15" hidden="1" customHeight="1" x14ac:dyDescent="0.25">
      <c r="A1866" s="175">
        <v>0</v>
      </c>
      <c r="B1866" s="161" t="s">
        <v>3751</v>
      </c>
      <c r="C1866" s="161" t="s">
        <v>3752</v>
      </c>
      <c r="D1866" s="162" t="s">
        <v>5814</v>
      </c>
      <c r="E1866" s="162" t="s">
        <v>3742</v>
      </c>
      <c r="F1866" s="162"/>
      <c r="G1866" s="163" t="s">
        <v>64</v>
      </c>
      <c r="H1866" s="164">
        <v>0.99</v>
      </c>
      <c r="I1866" s="165"/>
      <c r="J1866" s="166">
        <f t="shared" si="158"/>
        <v>0</v>
      </c>
      <c r="K1866" s="166">
        <f t="shared" si="159"/>
        <v>0</v>
      </c>
      <c r="L1866" s="166">
        <f t="shared" si="160"/>
        <v>0</v>
      </c>
      <c r="M1866" s="171" t="str">
        <f t="shared" si="161"/>
        <v/>
      </c>
    </row>
    <row r="1867" spans="1:13" ht="15" customHeight="1" x14ac:dyDescent="0.25">
      <c r="A1867" s="1">
        <v>171</v>
      </c>
      <c r="B1867" s="63" t="s">
        <v>3762</v>
      </c>
      <c r="C1867" s="182" t="s">
        <v>3763</v>
      </c>
      <c r="D1867" s="64" t="s">
        <v>5814</v>
      </c>
      <c r="E1867" s="64" t="s">
        <v>3742</v>
      </c>
      <c r="F1867" s="64" t="s">
        <v>3649</v>
      </c>
      <c r="G1867" s="65" t="s">
        <v>528</v>
      </c>
      <c r="H1867" s="66">
        <v>5.83</v>
      </c>
      <c r="I1867" s="67"/>
      <c r="J1867" s="68">
        <f t="shared" si="158"/>
        <v>0</v>
      </c>
      <c r="K1867" s="68">
        <f t="shared" si="159"/>
        <v>0</v>
      </c>
      <c r="L1867" s="68">
        <f t="shared" si="160"/>
        <v>0</v>
      </c>
      <c r="M1867" s="30" t="str">
        <f t="shared" si="161"/>
        <v/>
      </c>
    </row>
    <row r="1868" spans="1:13" s="172" customFormat="1" ht="15" hidden="1" customHeight="1" x14ac:dyDescent="0.25">
      <c r="A1868" s="175">
        <v>0</v>
      </c>
      <c r="B1868" s="161" t="s">
        <v>3745</v>
      </c>
      <c r="C1868" s="207" t="s">
        <v>3746</v>
      </c>
      <c r="D1868" s="162" t="s">
        <v>3741</v>
      </c>
      <c r="E1868" s="162" t="s">
        <v>3742</v>
      </c>
      <c r="F1868" s="162" t="s">
        <v>3747</v>
      </c>
      <c r="G1868" s="163" t="s">
        <v>528</v>
      </c>
      <c r="H1868" s="164">
        <v>5.83</v>
      </c>
      <c r="I1868" s="165"/>
      <c r="J1868" s="166">
        <f t="shared" si="158"/>
        <v>0</v>
      </c>
      <c r="K1868" s="166">
        <f t="shared" si="159"/>
        <v>0</v>
      </c>
      <c r="L1868" s="166">
        <f t="shared" si="160"/>
        <v>0</v>
      </c>
      <c r="M1868" s="171" t="str">
        <f t="shared" si="161"/>
        <v/>
      </c>
    </row>
    <row r="1869" spans="1:13" s="172" customFormat="1" ht="15" hidden="1" customHeight="1" x14ac:dyDescent="0.25">
      <c r="A1869" s="175">
        <v>0</v>
      </c>
      <c r="B1869" s="161" t="s">
        <v>5084</v>
      </c>
      <c r="C1869" s="210" t="s">
        <v>5605</v>
      </c>
      <c r="D1869" s="173" t="s">
        <v>3741</v>
      </c>
      <c r="E1869" s="173" t="s">
        <v>3742</v>
      </c>
      <c r="F1869" s="173" t="s">
        <v>6145</v>
      </c>
      <c r="G1869" s="174" t="s">
        <v>528</v>
      </c>
      <c r="H1869" s="164">
        <v>5.83</v>
      </c>
      <c r="I1869" s="165"/>
      <c r="J1869" s="166">
        <f t="shared" si="158"/>
        <v>0</v>
      </c>
      <c r="K1869" s="166">
        <f t="shared" si="159"/>
        <v>0</v>
      </c>
      <c r="L1869" s="166">
        <f t="shared" si="160"/>
        <v>0</v>
      </c>
      <c r="M1869" s="171" t="str">
        <f t="shared" si="161"/>
        <v/>
      </c>
    </row>
    <row r="1870" spans="1:13" ht="15" customHeight="1" x14ac:dyDescent="0.25">
      <c r="A1870" s="1">
        <v>790</v>
      </c>
      <c r="B1870" s="63" t="s">
        <v>5065</v>
      </c>
      <c r="C1870" s="208" t="s">
        <v>6629</v>
      </c>
      <c r="D1870" s="64" t="s">
        <v>6588</v>
      </c>
      <c r="E1870" s="64" t="s">
        <v>6589</v>
      </c>
      <c r="F1870" s="64" t="s">
        <v>3707</v>
      </c>
      <c r="G1870" s="65" t="s">
        <v>528</v>
      </c>
      <c r="H1870" s="66">
        <v>5.83</v>
      </c>
      <c r="I1870" s="67"/>
      <c r="J1870" s="68">
        <f t="shared" si="158"/>
        <v>0</v>
      </c>
      <c r="K1870" s="68">
        <f t="shared" si="159"/>
        <v>0</v>
      </c>
      <c r="L1870" s="68">
        <f t="shared" si="160"/>
        <v>0</v>
      </c>
      <c r="M1870" s="30" t="str">
        <f t="shared" si="161"/>
        <v/>
      </c>
    </row>
    <row r="1871" spans="1:13" s="172" customFormat="1" ht="15" hidden="1" customHeight="1" x14ac:dyDescent="0.25">
      <c r="A1871" s="175">
        <v>0</v>
      </c>
      <c r="B1871" s="161" t="s">
        <v>3753</v>
      </c>
      <c r="C1871" s="161" t="s">
        <v>3754</v>
      </c>
      <c r="D1871" s="162" t="s">
        <v>3755</v>
      </c>
      <c r="E1871" s="162" t="s">
        <v>5817</v>
      </c>
      <c r="F1871" s="162"/>
      <c r="G1871" s="163" t="s">
        <v>64</v>
      </c>
      <c r="H1871" s="164">
        <v>0.99</v>
      </c>
      <c r="I1871" s="165"/>
      <c r="J1871" s="166">
        <f t="shared" si="158"/>
        <v>0</v>
      </c>
      <c r="K1871" s="166">
        <f t="shared" si="159"/>
        <v>0</v>
      </c>
      <c r="L1871" s="166">
        <f t="shared" si="160"/>
        <v>0</v>
      </c>
      <c r="M1871" s="171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s="172" customFormat="1" ht="15" customHeight="1" x14ac:dyDescent="0.25">
      <c r="A1872" s="1">
        <v>120</v>
      </c>
      <c r="B1872" s="63" t="s">
        <v>3756</v>
      </c>
      <c r="C1872" s="63" t="s">
        <v>3757</v>
      </c>
      <c r="D1872" s="64" t="s">
        <v>5822</v>
      </c>
      <c r="E1872" s="64" t="s">
        <v>5823</v>
      </c>
      <c r="F1872" s="64" t="s">
        <v>3758</v>
      </c>
      <c r="G1872" s="65" t="s">
        <v>528</v>
      </c>
      <c r="H1872" s="66">
        <v>5.83</v>
      </c>
      <c r="I1872" s="67"/>
      <c r="J1872" s="68">
        <f t="shared" si="158"/>
        <v>0</v>
      </c>
      <c r="K1872" s="68">
        <f t="shared" si="159"/>
        <v>0</v>
      </c>
      <c r="L1872" s="68">
        <f t="shared" si="160"/>
        <v>0</v>
      </c>
      <c r="M1872" s="171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s="172" customFormat="1" ht="15" hidden="1" customHeight="1" x14ac:dyDescent="0.25">
      <c r="A1873" s="175">
        <v>0</v>
      </c>
      <c r="B1873" s="161" t="s">
        <v>3759</v>
      </c>
      <c r="C1873" s="161" t="s">
        <v>3760</v>
      </c>
      <c r="D1873" s="162" t="s">
        <v>5822</v>
      </c>
      <c r="E1873" s="162" t="s">
        <v>5824</v>
      </c>
      <c r="F1873" s="162" t="s">
        <v>3761</v>
      </c>
      <c r="G1873" s="163" t="s">
        <v>528</v>
      </c>
      <c r="H1873" s="164">
        <v>5.83</v>
      </c>
      <c r="I1873" s="165"/>
      <c r="J1873" s="166">
        <f t="shared" si="158"/>
        <v>0</v>
      </c>
      <c r="K1873" s="166">
        <f t="shared" si="159"/>
        <v>0</v>
      </c>
      <c r="L1873" s="166">
        <f t="shared" si="160"/>
        <v>0</v>
      </c>
      <c r="M1873" s="171" t="str">
        <f>IF(I1873="","",IF(I1873&lt;50,"Ошибка! Не соблюден минимальный заказ на сорт!",""))</f>
        <v/>
      </c>
    </row>
    <row r="1874" spans="1:13" s="172" customFormat="1" ht="15" hidden="1" customHeight="1" x14ac:dyDescent="0.25">
      <c r="A1874" s="175">
        <v>0</v>
      </c>
      <c r="B1874" s="161" t="s">
        <v>3769</v>
      </c>
      <c r="C1874" s="161" t="s">
        <v>3770</v>
      </c>
      <c r="D1874" s="162" t="s">
        <v>3764</v>
      </c>
      <c r="E1874" s="162" t="s">
        <v>3765</v>
      </c>
      <c r="F1874" s="162" t="s">
        <v>3771</v>
      </c>
      <c r="G1874" s="163" t="s">
        <v>528</v>
      </c>
      <c r="H1874" s="164">
        <v>5.83</v>
      </c>
      <c r="I1874" s="165"/>
      <c r="J1874" s="166">
        <f t="shared" si="158"/>
        <v>0</v>
      </c>
      <c r="K1874" s="166">
        <f t="shared" si="159"/>
        <v>0</v>
      </c>
      <c r="L1874" s="166">
        <f t="shared" si="160"/>
        <v>0</v>
      </c>
      <c r="M1874" s="171" t="str">
        <f>IF(I1874="","",IF(I1874&lt;50,"Ошибка! Не соблюден минимальный заказ на сорт!",""))</f>
        <v/>
      </c>
    </row>
    <row r="1875" spans="1:13" s="172" customFormat="1" ht="15" hidden="1" customHeight="1" x14ac:dyDescent="0.25">
      <c r="A1875" s="175">
        <v>0</v>
      </c>
      <c r="B1875" s="161" t="s">
        <v>3668</v>
      </c>
      <c r="C1875" s="161" t="s">
        <v>3669</v>
      </c>
      <c r="D1875" s="162" t="s">
        <v>3764</v>
      </c>
      <c r="E1875" s="162" t="s">
        <v>3765</v>
      </c>
      <c r="F1875" s="162" t="s">
        <v>3670</v>
      </c>
      <c r="G1875" s="163" t="s">
        <v>528</v>
      </c>
      <c r="H1875" s="164">
        <v>5.83</v>
      </c>
      <c r="I1875" s="165"/>
      <c r="J1875" s="166">
        <f t="shared" si="158"/>
        <v>0</v>
      </c>
      <c r="K1875" s="166">
        <f t="shared" si="159"/>
        <v>0</v>
      </c>
      <c r="L1875" s="166">
        <f t="shared" si="160"/>
        <v>0</v>
      </c>
      <c r="M1875" s="171" t="str">
        <f>IF(I1875="","",IF(I1875&lt;50,"Ошибка! Не соблюден минимальный заказ на сорт!",""))</f>
        <v/>
      </c>
    </row>
    <row r="1876" spans="1:13" s="172" customFormat="1" ht="15" customHeight="1" x14ac:dyDescent="0.25">
      <c r="A1876" s="1">
        <v>683</v>
      </c>
      <c r="B1876" s="63" t="s">
        <v>3786</v>
      </c>
      <c r="C1876" s="63" t="s">
        <v>3787</v>
      </c>
      <c r="D1876" s="64" t="s">
        <v>3764</v>
      </c>
      <c r="E1876" s="64" t="s">
        <v>3765</v>
      </c>
      <c r="F1876" s="64" t="s">
        <v>3788</v>
      </c>
      <c r="G1876" s="65" t="s">
        <v>528</v>
      </c>
      <c r="H1876" s="66">
        <v>5.83</v>
      </c>
      <c r="I1876" s="67"/>
      <c r="J1876" s="68">
        <f t="shared" si="158"/>
        <v>0</v>
      </c>
      <c r="K1876" s="68">
        <f t="shared" si="159"/>
        <v>0</v>
      </c>
      <c r="L1876" s="68">
        <f t="shared" si="160"/>
        <v>0</v>
      </c>
      <c r="M1876" s="46" t="str">
        <f t="shared" ref="M1876:M1883" si="162"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ht="15" customHeight="1" x14ac:dyDescent="0.25">
      <c r="A1877" s="1">
        <v>24</v>
      </c>
      <c r="B1877" s="63" t="s">
        <v>3783</v>
      </c>
      <c r="C1877" s="182" t="s">
        <v>3784</v>
      </c>
      <c r="D1877" s="64" t="s">
        <v>3764</v>
      </c>
      <c r="E1877" s="64" t="s">
        <v>3765</v>
      </c>
      <c r="F1877" s="64" t="s">
        <v>3785</v>
      </c>
      <c r="G1877" s="65" t="s">
        <v>528</v>
      </c>
      <c r="H1877" s="66">
        <v>5.83</v>
      </c>
      <c r="I1877" s="67"/>
      <c r="J1877" s="68">
        <f t="shared" si="158"/>
        <v>0</v>
      </c>
      <c r="K1877" s="68">
        <f t="shared" si="159"/>
        <v>0</v>
      </c>
      <c r="L1877" s="68">
        <f t="shared" si="160"/>
        <v>0</v>
      </c>
      <c r="M1877" s="30" t="str">
        <f t="shared" si="162"/>
        <v/>
      </c>
    </row>
    <row r="1878" spans="1:13" s="172" customFormat="1" ht="15" hidden="1" customHeight="1" x14ac:dyDescent="0.25">
      <c r="A1878" s="175">
        <v>0</v>
      </c>
      <c r="B1878" s="161" t="s">
        <v>7143</v>
      </c>
      <c r="C1878" s="161" t="s">
        <v>3779</v>
      </c>
      <c r="D1878" s="162" t="s">
        <v>3764</v>
      </c>
      <c r="E1878" s="162" t="s">
        <v>5813</v>
      </c>
      <c r="F1878" s="162" t="s">
        <v>3791</v>
      </c>
      <c r="G1878" s="163" t="s">
        <v>14</v>
      </c>
      <c r="H1878" s="164">
        <v>2.92</v>
      </c>
      <c r="I1878" s="165"/>
      <c r="J1878" s="166">
        <f t="shared" si="158"/>
        <v>0</v>
      </c>
      <c r="K1878" s="166">
        <f t="shared" si="159"/>
        <v>0</v>
      </c>
      <c r="L1878" s="166">
        <f t="shared" si="160"/>
        <v>0</v>
      </c>
      <c r="M1878" s="171" t="str">
        <f t="shared" si="162"/>
        <v/>
      </c>
    </row>
    <row r="1879" spans="1:13" s="172" customFormat="1" ht="15" customHeight="1" x14ac:dyDescent="0.25">
      <c r="A1879" s="1">
        <v>296</v>
      </c>
      <c r="B1879" s="63" t="s">
        <v>5074</v>
      </c>
      <c r="C1879" s="178" t="s">
        <v>5595</v>
      </c>
      <c r="D1879" s="167" t="s">
        <v>3764</v>
      </c>
      <c r="E1879" s="167" t="s">
        <v>5813</v>
      </c>
      <c r="F1879" s="167" t="s">
        <v>6136</v>
      </c>
      <c r="G1879" s="168" t="s">
        <v>528</v>
      </c>
      <c r="H1879" s="169">
        <v>5.83</v>
      </c>
      <c r="I1879" s="67"/>
      <c r="J1879" s="68">
        <f t="shared" si="158"/>
        <v>0</v>
      </c>
      <c r="K1879" s="68">
        <f t="shared" si="159"/>
        <v>0</v>
      </c>
      <c r="L1879" s="68">
        <f t="shared" si="160"/>
        <v>0</v>
      </c>
      <c r="M1879" s="171" t="str">
        <f t="shared" si="162"/>
        <v/>
      </c>
    </row>
    <row r="1880" spans="1:13" ht="15" customHeight="1" x14ac:dyDescent="0.25">
      <c r="A1880" s="1">
        <v>239</v>
      </c>
      <c r="B1880" s="63" t="s">
        <v>3772</v>
      </c>
      <c r="C1880" s="63" t="s">
        <v>3773</v>
      </c>
      <c r="D1880" s="64" t="s">
        <v>3764</v>
      </c>
      <c r="E1880" s="64" t="s">
        <v>5813</v>
      </c>
      <c r="F1880" s="64" t="s">
        <v>3774</v>
      </c>
      <c r="G1880" s="65" t="s">
        <v>528</v>
      </c>
      <c r="H1880" s="66">
        <v>5.83</v>
      </c>
      <c r="I1880" s="67"/>
      <c r="J1880" s="68">
        <f t="shared" si="158"/>
        <v>0</v>
      </c>
      <c r="K1880" s="68">
        <f t="shared" si="159"/>
        <v>0</v>
      </c>
      <c r="L1880" s="68">
        <f t="shared" si="160"/>
        <v>0</v>
      </c>
      <c r="M1880" s="46" t="str">
        <f t="shared" si="162"/>
        <v/>
      </c>
    </row>
    <row r="1881" spans="1:13" ht="15" customHeight="1" x14ac:dyDescent="0.25">
      <c r="A1881" s="1">
        <v>64</v>
      </c>
      <c r="B1881" s="63" t="s">
        <v>5076</v>
      </c>
      <c r="C1881" s="209" t="s">
        <v>5597</v>
      </c>
      <c r="D1881" s="183" t="s">
        <v>3764</v>
      </c>
      <c r="E1881" s="183" t="s">
        <v>5813</v>
      </c>
      <c r="F1881" s="183" t="s">
        <v>6138</v>
      </c>
      <c r="G1881" s="177" t="s">
        <v>528</v>
      </c>
      <c r="H1881" s="66">
        <v>5.83</v>
      </c>
      <c r="I1881" s="67"/>
      <c r="J1881" s="68">
        <f t="shared" si="158"/>
        <v>0</v>
      </c>
      <c r="K1881" s="68">
        <f t="shared" si="159"/>
        <v>0</v>
      </c>
      <c r="L1881" s="68">
        <f t="shared" si="160"/>
        <v>0</v>
      </c>
      <c r="M1881" s="30" t="str">
        <f t="shared" si="162"/>
        <v/>
      </c>
    </row>
    <row r="1882" spans="1:13" s="172" customFormat="1" ht="15" hidden="1" customHeight="1" x14ac:dyDescent="0.25">
      <c r="A1882" s="181">
        <v>0</v>
      </c>
      <c r="B1882" s="161" t="s">
        <v>3789</v>
      </c>
      <c r="C1882" s="161" t="s">
        <v>3790</v>
      </c>
      <c r="D1882" s="162" t="s">
        <v>3764</v>
      </c>
      <c r="E1882" s="162" t="s">
        <v>5813</v>
      </c>
      <c r="F1882" s="162" t="s">
        <v>3791</v>
      </c>
      <c r="G1882" s="163" t="s">
        <v>64</v>
      </c>
      <c r="H1882" s="164">
        <v>0.99</v>
      </c>
      <c r="I1882" s="165"/>
      <c r="J1882" s="166">
        <f t="shared" si="158"/>
        <v>0</v>
      </c>
      <c r="K1882" s="166">
        <f t="shared" si="159"/>
        <v>0</v>
      </c>
      <c r="L1882" s="166">
        <f t="shared" si="160"/>
        <v>0</v>
      </c>
      <c r="M1882" s="171" t="str">
        <f t="shared" si="162"/>
        <v/>
      </c>
    </row>
    <row r="1883" spans="1:13" s="172" customFormat="1" ht="15" hidden="1" customHeight="1" x14ac:dyDescent="0.25">
      <c r="A1883" s="175">
        <v>0</v>
      </c>
      <c r="B1883" s="161" t="s">
        <v>5073</v>
      </c>
      <c r="C1883" s="161" t="s">
        <v>5594</v>
      </c>
      <c r="D1883" s="162" t="s">
        <v>3764</v>
      </c>
      <c r="E1883" s="162" t="s">
        <v>5813</v>
      </c>
      <c r="F1883" s="162" t="s">
        <v>6135</v>
      </c>
      <c r="G1883" s="163" t="s">
        <v>528</v>
      </c>
      <c r="H1883" s="164">
        <v>5.83</v>
      </c>
      <c r="I1883" s="165"/>
      <c r="J1883" s="166">
        <f t="shared" si="158"/>
        <v>0</v>
      </c>
      <c r="K1883" s="166">
        <f t="shared" si="159"/>
        <v>0</v>
      </c>
      <c r="L1883" s="166">
        <f t="shared" si="160"/>
        <v>0</v>
      </c>
      <c r="M1883" s="171" t="str">
        <f t="shared" si="162"/>
        <v/>
      </c>
    </row>
    <row r="1884" spans="1:13" ht="15" customHeight="1" x14ac:dyDescent="0.25">
      <c r="A1884" s="1">
        <v>196</v>
      </c>
      <c r="B1884" s="63" t="s">
        <v>3766</v>
      </c>
      <c r="C1884" s="208" t="s">
        <v>3767</v>
      </c>
      <c r="D1884" s="64" t="s">
        <v>3764</v>
      </c>
      <c r="E1884" s="64" t="s">
        <v>5813</v>
      </c>
      <c r="F1884" s="64" t="s">
        <v>3768</v>
      </c>
      <c r="G1884" s="65" t="s">
        <v>528</v>
      </c>
      <c r="H1884" s="66">
        <v>5.83</v>
      </c>
      <c r="I1884" s="67"/>
      <c r="J1884" s="68">
        <f t="shared" si="158"/>
        <v>0</v>
      </c>
      <c r="K1884" s="68">
        <f t="shared" si="159"/>
        <v>0</v>
      </c>
      <c r="L1884" s="68">
        <f t="shared" si="160"/>
        <v>0</v>
      </c>
      <c r="M1884" s="30" t="str">
        <f>IF(I1884="","",IF(I1884&lt;50,"Ошибка! Не соблюден минимальный заказ на сорт!",""))</f>
        <v/>
      </c>
    </row>
    <row r="1885" spans="1:13" ht="15" customHeight="1" x14ac:dyDescent="0.25">
      <c r="A1885" s="1">
        <v>16</v>
      </c>
      <c r="B1885" s="63" t="s">
        <v>5075</v>
      </c>
      <c r="C1885" s="182" t="s">
        <v>5596</v>
      </c>
      <c r="D1885" s="64" t="s">
        <v>3764</v>
      </c>
      <c r="E1885" s="64" t="s">
        <v>5813</v>
      </c>
      <c r="F1885" s="64" t="s">
        <v>6137</v>
      </c>
      <c r="G1885" s="65" t="s">
        <v>528</v>
      </c>
      <c r="H1885" s="66">
        <v>5.83</v>
      </c>
      <c r="I1885" s="67"/>
      <c r="J1885" s="68">
        <f t="shared" si="158"/>
        <v>0</v>
      </c>
      <c r="K1885" s="68">
        <f t="shared" si="159"/>
        <v>0</v>
      </c>
      <c r="L1885" s="68">
        <f t="shared" si="160"/>
        <v>0</v>
      </c>
      <c r="M1885" s="30" t="str">
        <f>IF(I1885="","",IF(I1885&lt;50,"Ошибка! Не соблюден минимальный заказ на сорт!",""))</f>
        <v/>
      </c>
    </row>
    <row r="1886" spans="1:13" s="172" customFormat="1" ht="15" hidden="1" customHeight="1" x14ac:dyDescent="0.25">
      <c r="A1886" s="175">
        <v>0</v>
      </c>
      <c r="B1886" s="161" t="s">
        <v>3777</v>
      </c>
      <c r="C1886" s="161" t="s">
        <v>3778</v>
      </c>
      <c r="D1886" s="162" t="s">
        <v>3764</v>
      </c>
      <c r="E1886" s="162" t="s">
        <v>5813</v>
      </c>
      <c r="F1886" s="162" t="s">
        <v>262</v>
      </c>
      <c r="G1886" s="163" t="s">
        <v>528</v>
      </c>
      <c r="H1886" s="164">
        <v>5.83</v>
      </c>
      <c r="I1886" s="165"/>
      <c r="J1886" s="166">
        <f t="shared" si="158"/>
        <v>0</v>
      </c>
      <c r="K1886" s="166">
        <f t="shared" si="159"/>
        <v>0</v>
      </c>
      <c r="L1886" s="166">
        <f t="shared" si="160"/>
        <v>0</v>
      </c>
      <c r="M1886" s="171" t="str">
        <f>IF(I1886="","",IF(I1886&lt;50,"Ошибка! Не соблюден минимальный заказ на сорт!",""))</f>
        <v/>
      </c>
    </row>
    <row r="1887" spans="1:13" ht="15" customHeight="1" x14ac:dyDescent="0.25">
      <c r="A1887" s="1">
        <v>45</v>
      </c>
      <c r="B1887" s="63" t="s">
        <v>3780</v>
      </c>
      <c r="C1887" s="182" t="s">
        <v>3781</v>
      </c>
      <c r="D1887" s="64" t="s">
        <v>3764</v>
      </c>
      <c r="E1887" s="64" t="s">
        <v>5813</v>
      </c>
      <c r="F1887" s="64" t="s">
        <v>6139</v>
      </c>
      <c r="G1887" s="65" t="s">
        <v>528</v>
      </c>
      <c r="H1887" s="66">
        <v>5.83</v>
      </c>
      <c r="I1887" s="67"/>
      <c r="J1887" s="68">
        <f t="shared" si="158"/>
        <v>0</v>
      </c>
      <c r="K1887" s="68">
        <f t="shared" si="159"/>
        <v>0</v>
      </c>
      <c r="L1887" s="68">
        <f t="shared" si="160"/>
        <v>0</v>
      </c>
      <c r="M1887" s="30" t="str">
        <f>IF(I1887="","",IF(I1887&lt;50,"Ошибка! Не соблюден минимальный заказ на сорт!",""))</f>
        <v/>
      </c>
    </row>
    <row r="1888" spans="1:13" s="172" customFormat="1" ht="15" hidden="1" customHeight="1" x14ac:dyDescent="0.25">
      <c r="A1888" s="175">
        <v>0</v>
      </c>
      <c r="B1888" s="161" t="s">
        <v>3792</v>
      </c>
      <c r="C1888" s="161" t="s">
        <v>3793</v>
      </c>
      <c r="D1888" s="162" t="s">
        <v>5820</v>
      </c>
      <c r="E1888" s="162" t="s">
        <v>5821</v>
      </c>
      <c r="F1888" s="162"/>
      <c r="G1888" s="163" t="s">
        <v>528</v>
      </c>
      <c r="H1888" s="164">
        <v>5.83</v>
      </c>
      <c r="I1888" s="165"/>
      <c r="J1888" s="166">
        <f t="shared" si="158"/>
        <v>0</v>
      </c>
      <c r="K1888" s="166">
        <f t="shared" si="159"/>
        <v>0</v>
      </c>
      <c r="L1888" s="166">
        <f t="shared" si="160"/>
        <v>0</v>
      </c>
      <c r="M1888" s="171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s="172" customFormat="1" ht="15" hidden="1" customHeight="1" x14ac:dyDescent="0.25">
      <c r="A1889" s="175">
        <v>0</v>
      </c>
      <c r="B1889" s="161" t="s">
        <v>3794</v>
      </c>
      <c r="C1889" s="161" t="s">
        <v>3795</v>
      </c>
      <c r="D1889" s="162" t="s">
        <v>3796</v>
      </c>
      <c r="E1889" s="162" t="s">
        <v>3797</v>
      </c>
      <c r="F1889" s="162" t="s">
        <v>3798</v>
      </c>
      <c r="G1889" s="163" t="s">
        <v>64</v>
      </c>
      <c r="H1889" s="164">
        <v>0.77</v>
      </c>
      <c r="I1889" s="165"/>
      <c r="J1889" s="166">
        <f t="shared" si="158"/>
        <v>0</v>
      </c>
      <c r="K1889" s="166">
        <f t="shared" si="159"/>
        <v>0</v>
      </c>
      <c r="L1889" s="166">
        <f t="shared" si="160"/>
        <v>0</v>
      </c>
      <c r="M1889" s="171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s="172" customFormat="1" ht="15" hidden="1" customHeight="1" x14ac:dyDescent="0.25">
      <c r="A1890" s="175">
        <v>0</v>
      </c>
      <c r="B1890" s="161" t="s">
        <v>3805</v>
      </c>
      <c r="C1890" s="161" t="s">
        <v>3806</v>
      </c>
      <c r="D1890" s="162" t="s">
        <v>3796</v>
      </c>
      <c r="E1890" s="162" t="s">
        <v>3797</v>
      </c>
      <c r="F1890" s="162" t="s">
        <v>3807</v>
      </c>
      <c r="G1890" s="163" t="s">
        <v>64</v>
      </c>
      <c r="H1890" s="164">
        <v>1.27</v>
      </c>
      <c r="I1890" s="165"/>
      <c r="J1890" s="166">
        <f t="shared" si="158"/>
        <v>0</v>
      </c>
      <c r="K1890" s="166">
        <f t="shared" si="159"/>
        <v>0</v>
      </c>
      <c r="L1890" s="166">
        <f t="shared" si="160"/>
        <v>0</v>
      </c>
      <c r="M1890" s="171" t="str">
        <f>IF(I1890="","",IF(I1890&lt;50,"Ошибка! Не соблюден минимальный заказ на сорт!",""))</f>
        <v/>
      </c>
    </row>
    <row r="1891" spans="1:13" s="172" customFormat="1" ht="15" hidden="1" customHeight="1" x14ac:dyDescent="0.25">
      <c r="A1891" s="175">
        <v>0</v>
      </c>
      <c r="B1891" s="161" t="s">
        <v>3799</v>
      </c>
      <c r="C1891" s="161" t="s">
        <v>3800</v>
      </c>
      <c r="D1891" s="162" t="s">
        <v>3796</v>
      </c>
      <c r="E1891" s="162" t="s">
        <v>3797</v>
      </c>
      <c r="F1891" s="162" t="s">
        <v>3801</v>
      </c>
      <c r="G1891" s="163" t="s">
        <v>64</v>
      </c>
      <c r="H1891" s="164">
        <v>1.21</v>
      </c>
      <c r="I1891" s="165"/>
      <c r="J1891" s="166">
        <f t="shared" si="158"/>
        <v>0</v>
      </c>
      <c r="K1891" s="166">
        <f t="shared" si="159"/>
        <v>0</v>
      </c>
      <c r="L1891" s="166">
        <f t="shared" si="160"/>
        <v>0</v>
      </c>
      <c r="M1891" s="171" t="str">
        <f>IF(I1891="","",IF(I1891&lt;50,"Ошибка! Не соблюден минимальный заказ на сорт!",""))</f>
        <v/>
      </c>
    </row>
    <row r="1892" spans="1:13" s="172" customFormat="1" ht="15" hidden="1" customHeight="1" x14ac:dyDescent="0.25">
      <c r="A1892" s="175">
        <v>0</v>
      </c>
      <c r="B1892" s="161" t="s">
        <v>3802</v>
      </c>
      <c r="C1892" s="161" t="s">
        <v>3803</v>
      </c>
      <c r="D1892" s="162" t="s">
        <v>3796</v>
      </c>
      <c r="E1892" s="162" t="s">
        <v>3797</v>
      </c>
      <c r="F1892" s="162" t="s">
        <v>3804</v>
      </c>
      <c r="G1892" s="163" t="s">
        <v>64</v>
      </c>
      <c r="H1892" s="164">
        <v>0.77</v>
      </c>
      <c r="I1892" s="165"/>
      <c r="J1892" s="166">
        <f t="shared" si="158"/>
        <v>0</v>
      </c>
      <c r="K1892" s="166">
        <f t="shared" si="159"/>
        <v>0</v>
      </c>
      <c r="L1892" s="166">
        <f t="shared" si="160"/>
        <v>0</v>
      </c>
      <c r="M1892" s="171" t="str">
        <f>IF(I1892="","",IF(I1892&lt;50,"Ошибка! Не соблюден минимальный заказ на сорт!",""))</f>
        <v/>
      </c>
    </row>
    <row r="1893" spans="1:13" s="172" customFormat="1" ht="15" customHeight="1" x14ac:dyDescent="0.25">
      <c r="A1893" s="1">
        <v>307</v>
      </c>
      <c r="B1893" s="63" t="s">
        <v>3808</v>
      </c>
      <c r="C1893" s="63" t="s">
        <v>3809</v>
      </c>
      <c r="D1893" s="64" t="s">
        <v>3810</v>
      </c>
      <c r="E1893" s="64" t="s">
        <v>3811</v>
      </c>
      <c r="F1893" s="64"/>
      <c r="G1893" s="65" t="s">
        <v>64</v>
      </c>
      <c r="H1893" s="66">
        <v>0.77</v>
      </c>
      <c r="I1893" s="67"/>
      <c r="J1893" s="68">
        <f t="shared" si="158"/>
        <v>0</v>
      </c>
      <c r="K1893" s="68">
        <f t="shared" si="159"/>
        <v>0</v>
      </c>
      <c r="L1893" s="68">
        <f t="shared" si="160"/>
        <v>0</v>
      </c>
      <c r="M1893" s="171" t="str">
        <f>IF(I1893="","",IF(I1893&lt;50,"Ошибка! Не соблюден минимальный заказ на сорт!",""))</f>
        <v/>
      </c>
    </row>
    <row r="1894" spans="1:13" s="172" customFormat="1" ht="15" customHeight="1" x14ac:dyDescent="0.25">
      <c r="A1894" s="1">
        <v>2162</v>
      </c>
      <c r="B1894" s="63" t="s">
        <v>3812</v>
      </c>
      <c r="C1894" s="63" t="s">
        <v>3813</v>
      </c>
      <c r="D1894" s="64" t="s">
        <v>3814</v>
      </c>
      <c r="E1894" s="64" t="s">
        <v>3815</v>
      </c>
      <c r="F1894" s="64" t="s">
        <v>3816</v>
      </c>
      <c r="G1894" s="65" t="s">
        <v>64</v>
      </c>
      <c r="H1894" s="66">
        <v>0.83</v>
      </c>
      <c r="I1894" s="67"/>
      <c r="J1894" s="68">
        <f t="shared" si="158"/>
        <v>0</v>
      </c>
      <c r="K1894" s="68">
        <f t="shared" si="159"/>
        <v>0</v>
      </c>
      <c r="L1894" s="68">
        <f t="shared" si="160"/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s="172" customFormat="1" ht="15" hidden="1" customHeight="1" x14ac:dyDescent="0.25">
      <c r="A1895" s="175">
        <v>0</v>
      </c>
      <c r="B1895" s="161" t="s">
        <v>3817</v>
      </c>
      <c r="C1895" s="161" t="s">
        <v>3818</v>
      </c>
      <c r="D1895" s="162" t="s">
        <v>3814</v>
      </c>
      <c r="E1895" s="162" t="s">
        <v>3815</v>
      </c>
      <c r="F1895" s="162"/>
      <c r="G1895" s="163" t="s">
        <v>64</v>
      </c>
      <c r="H1895" s="164">
        <v>0.77</v>
      </c>
      <c r="I1895" s="165"/>
      <c r="J1895" s="166">
        <f t="shared" si="158"/>
        <v>0</v>
      </c>
      <c r="K1895" s="166">
        <f t="shared" si="159"/>
        <v>0</v>
      </c>
      <c r="L1895" s="166">
        <f t="shared" si="160"/>
        <v>0</v>
      </c>
      <c r="M1895" s="171" t="str">
        <f>IF(I1895="","",IF(I1895&lt;50,"Ошибка! Не соблюден минимальный заказ на сорт!",""))</f>
        <v/>
      </c>
    </row>
    <row r="1896" spans="1:13" s="172" customFormat="1" ht="15" hidden="1" customHeight="1" x14ac:dyDescent="0.25">
      <c r="A1896" s="175">
        <v>0</v>
      </c>
      <c r="B1896" s="161" t="s">
        <v>3819</v>
      </c>
      <c r="C1896" s="161" t="s">
        <v>3820</v>
      </c>
      <c r="D1896" s="162" t="s">
        <v>3821</v>
      </c>
      <c r="E1896" s="162" t="s">
        <v>3822</v>
      </c>
      <c r="F1896" s="162"/>
      <c r="G1896" s="163" t="s">
        <v>64</v>
      </c>
      <c r="H1896" s="164">
        <v>0.77</v>
      </c>
      <c r="I1896" s="165"/>
      <c r="J1896" s="166">
        <f t="shared" si="158"/>
        <v>0</v>
      </c>
      <c r="K1896" s="166">
        <f t="shared" si="159"/>
        <v>0</v>
      </c>
      <c r="L1896" s="166">
        <f t="shared" si="160"/>
        <v>0</v>
      </c>
      <c r="M1896" s="171" t="str">
        <f>IF(I1896="","",IF(I1896&lt;50,"Ошибка! Не соблюден минимальный заказ на сорт!",""))</f>
        <v/>
      </c>
    </row>
    <row r="1897" spans="1:13" s="172" customFormat="1" ht="15" customHeight="1" x14ac:dyDescent="0.25">
      <c r="A1897" s="1">
        <v>1180</v>
      </c>
      <c r="B1897" s="63" t="s">
        <v>3823</v>
      </c>
      <c r="C1897" s="63" t="s">
        <v>3824</v>
      </c>
      <c r="D1897" s="64" t="s">
        <v>3825</v>
      </c>
      <c r="E1897" s="64" t="s">
        <v>3826</v>
      </c>
      <c r="F1897" s="64"/>
      <c r="G1897" s="65" t="s">
        <v>64</v>
      </c>
      <c r="H1897" s="66">
        <v>0.77</v>
      </c>
      <c r="I1897" s="67"/>
      <c r="J1897" s="68">
        <f t="shared" si="158"/>
        <v>0</v>
      </c>
      <c r="K1897" s="68">
        <f t="shared" si="159"/>
        <v>0</v>
      </c>
      <c r="L1897" s="68">
        <f t="shared" si="160"/>
        <v>0</v>
      </c>
      <c r="M1897" s="171" t="str">
        <f>IF(I1897="","",IF(I1897&lt;50,"Ошибка! Не соблюден минимальный заказ на сорт!",""))</f>
        <v/>
      </c>
    </row>
    <row r="1898" spans="1:13" s="172" customFormat="1" ht="15" customHeight="1" x14ac:dyDescent="0.25">
      <c r="A1898" s="1">
        <v>737</v>
      </c>
      <c r="B1898" s="63" t="s">
        <v>3827</v>
      </c>
      <c r="C1898" s="63" t="s">
        <v>3828</v>
      </c>
      <c r="D1898" s="64" t="s">
        <v>3829</v>
      </c>
      <c r="E1898" s="64" t="s">
        <v>3830</v>
      </c>
      <c r="F1898" s="64" t="s">
        <v>3831</v>
      </c>
      <c r="G1898" s="65" t="s">
        <v>64</v>
      </c>
      <c r="H1898" s="66">
        <v>0.77</v>
      </c>
      <c r="I1898" s="67"/>
      <c r="J1898" s="68">
        <f t="shared" si="158"/>
        <v>0</v>
      </c>
      <c r="K1898" s="68">
        <f t="shared" si="159"/>
        <v>0</v>
      </c>
      <c r="L1898" s="68">
        <f t="shared" si="160"/>
        <v>0</v>
      </c>
      <c r="M1898" s="171" t="str">
        <f>IF(I1898="","",IF(I1898&lt;50,"Ошибка! Не соблюден минимальный заказ на сорт!",""))</f>
        <v/>
      </c>
    </row>
    <row r="1899" spans="1:13" s="172" customFormat="1" ht="15" hidden="1" customHeight="1" x14ac:dyDescent="0.25">
      <c r="A1899" s="175">
        <v>0</v>
      </c>
      <c r="B1899" s="161" t="s">
        <v>3832</v>
      </c>
      <c r="C1899" s="161" t="s">
        <v>3833</v>
      </c>
      <c r="D1899" s="162" t="s">
        <v>3829</v>
      </c>
      <c r="E1899" s="162" t="s">
        <v>3830</v>
      </c>
      <c r="F1899" s="162" t="s">
        <v>3834</v>
      </c>
      <c r="G1899" s="163" t="s">
        <v>64</v>
      </c>
      <c r="H1899" s="164">
        <v>0.77</v>
      </c>
      <c r="I1899" s="165"/>
      <c r="J1899" s="166">
        <f t="shared" si="158"/>
        <v>0</v>
      </c>
      <c r="K1899" s="166">
        <f t="shared" si="159"/>
        <v>0</v>
      </c>
      <c r="L1899" s="166">
        <f t="shared" si="160"/>
        <v>0</v>
      </c>
      <c r="M1899" s="171" t="str">
        <f>IF(I1899="","",IF(I1899&lt;50,"Ошибка! Не соблюден минимальный заказ на сорт!",""))</f>
        <v/>
      </c>
    </row>
    <row r="1900" spans="1:13" s="172" customFormat="1" ht="15" customHeight="1" x14ac:dyDescent="0.25">
      <c r="A1900" s="1">
        <v>161</v>
      </c>
      <c r="B1900" s="63" t="s">
        <v>3835</v>
      </c>
      <c r="C1900" s="63" t="s">
        <v>3836</v>
      </c>
      <c r="D1900" s="64" t="s">
        <v>3829</v>
      </c>
      <c r="E1900" s="64" t="s">
        <v>3830</v>
      </c>
      <c r="F1900" s="64" t="s">
        <v>3837</v>
      </c>
      <c r="G1900" s="65" t="s">
        <v>64</v>
      </c>
      <c r="H1900" s="66">
        <v>0.77</v>
      </c>
      <c r="I1900" s="67"/>
      <c r="J1900" s="68">
        <f t="shared" si="158"/>
        <v>0</v>
      </c>
      <c r="K1900" s="68">
        <f t="shared" si="159"/>
        <v>0</v>
      </c>
      <c r="L1900" s="68">
        <f t="shared" si="160"/>
        <v>0</v>
      </c>
      <c r="M1900" s="46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s="172" customFormat="1" ht="15" hidden="1" customHeight="1" x14ac:dyDescent="0.25">
      <c r="A1901" s="175">
        <v>0</v>
      </c>
      <c r="B1901" s="161" t="s">
        <v>3838</v>
      </c>
      <c r="C1901" s="161" t="s">
        <v>3839</v>
      </c>
      <c r="D1901" s="162" t="s">
        <v>3840</v>
      </c>
      <c r="E1901" s="162" t="s">
        <v>3841</v>
      </c>
      <c r="F1901" s="162" t="s">
        <v>3842</v>
      </c>
      <c r="G1901" s="163" t="s">
        <v>64</v>
      </c>
      <c r="H1901" s="164">
        <v>0.77</v>
      </c>
      <c r="I1901" s="165"/>
      <c r="J1901" s="166">
        <f t="shared" ref="J1901:J1964" si="163">H1901*I1901</f>
        <v>0</v>
      </c>
      <c r="K1901" s="166">
        <f t="shared" ref="K1901:K1964" si="164">IF($I$11&gt;=7000,0,H1901*0.07*I1901)</f>
        <v>0</v>
      </c>
      <c r="L1901" s="166">
        <f t="shared" ref="L1901:L1964" si="165">J1901+K1901</f>
        <v>0</v>
      </c>
      <c r="M1901" s="171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s="172" customFormat="1" ht="15" hidden="1" customHeight="1" x14ac:dyDescent="0.25">
      <c r="A1902" s="175">
        <v>0</v>
      </c>
      <c r="B1902" s="161" t="s">
        <v>3843</v>
      </c>
      <c r="C1902" s="161" t="s">
        <v>3844</v>
      </c>
      <c r="D1902" s="162" t="s">
        <v>3840</v>
      </c>
      <c r="E1902" s="162" t="s">
        <v>3841</v>
      </c>
      <c r="F1902" s="162" t="s">
        <v>3842</v>
      </c>
      <c r="G1902" s="163" t="s">
        <v>528</v>
      </c>
      <c r="H1902" s="164">
        <v>1.01</v>
      </c>
      <c r="I1902" s="165"/>
      <c r="J1902" s="166">
        <f t="shared" si="163"/>
        <v>0</v>
      </c>
      <c r="K1902" s="166">
        <f t="shared" si="164"/>
        <v>0</v>
      </c>
      <c r="L1902" s="166">
        <f t="shared" si="165"/>
        <v>0</v>
      </c>
      <c r="M1902" s="171" t="str">
        <f>IF(I1902="","",IF(I1902&lt;50,"Ошибка! Не соблюден минимальный заказ на сорт!",""))</f>
        <v/>
      </c>
    </row>
    <row r="1903" spans="1:13" s="172" customFormat="1" ht="15" hidden="1" customHeight="1" x14ac:dyDescent="0.25">
      <c r="A1903" s="175">
        <v>0</v>
      </c>
      <c r="B1903" s="161" t="s">
        <v>3845</v>
      </c>
      <c r="C1903" s="161" t="s">
        <v>3846</v>
      </c>
      <c r="D1903" s="162" t="s">
        <v>3847</v>
      </c>
      <c r="E1903" s="162" t="s">
        <v>3848</v>
      </c>
      <c r="F1903" s="162" t="s">
        <v>3849</v>
      </c>
      <c r="G1903" s="163" t="s">
        <v>64</v>
      </c>
      <c r="H1903" s="164">
        <v>1.27</v>
      </c>
      <c r="I1903" s="165"/>
      <c r="J1903" s="166">
        <f t="shared" si="163"/>
        <v>0</v>
      </c>
      <c r="K1903" s="166">
        <f t="shared" si="164"/>
        <v>0</v>
      </c>
      <c r="L1903" s="166">
        <f t="shared" si="165"/>
        <v>0</v>
      </c>
      <c r="M1903" s="171" t="str">
        <f>IF(I1903="","",IF(I1903&lt;50,"Ошибка! Не соблюден минимальный заказ на сорт!",""))</f>
        <v/>
      </c>
    </row>
    <row r="1904" spans="1:13" s="172" customFormat="1" ht="15" hidden="1" customHeight="1" x14ac:dyDescent="0.25">
      <c r="A1904" s="175">
        <v>0</v>
      </c>
      <c r="B1904" s="161" t="s">
        <v>3850</v>
      </c>
      <c r="C1904" s="161" t="s">
        <v>3851</v>
      </c>
      <c r="D1904" s="162" t="s">
        <v>3852</v>
      </c>
      <c r="E1904" s="162" t="s">
        <v>3853</v>
      </c>
      <c r="F1904" s="162"/>
      <c r="G1904" s="163" t="s">
        <v>64</v>
      </c>
      <c r="H1904" s="164">
        <v>0.77</v>
      </c>
      <c r="I1904" s="165"/>
      <c r="J1904" s="166">
        <f t="shared" si="163"/>
        <v>0</v>
      </c>
      <c r="K1904" s="166">
        <f t="shared" si="164"/>
        <v>0</v>
      </c>
      <c r="L1904" s="166">
        <f t="shared" si="165"/>
        <v>0</v>
      </c>
      <c r="M1904" s="171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s="172" customFormat="1" ht="15" customHeight="1" x14ac:dyDescent="0.25">
      <c r="A1905" s="1">
        <v>681</v>
      </c>
      <c r="B1905" s="63" t="s">
        <v>3854</v>
      </c>
      <c r="C1905" s="63" t="s">
        <v>3855</v>
      </c>
      <c r="D1905" s="64" t="s">
        <v>3856</v>
      </c>
      <c r="E1905" s="64" t="s">
        <v>3857</v>
      </c>
      <c r="F1905" s="64"/>
      <c r="G1905" s="65" t="s">
        <v>64</v>
      </c>
      <c r="H1905" s="66">
        <v>0.77</v>
      </c>
      <c r="I1905" s="67"/>
      <c r="J1905" s="68">
        <f t="shared" si="163"/>
        <v>0</v>
      </c>
      <c r="K1905" s="68">
        <f t="shared" si="164"/>
        <v>0</v>
      </c>
      <c r="L1905" s="68">
        <f t="shared" si="165"/>
        <v>0</v>
      </c>
      <c r="M1905" s="46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s="172" customFormat="1" ht="15" hidden="1" customHeight="1" x14ac:dyDescent="0.25">
      <c r="A1906" s="175">
        <v>0</v>
      </c>
      <c r="B1906" s="161" t="s">
        <v>6843</v>
      </c>
      <c r="C1906" s="161" t="s">
        <v>6889</v>
      </c>
      <c r="D1906" s="162" t="s">
        <v>3860</v>
      </c>
      <c r="E1906" s="162" t="s">
        <v>3861</v>
      </c>
      <c r="F1906" s="162" t="s">
        <v>6938</v>
      </c>
      <c r="G1906" s="163" t="s">
        <v>64</v>
      </c>
      <c r="H1906" s="164">
        <v>1.49</v>
      </c>
      <c r="I1906" s="165"/>
      <c r="J1906" s="166">
        <f t="shared" si="163"/>
        <v>0</v>
      </c>
      <c r="K1906" s="166">
        <f t="shared" si="164"/>
        <v>0</v>
      </c>
      <c r="L1906" s="166">
        <f t="shared" si="165"/>
        <v>0</v>
      </c>
      <c r="M1906" s="171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s="172" customFormat="1" ht="15" hidden="1" customHeight="1" x14ac:dyDescent="0.25">
      <c r="A1907" s="175">
        <v>0</v>
      </c>
      <c r="B1907" s="161" t="s">
        <v>3858</v>
      </c>
      <c r="C1907" s="161" t="s">
        <v>3859</v>
      </c>
      <c r="D1907" s="162" t="s">
        <v>3860</v>
      </c>
      <c r="E1907" s="162" t="s">
        <v>3861</v>
      </c>
      <c r="F1907" s="162" t="s">
        <v>3862</v>
      </c>
      <c r="G1907" s="163" t="s">
        <v>64</v>
      </c>
      <c r="H1907" s="164">
        <v>0.77</v>
      </c>
      <c r="I1907" s="165"/>
      <c r="J1907" s="166">
        <f t="shared" si="163"/>
        <v>0</v>
      </c>
      <c r="K1907" s="166">
        <f t="shared" si="164"/>
        <v>0</v>
      </c>
      <c r="L1907" s="166">
        <f t="shared" si="165"/>
        <v>0</v>
      </c>
      <c r="M1907" s="171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s="172" customFormat="1" ht="15" customHeight="1" x14ac:dyDescent="0.25">
      <c r="A1908" s="1">
        <v>110</v>
      </c>
      <c r="B1908" s="63" t="s">
        <v>3863</v>
      </c>
      <c r="C1908" s="63" t="s">
        <v>3864</v>
      </c>
      <c r="D1908" s="64" t="s">
        <v>3860</v>
      </c>
      <c r="E1908" s="64" t="s">
        <v>3861</v>
      </c>
      <c r="F1908" s="64" t="s">
        <v>3865</v>
      </c>
      <c r="G1908" s="65" t="s">
        <v>64</v>
      </c>
      <c r="H1908" s="66">
        <v>0.77</v>
      </c>
      <c r="I1908" s="67"/>
      <c r="J1908" s="68">
        <f t="shared" si="163"/>
        <v>0</v>
      </c>
      <c r="K1908" s="68">
        <f t="shared" si="164"/>
        <v>0</v>
      </c>
      <c r="L1908" s="68">
        <f t="shared" si="165"/>
        <v>0</v>
      </c>
      <c r="M1908" s="46" t="str">
        <f>IF(I1908="","",IF(I1908&lt;50,"Ошибка! Не соблюден минимальный заказ на сорт!",""))</f>
        <v/>
      </c>
    </row>
    <row r="1909" spans="1:13" s="172" customFormat="1" ht="15" hidden="1" customHeight="1" x14ac:dyDescent="0.25">
      <c r="A1909" s="175">
        <v>0</v>
      </c>
      <c r="B1909" s="161" t="s">
        <v>3866</v>
      </c>
      <c r="C1909" s="161" t="s">
        <v>3867</v>
      </c>
      <c r="D1909" s="162" t="s">
        <v>3860</v>
      </c>
      <c r="E1909" s="162" t="s">
        <v>3861</v>
      </c>
      <c r="F1909" s="162" t="s">
        <v>3865</v>
      </c>
      <c r="G1909" s="163" t="s">
        <v>528</v>
      </c>
      <c r="H1909" s="164">
        <v>0.99</v>
      </c>
      <c r="I1909" s="165"/>
      <c r="J1909" s="166">
        <f t="shared" si="163"/>
        <v>0</v>
      </c>
      <c r="K1909" s="166">
        <f t="shared" si="164"/>
        <v>0</v>
      </c>
      <c r="L1909" s="166">
        <f t="shared" si="165"/>
        <v>0</v>
      </c>
      <c r="M1909" s="171" t="str">
        <f>IF(I1909="","",IF(I1909&lt;50,"Ошибка! Не соблюден минимальный заказ на сорт!",""))</f>
        <v/>
      </c>
    </row>
    <row r="1910" spans="1:13" s="172" customFormat="1" ht="15" customHeight="1" x14ac:dyDescent="0.25">
      <c r="A1910" s="1">
        <v>34</v>
      </c>
      <c r="B1910" s="63" t="s">
        <v>3871</v>
      </c>
      <c r="C1910" s="63" t="s">
        <v>3872</v>
      </c>
      <c r="D1910" s="64" t="s">
        <v>3860</v>
      </c>
      <c r="E1910" s="64" t="s">
        <v>3861</v>
      </c>
      <c r="F1910" s="64" t="s">
        <v>3870</v>
      </c>
      <c r="G1910" s="65" t="s">
        <v>528</v>
      </c>
      <c r="H1910" s="66">
        <v>1.05</v>
      </c>
      <c r="I1910" s="67"/>
      <c r="J1910" s="68">
        <f t="shared" si="163"/>
        <v>0</v>
      </c>
      <c r="K1910" s="68">
        <f t="shared" si="164"/>
        <v>0</v>
      </c>
      <c r="L1910" s="68">
        <f t="shared" si="165"/>
        <v>0</v>
      </c>
      <c r="M1910" s="46" t="str">
        <f>IF(I1910="","",IF(I1910&lt;50,"Ошибка! Не соблюден минимальный заказ на сорт!",""))</f>
        <v/>
      </c>
    </row>
    <row r="1911" spans="1:13" s="172" customFormat="1" ht="15" hidden="1" customHeight="1" x14ac:dyDescent="0.25">
      <c r="A1911" s="175">
        <v>0</v>
      </c>
      <c r="B1911" s="161" t="s">
        <v>3876</v>
      </c>
      <c r="C1911" s="161" t="s">
        <v>3877</v>
      </c>
      <c r="D1911" s="162" t="s">
        <v>3860</v>
      </c>
      <c r="E1911" s="162" t="s">
        <v>3861</v>
      </c>
      <c r="F1911" s="162" t="s">
        <v>3875</v>
      </c>
      <c r="G1911" s="163" t="s">
        <v>528</v>
      </c>
      <c r="H1911" s="164">
        <v>1.05</v>
      </c>
      <c r="I1911" s="165"/>
      <c r="J1911" s="166">
        <f t="shared" si="163"/>
        <v>0</v>
      </c>
      <c r="K1911" s="166">
        <f t="shared" si="164"/>
        <v>0</v>
      </c>
      <c r="L1911" s="166">
        <f t="shared" si="165"/>
        <v>0</v>
      </c>
      <c r="M1911" s="171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s="172" customFormat="1" ht="15" customHeight="1" x14ac:dyDescent="0.25">
      <c r="A1912" s="1">
        <v>509</v>
      </c>
      <c r="B1912" s="63" t="s">
        <v>3880</v>
      </c>
      <c r="C1912" s="63" t="s">
        <v>3881</v>
      </c>
      <c r="D1912" s="64" t="s">
        <v>3860</v>
      </c>
      <c r="E1912" s="64" t="s">
        <v>3861</v>
      </c>
      <c r="F1912" s="64" t="s">
        <v>3882</v>
      </c>
      <c r="G1912" s="65" t="s">
        <v>64</v>
      </c>
      <c r="H1912" s="66">
        <v>0.77</v>
      </c>
      <c r="I1912" s="67"/>
      <c r="J1912" s="68">
        <f t="shared" si="163"/>
        <v>0</v>
      </c>
      <c r="K1912" s="68">
        <f t="shared" si="164"/>
        <v>0</v>
      </c>
      <c r="L1912" s="68">
        <f t="shared" si="165"/>
        <v>0</v>
      </c>
      <c r="M1912" s="171" t="str">
        <f>IF(I1912="","",IF(I1912&lt;50,"Ошибка! Не соблюден минимальный заказ на сорт!",""))</f>
        <v/>
      </c>
    </row>
    <row r="1913" spans="1:13" s="172" customFormat="1" ht="15" customHeight="1" x14ac:dyDescent="0.25">
      <c r="A1913" s="1">
        <v>1897</v>
      </c>
      <c r="B1913" s="63" t="s">
        <v>3889</v>
      </c>
      <c r="C1913" s="63" t="s">
        <v>3890</v>
      </c>
      <c r="D1913" s="64" t="s">
        <v>3860</v>
      </c>
      <c r="E1913" s="64" t="s">
        <v>3861</v>
      </c>
      <c r="F1913" s="64" t="s">
        <v>3891</v>
      </c>
      <c r="G1913" s="65" t="s">
        <v>64</v>
      </c>
      <c r="H1913" s="66">
        <v>0.77</v>
      </c>
      <c r="I1913" s="67"/>
      <c r="J1913" s="68">
        <f t="shared" si="163"/>
        <v>0</v>
      </c>
      <c r="K1913" s="68">
        <f t="shared" si="164"/>
        <v>0</v>
      </c>
      <c r="L1913" s="68">
        <f t="shared" si="165"/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s="172" customFormat="1" ht="15" hidden="1" customHeight="1" x14ac:dyDescent="0.25">
      <c r="A1914" s="175">
        <v>0</v>
      </c>
      <c r="B1914" s="161" t="s">
        <v>3892</v>
      </c>
      <c r="C1914" s="161" t="s">
        <v>3893</v>
      </c>
      <c r="D1914" s="162" t="s">
        <v>3860</v>
      </c>
      <c r="E1914" s="162" t="s">
        <v>3861</v>
      </c>
      <c r="F1914" s="162" t="s">
        <v>3891</v>
      </c>
      <c r="G1914" s="163" t="s">
        <v>528</v>
      </c>
      <c r="H1914" s="164">
        <v>1.07</v>
      </c>
      <c r="I1914" s="165"/>
      <c r="J1914" s="166">
        <f t="shared" si="163"/>
        <v>0</v>
      </c>
      <c r="K1914" s="166">
        <f t="shared" si="164"/>
        <v>0</v>
      </c>
      <c r="L1914" s="166">
        <f t="shared" si="165"/>
        <v>0</v>
      </c>
      <c r="M1914" s="171" t="str">
        <f>IF(I1914="","",IF(I1914&lt;50,"Ошибка! Не соблюден минимальный заказ на сорт!",""))</f>
        <v/>
      </c>
    </row>
    <row r="1915" spans="1:13" ht="15" customHeight="1" x14ac:dyDescent="0.25">
      <c r="A1915" s="1">
        <v>100</v>
      </c>
      <c r="B1915" s="63" t="s">
        <v>3894</v>
      </c>
      <c r="C1915" s="63" t="s">
        <v>3895</v>
      </c>
      <c r="D1915" s="64" t="s">
        <v>3860</v>
      </c>
      <c r="E1915" s="64" t="s">
        <v>3861</v>
      </c>
      <c r="F1915" s="64" t="s">
        <v>3896</v>
      </c>
      <c r="G1915" s="65" t="s">
        <v>64</v>
      </c>
      <c r="H1915" s="66">
        <v>0.77</v>
      </c>
      <c r="I1915" s="67"/>
      <c r="J1915" s="68">
        <f t="shared" si="163"/>
        <v>0</v>
      </c>
      <c r="K1915" s="68">
        <f t="shared" si="164"/>
        <v>0</v>
      </c>
      <c r="L1915" s="68">
        <f t="shared" si="165"/>
        <v>0</v>
      </c>
      <c r="M1915" s="30" t="str">
        <f>IF(I1915="","",IF(I1915&lt;50,"Ошибка! Не соблюден минимальный заказ на сорт!",""))</f>
        <v/>
      </c>
    </row>
    <row r="1916" spans="1:13" s="172" customFormat="1" ht="15" hidden="1" customHeight="1" x14ac:dyDescent="0.25">
      <c r="A1916" s="175">
        <v>0</v>
      </c>
      <c r="B1916" s="161" t="s">
        <v>4949</v>
      </c>
      <c r="C1916" s="161" t="s">
        <v>5490</v>
      </c>
      <c r="D1916" s="162" t="s">
        <v>3860</v>
      </c>
      <c r="E1916" s="162" t="s">
        <v>3861</v>
      </c>
      <c r="F1916" s="162" t="s">
        <v>3896</v>
      </c>
      <c r="G1916" s="163" t="s">
        <v>528</v>
      </c>
      <c r="H1916" s="164">
        <v>1.07</v>
      </c>
      <c r="I1916" s="165"/>
      <c r="J1916" s="166">
        <f t="shared" si="163"/>
        <v>0</v>
      </c>
      <c r="K1916" s="166">
        <f t="shared" si="164"/>
        <v>0</v>
      </c>
      <c r="L1916" s="166">
        <f t="shared" si="165"/>
        <v>0</v>
      </c>
      <c r="M1916" s="171" t="str">
        <f>IF(I1916="","",IF(I1916&lt;50,"Ошибка! Не соблюден минимальный заказ на сорт!",""))</f>
        <v/>
      </c>
    </row>
    <row r="1917" spans="1:13" ht="15" customHeight="1" x14ac:dyDescent="0.25">
      <c r="A1917" s="1">
        <v>34</v>
      </c>
      <c r="B1917" s="63" t="s">
        <v>3897</v>
      </c>
      <c r="C1917" s="63" t="s">
        <v>3898</v>
      </c>
      <c r="D1917" s="64" t="s">
        <v>3860</v>
      </c>
      <c r="E1917" s="64" t="s">
        <v>3861</v>
      </c>
      <c r="F1917" s="64" t="s">
        <v>3899</v>
      </c>
      <c r="G1917" s="65" t="s">
        <v>64</v>
      </c>
      <c r="H1917" s="66">
        <v>0.77</v>
      </c>
      <c r="I1917" s="67"/>
      <c r="J1917" s="68">
        <f t="shared" si="163"/>
        <v>0</v>
      </c>
      <c r="K1917" s="68">
        <f t="shared" si="164"/>
        <v>0</v>
      </c>
      <c r="L1917" s="68">
        <f t="shared" si="165"/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s="172" customFormat="1" ht="15" hidden="1" customHeight="1" x14ac:dyDescent="0.25">
      <c r="A1918" s="175">
        <v>0</v>
      </c>
      <c r="B1918" s="161" t="s">
        <v>3900</v>
      </c>
      <c r="C1918" s="161" t="s">
        <v>3901</v>
      </c>
      <c r="D1918" s="162" t="s">
        <v>3860</v>
      </c>
      <c r="E1918" s="162" t="s">
        <v>3861</v>
      </c>
      <c r="F1918" s="162" t="s">
        <v>2135</v>
      </c>
      <c r="G1918" s="163" t="s">
        <v>64</v>
      </c>
      <c r="H1918" s="164">
        <v>0.77</v>
      </c>
      <c r="I1918" s="165"/>
      <c r="J1918" s="166">
        <f t="shared" si="163"/>
        <v>0</v>
      </c>
      <c r="K1918" s="166">
        <f t="shared" si="164"/>
        <v>0</v>
      </c>
      <c r="L1918" s="166">
        <f t="shared" si="165"/>
        <v>0</v>
      </c>
      <c r="M1918" s="171" t="str">
        <f>IF(I1918="","",IF(I1918&lt;50,"Ошибка! Не соблюден минимальный заказ на сорт!",""))</f>
        <v/>
      </c>
    </row>
    <row r="1919" spans="1:13" s="172" customFormat="1" ht="15" hidden="1" customHeight="1" x14ac:dyDescent="0.25">
      <c r="A1919" s="175">
        <v>0</v>
      </c>
      <c r="B1919" s="161" t="s">
        <v>3902</v>
      </c>
      <c r="C1919" s="161" t="s">
        <v>3903</v>
      </c>
      <c r="D1919" s="162" t="s">
        <v>3860</v>
      </c>
      <c r="E1919" s="162" t="s">
        <v>3861</v>
      </c>
      <c r="F1919" s="162" t="s">
        <v>2135</v>
      </c>
      <c r="G1919" s="163" t="s">
        <v>528</v>
      </c>
      <c r="H1919" s="164">
        <v>1.01</v>
      </c>
      <c r="I1919" s="165"/>
      <c r="J1919" s="166">
        <f t="shared" si="163"/>
        <v>0</v>
      </c>
      <c r="K1919" s="166">
        <f t="shared" si="164"/>
        <v>0</v>
      </c>
      <c r="L1919" s="166">
        <f t="shared" si="165"/>
        <v>0</v>
      </c>
      <c r="M1919" s="171" t="str">
        <f>IF(I1919="","",IF(I1919&lt;50,"Ошибка! Не соблюден минимальный заказ на сорт!",""))</f>
        <v/>
      </c>
    </row>
    <row r="1920" spans="1:13" s="172" customFormat="1" ht="15" hidden="1" customHeight="1" x14ac:dyDescent="0.25">
      <c r="A1920" s="175">
        <v>0</v>
      </c>
      <c r="B1920" s="161" t="s">
        <v>3904</v>
      </c>
      <c r="C1920" s="161" t="s">
        <v>3905</v>
      </c>
      <c r="D1920" s="162" t="s">
        <v>3860</v>
      </c>
      <c r="E1920" s="162" t="s">
        <v>3861</v>
      </c>
      <c r="F1920" s="162" t="s">
        <v>3906</v>
      </c>
      <c r="G1920" s="163" t="s">
        <v>64</v>
      </c>
      <c r="H1920" s="164">
        <v>1.27</v>
      </c>
      <c r="I1920" s="165"/>
      <c r="J1920" s="166">
        <f t="shared" si="163"/>
        <v>0</v>
      </c>
      <c r="K1920" s="166">
        <f t="shared" si="164"/>
        <v>0</v>
      </c>
      <c r="L1920" s="166">
        <f t="shared" si="165"/>
        <v>0</v>
      </c>
      <c r="M1920" s="171" t="str">
        <f>IF(I1920="","",IF(I1920&lt;50,"Ошибка! Не соблюден минимальный заказ на сорт!",""))</f>
        <v/>
      </c>
    </row>
    <row r="1921" spans="1:13" s="172" customFormat="1" ht="15" customHeight="1" x14ac:dyDescent="0.25">
      <c r="A1921" s="1">
        <v>1565</v>
      </c>
      <c r="B1921" s="63" t="s">
        <v>3907</v>
      </c>
      <c r="C1921" s="63" t="s">
        <v>3908</v>
      </c>
      <c r="D1921" s="64" t="s">
        <v>3860</v>
      </c>
      <c r="E1921" s="64" t="s">
        <v>3861</v>
      </c>
      <c r="F1921" s="64" t="s">
        <v>3909</v>
      </c>
      <c r="G1921" s="65" t="s">
        <v>64</v>
      </c>
      <c r="H1921" s="66">
        <v>0.77</v>
      </c>
      <c r="I1921" s="67"/>
      <c r="J1921" s="68">
        <f t="shared" si="163"/>
        <v>0</v>
      </c>
      <c r="K1921" s="68">
        <f t="shared" si="164"/>
        <v>0</v>
      </c>
      <c r="L1921" s="68">
        <f t="shared" si="165"/>
        <v>0</v>
      </c>
      <c r="M1921" s="171" t="str">
        <f>IF(I1921="","",IF(I1921&lt;50,"Ошибка! Не соблюден минимальный заказ на сорт!",""))</f>
        <v/>
      </c>
    </row>
    <row r="1922" spans="1:13" s="172" customFormat="1" ht="15" customHeight="1" x14ac:dyDescent="0.25">
      <c r="A1922" s="1">
        <v>120</v>
      </c>
      <c r="B1922" s="63" t="s">
        <v>3916</v>
      </c>
      <c r="C1922" s="63" t="s">
        <v>3917</v>
      </c>
      <c r="D1922" s="64" t="s">
        <v>3860</v>
      </c>
      <c r="E1922" s="64" t="s">
        <v>3861</v>
      </c>
      <c r="F1922" s="64" t="s">
        <v>3918</v>
      </c>
      <c r="G1922" s="65" t="s">
        <v>64</v>
      </c>
      <c r="H1922" s="66">
        <v>0.77</v>
      </c>
      <c r="I1922" s="67"/>
      <c r="J1922" s="68">
        <f t="shared" si="163"/>
        <v>0</v>
      </c>
      <c r="K1922" s="68">
        <f t="shared" si="164"/>
        <v>0</v>
      </c>
      <c r="L1922" s="68">
        <f t="shared" si="165"/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s="172" customFormat="1" ht="15" customHeight="1" x14ac:dyDescent="0.25">
      <c r="A1923" s="180">
        <v>317</v>
      </c>
      <c r="B1923" s="63" t="s">
        <v>3919</v>
      </c>
      <c r="C1923" s="63" t="s">
        <v>3920</v>
      </c>
      <c r="D1923" s="64" t="s">
        <v>3860</v>
      </c>
      <c r="E1923" s="64" t="s">
        <v>3861</v>
      </c>
      <c r="F1923" s="64" t="s">
        <v>3921</v>
      </c>
      <c r="G1923" s="177" t="s">
        <v>64</v>
      </c>
      <c r="H1923" s="66">
        <v>0.77</v>
      </c>
      <c r="I1923" s="67"/>
      <c r="J1923" s="68">
        <f t="shared" si="163"/>
        <v>0</v>
      </c>
      <c r="K1923" s="68">
        <f t="shared" si="164"/>
        <v>0</v>
      </c>
      <c r="L1923" s="68">
        <f t="shared" si="165"/>
        <v>0</v>
      </c>
      <c r="M1923" s="171" t="str">
        <f>IF(I1923="","",IF(I1923&lt;50,"Ошибка! Не соблюден минимальный заказ на сорт!",""))</f>
        <v/>
      </c>
    </row>
    <row r="1924" spans="1:13" ht="15" customHeight="1" x14ac:dyDescent="0.25">
      <c r="A1924" s="1">
        <v>1329</v>
      </c>
      <c r="B1924" s="63" t="s">
        <v>3922</v>
      </c>
      <c r="C1924" s="63" t="s">
        <v>3923</v>
      </c>
      <c r="D1924" s="64" t="s">
        <v>3860</v>
      </c>
      <c r="E1924" s="64" t="s">
        <v>3861</v>
      </c>
      <c r="F1924" s="64" t="s">
        <v>6065</v>
      </c>
      <c r="G1924" s="65" t="s">
        <v>64</v>
      </c>
      <c r="H1924" s="66">
        <v>1.27</v>
      </c>
      <c r="I1924" s="67"/>
      <c r="J1924" s="68">
        <f t="shared" si="163"/>
        <v>0</v>
      </c>
      <c r="K1924" s="68">
        <f t="shared" si="164"/>
        <v>0</v>
      </c>
      <c r="L1924" s="68">
        <f t="shared" si="165"/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s="172" customFormat="1" ht="15" customHeight="1" x14ac:dyDescent="0.25">
      <c r="A1925" s="180">
        <v>1039</v>
      </c>
      <c r="B1925" s="63" t="s">
        <v>3924</v>
      </c>
      <c r="C1925" s="63" t="s">
        <v>3925</v>
      </c>
      <c r="D1925" s="64" t="s">
        <v>3860</v>
      </c>
      <c r="E1925" s="64" t="s">
        <v>3861</v>
      </c>
      <c r="F1925" s="64" t="s">
        <v>1555</v>
      </c>
      <c r="G1925" s="177" t="s">
        <v>64</v>
      </c>
      <c r="H1925" s="66">
        <v>1.27</v>
      </c>
      <c r="I1925" s="67"/>
      <c r="J1925" s="68">
        <f t="shared" si="163"/>
        <v>0</v>
      </c>
      <c r="K1925" s="68">
        <f t="shared" si="164"/>
        <v>0</v>
      </c>
      <c r="L1925" s="68">
        <f t="shared" si="165"/>
        <v>0</v>
      </c>
      <c r="M1925" s="171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s="172" customFormat="1" ht="15" hidden="1" customHeight="1" x14ac:dyDescent="0.25">
      <c r="A1926" s="175">
        <v>0</v>
      </c>
      <c r="B1926" s="161" t="s">
        <v>3868</v>
      </c>
      <c r="C1926" s="161" t="s">
        <v>3869</v>
      </c>
      <c r="D1926" s="162" t="s">
        <v>3860</v>
      </c>
      <c r="E1926" s="162" t="s">
        <v>3861</v>
      </c>
      <c r="F1926" s="162" t="s">
        <v>3870</v>
      </c>
      <c r="G1926" s="163" t="s">
        <v>64</v>
      </c>
      <c r="H1926" s="164">
        <v>0.77</v>
      </c>
      <c r="I1926" s="165"/>
      <c r="J1926" s="166">
        <f t="shared" si="163"/>
        <v>0</v>
      </c>
      <c r="K1926" s="166">
        <f t="shared" si="164"/>
        <v>0</v>
      </c>
      <c r="L1926" s="166">
        <f t="shared" si="165"/>
        <v>0</v>
      </c>
      <c r="M1926" s="171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s="172" customFormat="1" ht="15" hidden="1" customHeight="1" x14ac:dyDescent="0.25">
      <c r="A1927" s="175">
        <v>0</v>
      </c>
      <c r="B1927" s="161" t="s">
        <v>3873</v>
      </c>
      <c r="C1927" s="161" t="s">
        <v>3874</v>
      </c>
      <c r="D1927" s="162" t="s">
        <v>3860</v>
      </c>
      <c r="E1927" s="162" t="s">
        <v>3861</v>
      </c>
      <c r="F1927" s="162" t="s">
        <v>3875</v>
      </c>
      <c r="G1927" s="163" t="s">
        <v>64</v>
      </c>
      <c r="H1927" s="164">
        <v>0.77</v>
      </c>
      <c r="I1927" s="165"/>
      <c r="J1927" s="166">
        <f t="shared" si="163"/>
        <v>0</v>
      </c>
      <c r="K1927" s="166">
        <f t="shared" si="164"/>
        <v>0</v>
      </c>
      <c r="L1927" s="166">
        <f t="shared" si="165"/>
        <v>0</v>
      </c>
      <c r="M1927" s="171" t="str">
        <f>IF(I1927="","",IF(I1927&lt;50,"Ошибка! Не соблюден минимальный заказ на сорт!",""))</f>
        <v/>
      </c>
    </row>
    <row r="1928" spans="1:13" s="172" customFormat="1" ht="15" hidden="1" customHeight="1" x14ac:dyDescent="0.25">
      <c r="A1928" s="175">
        <v>0</v>
      </c>
      <c r="B1928" s="161" t="s">
        <v>3878</v>
      </c>
      <c r="C1928" s="161" t="s">
        <v>3879</v>
      </c>
      <c r="D1928" s="162" t="s">
        <v>3860</v>
      </c>
      <c r="E1928" s="162" t="s">
        <v>3861</v>
      </c>
      <c r="F1928" s="162" t="s">
        <v>3122</v>
      </c>
      <c r="G1928" s="163" t="s">
        <v>64</v>
      </c>
      <c r="H1928" s="164">
        <v>0.77</v>
      </c>
      <c r="I1928" s="165"/>
      <c r="J1928" s="166">
        <f t="shared" si="163"/>
        <v>0</v>
      </c>
      <c r="K1928" s="166">
        <f t="shared" si="164"/>
        <v>0</v>
      </c>
      <c r="L1928" s="166">
        <f t="shared" si="165"/>
        <v>0</v>
      </c>
      <c r="M1928" s="171" t="str">
        <f t="shared" ref="M1928:M1936" si="166"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s="172" customFormat="1" ht="15" hidden="1" customHeight="1" x14ac:dyDescent="0.25">
      <c r="A1929" s="175">
        <v>0</v>
      </c>
      <c r="B1929" s="161" t="s">
        <v>3883</v>
      </c>
      <c r="C1929" s="161" t="s">
        <v>3884</v>
      </c>
      <c r="D1929" s="162" t="s">
        <v>3860</v>
      </c>
      <c r="E1929" s="162" t="s">
        <v>3861</v>
      </c>
      <c r="F1929" s="162" t="s">
        <v>3885</v>
      </c>
      <c r="G1929" s="163" t="s">
        <v>64</v>
      </c>
      <c r="H1929" s="164">
        <v>0.77</v>
      </c>
      <c r="I1929" s="165"/>
      <c r="J1929" s="166">
        <f t="shared" si="163"/>
        <v>0</v>
      </c>
      <c r="K1929" s="166">
        <f t="shared" si="164"/>
        <v>0</v>
      </c>
      <c r="L1929" s="166">
        <f t="shared" si="165"/>
        <v>0</v>
      </c>
      <c r="M1929" s="171" t="str">
        <f t="shared" si="166"/>
        <v/>
      </c>
    </row>
    <row r="1930" spans="1:13" s="172" customFormat="1" ht="15" hidden="1" customHeight="1" x14ac:dyDescent="0.25">
      <c r="A1930" s="175">
        <v>0</v>
      </c>
      <c r="B1930" s="161" t="s">
        <v>3886</v>
      </c>
      <c r="C1930" s="161" t="s">
        <v>3887</v>
      </c>
      <c r="D1930" s="162" t="s">
        <v>3860</v>
      </c>
      <c r="E1930" s="162" t="s">
        <v>3861</v>
      </c>
      <c r="F1930" s="162" t="s">
        <v>3888</v>
      </c>
      <c r="G1930" s="163" t="s">
        <v>64</v>
      </c>
      <c r="H1930" s="164">
        <v>1.49</v>
      </c>
      <c r="I1930" s="165"/>
      <c r="J1930" s="166">
        <f t="shared" si="163"/>
        <v>0</v>
      </c>
      <c r="K1930" s="166">
        <f t="shared" si="164"/>
        <v>0</v>
      </c>
      <c r="L1930" s="166">
        <f t="shared" si="165"/>
        <v>0</v>
      </c>
      <c r="M1930" s="171" t="str">
        <f t="shared" si="166"/>
        <v/>
      </c>
    </row>
    <row r="1931" spans="1:13" s="172" customFormat="1" ht="15" hidden="1" customHeight="1" x14ac:dyDescent="0.25">
      <c r="A1931" s="175">
        <v>0</v>
      </c>
      <c r="B1931" s="161" t="s">
        <v>4950</v>
      </c>
      <c r="C1931" s="179" t="s">
        <v>5491</v>
      </c>
      <c r="D1931" s="173" t="s">
        <v>3860</v>
      </c>
      <c r="E1931" s="173" t="s">
        <v>3861</v>
      </c>
      <c r="F1931" s="173" t="s">
        <v>6064</v>
      </c>
      <c r="G1931" s="174" t="s">
        <v>64</v>
      </c>
      <c r="H1931" s="164">
        <v>1.27</v>
      </c>
      <c r="I1931" s="165"/>
      <c r="J1931" s="166">
        <f t="shared" si="163"/>
        <v>0</v>
      </c>
      <c r="K1931" s="166">
        <f t="shared" si="164"/>
        <v>0</v>
      </c>
      <c r="L1931" s="166">
        <f t="shared" si="165"/>
        <v>0</v>
      </c>
      <c r="M1931" s="171" t="str">
        <f t="shared" si="166"/>
        <v/>
      </c>
    </row>
    <row r="1932" spans="1:13" s="172" customFormat="1" ht="15" hidden="1" customHeight="1" x14ac:dyDescent="0.25">
      <c r="A1932" s="175">
        <v>0</v>
      </c>
      <c r="B1932" s="161" t="s">
        <v>3910</v>
      </c>
      <c r="C1932" s="161" t="s">
        <v>3911</v>
      </c>
      <c r="D1932" s="162" t="s">
        <v>3860</v>
      </c>
      <c r="E1932" s="162" t="s">
        <v>3861</v>
      </c>
      <c r="F1932" s="162" t="s">
        <v>3912</v>
      </c>
      <c r="G1932" s="163" t="s">
        <v>64</v>
      </c>
      <c r="H1932" s="164">
        <v>1.27</v>
      </c>
      <c r="I1932" s="165"/>
      <c r="J1932" s="166">
        <f t="shared" si="163"/>
        <v>0</v>
      </c>
      <c r="K1932" s="166">
        <f t="shared" si="164"/>
        <v>0</v>
      </c>
      <c r="L1932" s="166">
        <f t="shared" si="165"/>
        <v>0</v>
      </c>
      <c r="M1932" s="171" t="str">
        <f t="shared" si="166"/>
        <v/>
      </c>
    </row>
    <row r="1933" spans="1:13" s="172" customFormat="1" ht="15" hidden="1" customHeight="1" x14ac:dyDescent="0.25">
      <c r="A1933" s="181">
        <v>0</v>
      </c>
      <c r="B1933" s="161" t="s">
        <v>3913</v>
      </c>
      <c r="C1933" s="161" t="s">
        <v>3914</v>
      </c>
      <c r="D1933" s="162" t="s">
        <v>3860</v>
      </c>
      <c r="E1933" s="162" t="s">
        <v>3861</v>
      </c>
      <c r="F1933" s="162" t="s">
        <v>3915</v>
      </c>
      <c r="G1933" s="174" t="s">
        <v>64</v>
      </c>
      <c r="H1933" s="164">
        <v>1.27</v>
      </c>
      <c r="I1933" s="165"/>
      <c r="J1933" s="166">
        <f t="shared" si="163"/>
        <v>0</v>
      </c>
      <c r="K1933" s="166">
        <f t="shared" si="164"/>
        <v>0</v>
      </c>
      <c r="L1933" s="166">
        <f t="shared" si="165"/>
        <v>0</v>
      </c>
      <c r="M1933" s="171" t="str">
        <f t="shared" si="166"/>
        <v/>
      </c>
    </row>
    <row r="1934" spans="1:13" s="172" customFormat="1" ht="15" hidden="1" customHeight="1" x14ac:dyDescent="0.25">
      <c r="A1934" s="175">
        <v>0</v>
      </c>
      <c r="B1934" s="161" t="s">
        <v>4951</v>
      </c>
      <c r="C1934" s="179" t="s">
        <v>5492</v>
      </c>
      <c r="D1934" s="173" t="s">
        <v>5754</v>
      </c>
      <c r="E1934" s="173" t="s">
        <v>5755</v>
      </c>
      <c r="F1934" s="173" t="s">
        <v>6066</v>
      </c>
      <c r="G1934" s="174" t="s">
        <v>64</v>
      </c>
      <c r="H1934" s="164">
        <v>1.1599999999999999</v>
      </c>
      <c r="I1934" s="165"/>
      <c r="J1934" s="166">
        <f t="shared" si="163"/>
        <v>0</v>
      </c>
      <c r="K1934" s="166">
        <f t="shared" si="164"/>
        <v>0</v>
      </c>
      <c r="L1934" s="166">
        <f t="shared" si="165"/>
        <v>0</v>
      </c>
      <c r="M1934" s="171" t="str">
        <f t="shared" si="166"/>
        <v/>
      </c>
    </row>
    <row r="1935" spans="1:13" s="172" customFormat="1" ht="15" hidden="1" customHeight="1" x14ac:dyDescent="0.25">
      <c r="A1935" s="175">
        <v>0</v>
      </c>
      <c r="B1935" s="161" t="s">
        <v>3926</v>
      </c>
      <c r="C1935" s="161" t="s">
        <v>3927</v>
      </c>
      <c r="D1935" s="162" t="s">
        <v>3928</v>
      </c>
      <c r="E1935" s="162" t="s">
        <v>3929</v>
      </c>
      <c r="F1935" s="162" t="s">
        <v>3870</v>
      </c>
      <c r="G1935" s="163" t="s">
        <v>64</v>
      </c>
      <c r="H1935" s="164">
        <v>0.94000000000000006</v>
      </c>
      <c r="I1935" s="165"/>
      <c r="J1935" s="166">
        <f t="shared" si="163"/>
        <v>0</v>
      </c>
      <c r="K1935" s="166">
        <f t="shared" si="164"/>
        <v>0</v>
      </c>
      <c r="L1935" s="166">
        <f t="shared" si="165"/>
        <v>0</v>
      </c>
      <c r="M1935" s="171" t="str">
        <f t="shared" si="166"/>
        <v/>
      </c>
    </row>
    <row r="1936" spans="1:13" s="172" customFormat="1" ht="15" customHeight="1" x14ac:dyDescent="0.25">
      <c r="A1936" s="1">
        <v>657</v>
      </c>
      <c r="B1936" s="63" t="s">
        <v>4952</v>
      </c>
      <c r="C1936" s="178" t="s">
        <v>5493</v>
      </c>
      <c r="D1936" s="167" t="s">
        <v>3928</v>
      </c>
      <c r="E1936" s="167" t="s">
        <v>3929</v>
      </c>
      <c r="F1936" s="167" t="s">
        <v>3870</v>
      </c>
      <c r="G1936" s="168" t="s">
        <v>528</v>
      </c>
      <c r="H1936" s="169">
        <v>1.05</v>
      </c>
      <c r="I1936" s="67"/>
      <c r="J1936" s="68">
        <f t="shared" si="163"/>
        <v>0</v>
      </c>
      <c r="K1936" s="68">
        <f t="shared" si="164"/>
        <v>0</v>
      </c>
      <c r="L1936" s="68">
        <f t="shared" si="165"/>
        <v>0</v>
      </c>
      <c r="M1936" s="46" t="str">
        <f t="shared" si="166"/>
        <v/>
      </c>
    </row>
    <row r="1937" spans="1:13" s="172" customFormat="1" ht="15" customHeight="1" x14ac:dyDescent="0.25">
      <c r="A1937" s="1">
        <v>181</v>
      </c>
      <c r="B1937" s="63" t="s">
        <v>3930</v>
      </c>
      <c r="C1937" s="63" t="s">
        <v>3931</v>
      </c>
      <c r="D1937" s="64" t="s">
        <v>3932</v>
      </c>
      <c r="E1937" s="64" t="s">
        <v>5756</v>
      </c>
      <c r="F1937" s="64"/>
      <c r="G1937" s="65" t="s">
        <v>64</v>
      </c>
      <c r="H1937" s="66">
        <v>0.88</v>
      </c>
      <c r="I1937" s="67"/>
      <c r="J1937" s="68">
        <f t="shared" si="163"/>
        <v>0</v>
      </c>
      <c r="K1937" s="68">
        <f t="shared" si="164"/>
        <v>0</v>
      </c>
      <c r="L1937" s="68">
        <f t="shared" si="165"/>
        <v>0</v>
      </c>
      <c r="M1937" s="46" t="str">
        <f>IF(I1937="","",IF(I1937&lt;50,"Ошибка! Не соблюден минимальный заказ на сорт!",""))</f>
        <v/>
      </c>
    </row>
    <row r="1938" spans="1:13" s="172" customFormat="1" ht="15" hidden="1" customHeight="1" x14ac:dyDescent="0.25">
      <c r="A1938" s="175">
        <v>0</v>
      </c>
      <c r="B1938" s="161" t="s">
        <v>3933</v>
      </c>
      <c r="C1938" s="161" t="s">
        <v>3934</v>
      </c>
      <c r="D1938" s="162" t="s">
        <v>6581</v>
      </c>
      <c r="E1938" s="162" t="s">
        <v>6582</v>
      </c>
      <c r="F1938" s="162" t="s">
        <v>3935</v>
      </c>
      <c r="G1938" s="163" t="s">
        <v>175</v>
      </c>
      <c r="H1938" s="164">
        <v>1.71</v>
      </c>
      <c r="I1938" s="165"/>
      <c r="J1938" s="166">
        <f t="shared" si="163"/>
        <v>0</v>
      </c>
      <c r="K1938" s="166">
        <f t="shared" si="164"/>
        <v>0</v>
      </c>
      <c r="L1938" s="166">
        <f t="shared" si="165"/>
        <v>0</v>
      </c>
      <c r="M1938" s="171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1473</v>
      </c>
      <c r="B1939" s="63" t="s">
        <v>3936</v>
      </c>
      <c r="C1939" s="63" t="s">
        <v>3937</v>
      </c>
      <c r="D1939" s="64" t="s">
        <v>3938</v>
      </c>
      <c r="E1939" s="64" t="s">
        <v>3939</v>
      </c>
      <c r="F1939" s="64" t="s">
        <v>3940</v>
      </c>
      <c r="G1939" s="65" t="s">
        <v>528</v>
      </c>
      <c r="H1939" s="66">
        <v>8.25</v>
      </c>
      <c r="I1939" s="67"/>
      <c r="J1939" s="68">
        <f t="shared" si="163"/>
        <v>0</v>
      </c>
      <c r="K1939" s="68">
        <f t="shared" si="164"/>
        <v>0</v>
      </c>
      <c r="L1939" s="68">
        <f t="shared" si="165"/>
        <v>0</v>
      </c>
      <c r="M1939" s="46" t="str">
        <f>IF(I1939="","",IF(I1939&lt;75,"Ошибка! Не соблюден минимальный заказ на сорт!",IF(MOD(I1939,25)&gt;0,"Ошибка! Не соблюдена кратность заказа на позицию!","")))</f>
        <v/>
      </c>
    </row>
    <row r="1940" spans="1:13" s="172" customFormat="1" ht="15" customHeight="1" x14ac:dyDescent="0.25">
      <c r="A1940" s="1">
        <v>498</v>
      </c>
      <c r="B1940" s="63" t="s">
        <v>3941</v>
      </c>
      <c r="C1940" s="63" t="s">
        <v>3942</v>
      </c>
      <c r="D1940" s="64" t="s">
        <v>3938</v>
      </c>
      <c r="E1940" s="64" t="s">
        <v>3939</v>
      </c>
      <c r="F1940" s="64"/>
      <c r="G1940" s="65" t="s">
        <v>64</v>
      </c>
      <c r="H1940" s="66">
        <v>4.18</v>
      </c>
      <c r="I1940" s="67"/>
      <c r="J1940" s="68">
        <f t="shared" si="163"/>
        <v>0</v>
      </c>
      <c r="K1940" s="68">
        <f t="shared" si="164"/>
        <v>0</v>
      </c>
      <c r="L1940" s="68">
        <f t="shared" si="165"/>
        <v>0</v>
      </c>
      <c r="M1940" s="46" t="str">
        <f>IF(I1940="","",IF(I1940&lt;50,"Ошибка! Не соблюден минимальный заказ на сорт!",""))</f>
        <v/>
      </c>
    </row>
    <row r="1941" spans="1:13" ht="15" customHeight="1" x14ac:dyDescent="0.25">
      <c r="A1941" s="1">
        <v>1326</v>
      </c>
      <c r="B1941" s="63" t="s">
        <v>3943</v>
      </c>
      <c r="C1941" s="63" t="s">
        <v>3944</v>
      </c>
      <c r="D1941" s="64" t="s">
        <v>5826</v>
      </c>
      <c r="E1941" s="64" t="s">
        <v>5827</v>
      </c>
      <c r="F1941" s="64" t="s">
        <v>6147</v>
      </c>
      <c r="G1941" s="65" t="s">
        <v>64</v>
      </c>
      <c r="H1941" s="66">
        <v>0.99</v>
      </c>
      <c r="I1941" s="67"/>
      <c r="J1941" s="68">
        <f t="shared" si="163"/>
        <v>0</v>
      </c>
      <c r="K1941" s="68">
        <f t="shared" si="164"/>
        <v>0</v>
      </c>
      <c r="L1941" s="68">
        <f t="shared" si="165"/>
        <v>0</v>
      </c>
      <c r="M1941" s="46" t="str">
        <f t="shared" ref="M1941:M1964" si="167"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s="172" customFormat="1" ht="15" customHeight="1" x14ac:dyDescent="0.25">
      <c r="A1942" s="1">
        <v>2280</v>
      </c>
      <c r="B1942" s="63" t="s">
        <v>7151</v>
      </c>
      <c r="C1942" s="63" t="s">
        <v>7116</v>
      </c>
      <c r="D1942" s="64" t="s">
        <v>6711</v>
      </c>
      <c r="E1942" s="64" t="s">
        <v>6712</v>
      </c>
      <c r="F1942" s="64" t="s">
        <v>7185</v>
      </c>
      <c r="G1942" s="65" t="s">
        <v>64</v>
      </c>
      <c r="H1942" s="66">
        <v>1.43</v>
      </c>
      <c r="I1942" s="67"/>
      <c r="J1942" s="68">
        <f t="shared" si="163"/>
        <v>0</v>
      </c>
      <c r="K1942" s="68">
        <f t="shared" si="164"/>
        <v>0</v>
      </c>
      <c r="L1942" s="68">
        <f t="shared" si="165"/>
        <v>0</v>
      </c>
      <c r="M1942" s="46" t="str">
        <f t="shared" si="167"/>
        <v/>
      </c>
    </row>
    <row r="1943" spans="1:13" s="172" customFormat="1" ht="15" hidden="1" customHeight="1" x14ac:dyDescent="0.25">
      <c r="A1943" s="175">
        <v>0</v>
      </c>
      <c r="B1943" s="161" t="s">
        <v>7032</v>
      </c>
      <c r="C1943" s="161" t="s">
        <v>6982</v>
      </c>
      <c r="D1943" s="162" t="s">
        <v>6945</v>
      </c>
      <c r="E1943" s="162" t="s">
        <v>6712</v>
      </c>
      <c r="F1943" s="162" t="s">
        <v>7078</v>
      </c>
      <c r="G1943" s="163" t="s">
        <v>64</v>
      </c>
      <c r="H1943" s="164">
        <v>1.49</v>
      </c>
      <c r="I1943" s="165"/>
      <c r="J1943" s="166">
        <f t="shared" si="163"/>
        <v>0</v>
      </c>
      <c r="K1943" s="166">
        <f t="shared" si="164"/>
        <v>0</v>
      </c>
      <c r="L1943" s="166">
        <f t="shared" si="165"/>
        <v>0</v>
      </c>
      <c r="M1943" s="171" t="str">
        <f t="shared" si="167"/>
        <v/>
      </c>
    </row>
    <row r="1944" spans="1:13" s="172" customFormat="1" ht="15" hidden="1" customHeight="1" x14ac:dyDescent="0.25">
      <c r="A1944" s="175">
        <v>0</v>
      </c>
      <c r="B1944" s="161" t="s">
        <v>7033</v>
      </c>
      <c r="C1944" s="161" t="s">
        <v>6983</v>
      </c>
      <c r="D1944" s="162" t="s">
        <v>6945</v>
      </c>
      <c r="E1944" s="162" t="s">
        <v>6712</v>
      </c>
      <c r="F1944" s="162" t="s">
        <v>7079</v>
      </c>
      <c r="G1944" s="163" t="s">
        <v>64</v>
      </c>
      <c r="H1944" s="164">
        <v>1.43</v>
      </c>
      <c r="I1944" s="165"/>
      <c r="J1944" s="166">
        <f t="shared" si="163"/>
        <v>0</v>
      </c>
      <c r="K1944" s="166">
        <f t="shared" si="164"/>
        <v>0</v>
      </c>
      <c r="L1944" s="166">
        <f t="shared" si="165"/>
        <v>0</v>
      </c>
      <c r="M1944" s="171" t="str">
        <f t="shared" si="167"/>
        <v/>
      </c>
    </row>
    <row r="1945" spans="1:13" s="172" customFormat="1" ht="15" hidden="1" customHeight="1" x14ac:dyDescent="0.25">
      <c r="A1945" s="175">
        <v>0</v>
      </c>
      <c r="B1945" s="161" t="s">
        <v>7034</v>
      </c>
      <c r="C1945" s="161" t="s">
        <v>6984</v>
      </c>
      <c r="D1945" s="162" t="s">
        <v>6945</v>
      </c>
      <c r="E1945" s="162" t="s">
        <v>6712</v>
      </c>
      <c r="F1945" s="162" t="s">
        <v>7080</v>
      </c>
      <c r="G1945" s="163" t="s">
        <v>64</v>
      </c>
      <c r="H1945" s="164">
        <v>1.49</v>
      </c>
      <c r="I1945" s="165"/>
      <c r="J1945" s="166">
        <f t="shared" si="163"/>
        <v>0</v>
      </c>
      <c r="K1945" s="166">
        <f t="shared" si="164"/>
        <v>0</v>
      </c>
      <c r="L1945" s="166">
        <f t="shared" si="165"/>
        <v>0</v>
      </c>
      <c r="M1945" s="176" t="str">
        <f t="shared" si="167"/>
        <v/>
      </c>
    </row>
    <row r="1946" spans="1:13" s="172" customFormat="1" ht="15" hidden="1" customHeight="1" x14ac:dyDescent="0.25">
      <c r="A1946" s="175">
        <v>0</v>
      </c>
      <c r="B1946" s="161" t="s">
        <v>7035</v>
      </c>
      <c r="C1946" s="161" t="s">
        <v>6985</v>
      </c>
      <c r="D1946" s="162" t="s">
        <v>6711</v>
      </c>
      <c r="E1946" s="162" t="s">
        <v>6712</v>
      </c>
      <c r="F1946" s="162" t="s">
        <v>1755</v>
      </c>
      <c r="G1946" s="163" t="s">
        <v>64</v>
      </c>
      <c r="H1946" s="164">
        <v>1.1000000000000001</v>
      </c>
      <c r="I1946" s="165"/>
      <c r="J1946" s="166">
        <f t="shared" si="163"/>
        <v>0</v>
      </c>
      <c r="K1946" s="166">
        <f t="shared" si="164"/>
        <v>0</v>
      </c>
      <c r="L1946" s="166">
        <f t="shared" si="165"/>
        <v>0</v>
      </c>
      <c r="M1946" s="171" t="str">
        <f t="shared" si="167"/>
        <v/>
      </c>
    </row>
    <row r="1947" spans="1:13" s="172" customFormat="1" ht="15" hidden="1" customHeight="1" x14ac:dyDescent="0.25">
      <c r="A1947" s="175">
        <v>0</v>
      </c>
      <c r="B1947" s="161" t="s">
        <v>6857</v>
      </c>
      <c r="C1947" s="161" t="s">
        <v>6903</v>
      </c>
      <c r="D1947" s="162" t="s">
        <v>6945</v>
      </c>
      <c r="E1947" s="162" t="s">
        <v>6712</v>
      </c>
      <c r="F1947" s="162" t="s">
        <v>6946</v>
      </c>
      <c r="G1947" s="163" t="s">
        <v>64</v>
      </c>
      <c r="H1947" s="164">
        <v>1.05</v>
      </c>
      <c r="I1947" s="165"/>
      <c r="J1947" s="166">
        <f t="shared" si="163"/>
        <v>0</v>
      </c>
      <c r="K1947" s="166">
        <f t="shared" si="164"/>
        <v>0</v>
      </c>
      <c r="L1947" s="166">
        <f t="shared" si="165"/>
        <v>0</v>
      </c>
      <c r="M1947" s="176" t="str">
        <f t="shared" si="167"/>
        <v/>
      </c>
    </row>
    <row r="1948" spans="1:13" s="172" customFormat="1" ht="15" hidden="1" customHeight="1" x14ac:dyDescent="0.25">
      <c r="A1948" s="175">
        <v>0</v>
      </c>
      <c r="B1948" s="161" t="s">
        <v>6858</v>
      </c>
      <c r="C1948" s="161" t="s">
        <v>6904</v>
      </c>
      <c r="D1948" s="162" t="s">
        <v>6945</v>
      </c>
      <c r="E1948" s="162" t="s">
        <v>6712</v>
      </c>
      <c r="F1948" s="162" t="s">
        <v>6947</v>
      </c>
      <c r="G1948" s="163" t="s">
        <v>64</v>
      </c>
      <c r="H1948" s="164">
        <v>1.05</v>
      </c>
      <c r="I1948" s="165"/>
      <c r="J1948" s="166">
        <f t="shared" si="163"/>
        <v>0</v>
      </c>
      <c r="K1948" s="166">
        <f t="shared" si="164"/>
        <v>0</v>
      </c>
      <c r="L1948" s="166">
        <f t="shared" si="165"/>
        <v>0</v>
      </c>
      <c r="M1948" s="171" t="str">
        <f t="shared" si="167"/>
        <v/>
      </c>
    </row>
    <row r="1949" spans="1:13" s="172" customFormat="1" ht="15" hidden="1" customHeight="1" x14ac:dyDescent="0.25">
      <c r="A1949" s="175">
        <v>0</v>
      </c>
      <c r="B1949" s="161" t="s">
        <v>6859</v>
      </c>
      <c r="C1949" s="161" t="s">
        <v>6905</v>
      </c>
      <c r="D1949" s="162" t="s">
        <v>6945</v>
      </c>
      <c r="E1949" s="162" t="s">
        <v>6712</v>
      </c>
      <c r="F1949" s="162" t="s">
        <v>6948</v>
      </c>
      <c r="G1949" s="163" t="s">
        <v>64</v>
      </c>
      <c r="H1949" s="164">
        <v>0.94000000000000006</v>
      </c>
      <c r="I1949" s="165"/>
      <c r="J1949" s="166">
        <f t="shared" si="163"/>
        <v>0</v>
      </c>
      <c r="K1949" s="166">
        <f t="shared" si="164"/>
        <v>0</v>
      </c>
      <c r="L1949" s="166">
        <f t="shared" si="165"/>
        <v>0</v>
      </c>
      <c r="M1949" s="171" t="str">
        <f t="shared" si="167"/>
        <v/>
      </c>
    </row>
    <row r="1950" spans="1:13" s="172" customFormat="1" ht="15" hidden="1" customHeight="1" x14ac:dyDescent="0.25">
      <c r="A1950" s="175">
        <v>0</v>
      </c>
      <c r="B1950" s="161" t="s">
        <v>6860</v>
      </c>
      <c r="C1950" s="161" t="s">
        <v>6906</v>
      </c>
      <c r="D1950" s="162" t="s">
        <v>6945</v>
      </c>
      <c r="E1950" s="162" t="s">
        <v>6712</v>
      </c>
      <c r="F1950" s="162" t="s">
        <v>6949</v>
      </c>
      <c r="G1950" s="163" t="s">
        <v>64</v>
      </c>
      <c r="H1950" s="164">
        <v>1.1000000000000001</v>
      </c>
      <c r="I1950" s="165"/>
      <c r="J1950" s="166">
        <f t="shared" si="163"/>
        <v>0</v>
      </c>
      <c r="K1950" s="166">
        <f t="shared" si="164"/>
        <v>0</v>
      </c>
      <c r="L1950" s="166">
        <f t="shared" si="165"/>
        <v>0</v>
      </c>
      <c r="M1950" s="171" t="str">
        <f t="shared" si="167"/>
        <v/>
      </c>
    </row>
    <row r="1951" spans="1:13" s="172" customFormat="1" ht="15" hidden="1" customHeight="1" x14ac:dyDescent="0.25">
      <c r="A1951" s="175">
        <v>0</v>
      </c>
      <c r="B1951" s="161" t="s">
        <v>6645</v>
      </c>
      <c r="C1951" s="161" t="s">
        <v>6677</v>
      </c>
      <c r="D1951" s="162" t="s">
        <v>6711</v>
      </c>
      <c r="E1951" s="162" t="s">
        <v>6712</v>
      </c>
      <c r="F1951" s="162" t="s">
        <v>6713</v>
      </c>
      <c r="G1951" s="163" t="s">
        <v>64</v>
      </c>
      <c r="H1951" s="164">
        <v>1.05</v>
      </c>
      <c r="I1951" s="165"/>
      <c r="J1951" s="166">
        <f t="shared" si="163"/>
        <v>0</v>
      </c>
      <c r="K1951" s="166">
        <f t="shared" si="164"/>
        <v>0</v>
      </c>
      <c r="L1951" s="166">
        <f t="shared" si="165"/>
        <v>0</v>
      </c>
      <c r="M1951" s="171" t="str">
        <f t="shared" si="167"/>
        <v/>
      </c>
    </row>
    <row r="1952" spans="1:13" s="172" customFormat="1" ht="15" hidden="1" customHeight="1" x14ac:dyDescent="0.25">
      <c r="A1952" s="175">
        <v>0</v>
      </c>
      <c r="B1952" s="161" t="s">
        <v>6646</v>
      </c>
      <c r="C1952" s="161" t="s">
        <v>6678</v>
      </c>
      <c r="D1952" s="162" t="s">
        <v>6711</v>
      </c>
      <c r="E1952" s="162" t="s">
        <v>6712</v>
      </c>
      <c r="F1952" s="162" t="s">
        <v>6714</v>
      </c>
      <c r="G1952" s="163" t="s">
        <v>64</v>
      </c>
      <c r="H1952" s="164">
        <v>1.05</v>
      </c>
      <c r="I1952" s="165"/>
      <c r="J1952" s="166">
        <f t="shared" si="163"/>
        <v>0</v>
      </c>
      <c r="K1952" s="166">
        <f t="shared" si="164"/>
        <v>0</v>
      </c>
      <c r="L1952" s="166">
        <f t="shared" si="165"/>
        <v>0</v>
      </c>
      <c r="M1952" s="171" t="str">
        <f t="shared" si="167"/>
        <v/>
      </c>
    </row>
    <row r="1953" spans="1:13" s="172" customFormat="1" ht="15" customHeight="1" x14ac:dyDescent="0.25">
      <c r="A1953" s="1">
        <v>500</v>
      </c>
      <c r="B1953" s="63" t="s">
        <v>7145</v>
      </c>
      <c r="C1953" s="63" t="s">
        <v>7110</v>
      </c>
      <c r="D1953" s="64" t="s">
        <v>3947</v>
      </c>
      <c r="E1953" s="64" t="s">
        <v>3948</v>
      </c>
      <c r="F1953" s="64" t="s">
        <v>7180</v>
      </c>
      <c r="G1953" s="65" t="s">
        <v>64</v>
      </c>
      <c r="H1953" s="66">
        <v>1.43</v>
      </c>
      <c r="I1953" s="67"/>
      <c r="J1953" s="68">
        <f t="shared" si="163"/>
        <v>0</v>
      </c>
      <c r="K1953" s="68">
        <f t="shared" si="164"/>
        <v>0</v>
      </c>
      <c r="L1953" s="68">
        <f t="shared" si="165"/>
        <v>0</v>
      </c>
      <c r="M1953" s="171" t="str">
        <f t="shared" si="167"/>
        <v/>
      </c>
    </row>
    <row r="1954" spans="1:13" s="172" customFormat="1" ht="15" customHeight="1" x14ac:dyDescent="0.25">
      <c r="A1954" s="1">
        <v>500</v>
      </c>
      <c r="B1954" s="63" t="s">
        <v>7146</v>
      </c>
      <c r="C1954" s="63" t="s">
        <v>7111</v>
      </c>
      <c r="D1954" s="64" t="s">
        <v>3947</v>
      </c>
      <c r="E1954" s="64" t="s">
        <v>3948</v>
      </c>
      <c r="F1954" s="64" t="s">
        <v>7181</v>
      </c>
      <c r="G1954" s="65" t="s">
        <v>64</v>
      </c>
      <c r="H1954" s="66">
        <v>1.43</v>
      </c>
      <c r="I1954" s="67"/>
      <c r="J1954" s="68">
        <f t="shared" si="163"/>
        <v>0</v>
      </c>
      <c r="K1954" s="68">
        <f t="shared" si="164"/>
        <v>0</v>
      </c>
      <c r="L1954" s="68">
        <f t="shared" si="165"/>
        <v>0</v>
      </c>
      <c r="M1954" s="171" t="str">
        <f t="shared" si="167"/>
        <v/>
      </c>
    </row>
    <row r="1955" spans="1:13" s="172" customFormat="1" ht="15" customHeight="1" x14ac:dyDescent="0.25">
      <c r="A1955" s="1">
        <v>4180</v>
      </c>
      <c r="B1955" s="63" t="s">
        <v>7147</v>
      </c>
      <c r="C1955" s="63" t="s">
        <v>7112</v>
      </c>
      <c r="D1955" s="64" t="s">
        <v>3947</v>
      </c>
      <c r="E1955" s="64" t="s">
        <v>3948</v>
      </c>
      <c r="F1955" s="64" t="s">
        <v>7182</v>
      </c>
      <c r="G1955" s="65" t="s">
        <v>64</v>
      </c>
      <c r="H1955" s="66">
        <v>1.49</v>
      </c>
      <c r="I1955" s="67"/>
      <c r="J1955" s="68">
        <f t="shared" si="163"/>
        <v>0</v>
      </c>
      <c r="K1955" s="68">
        <f t="shared" si="164"/>
        <v>0</v>
      </c>
      <c r="L1955" s="68">
        <f t="shared" si="165"/>
        <v>0</v>
      </c>
      <c r="M1955" s="171" t="str">
        <f t="shared" si="167"/>
        <v/>
      </c>
    </row>
    <row r="1956" spans="1:13" ht="15" customHeight="1" x14ac:dyDescent="0.25">
      <c r="A1956" s="1">
        <v>800</v>
      </c>
      <c r="B1956" s="63" t="s">
        <v>7148</v>
      </c>
      <c r="C1956" s="63" t="s">
        <v>7113</v>
      </c>
      <c r="D1956" s="64" t="s">
        <v>3947</v>
      </c>
      <c r="E1956" s="64" t="s">
        <v>3948</v>
      </c>
      <c r="F1956" s="64" t="s">
        <v>7183</v>
      </c>
      <c r="G1956" s="65" t="s">
        <v>64</v>
      </c>
      <c r="H1956" s="66">
        <v>1.49</v>
      </c>
      <c r="I1956" s="67"/>
      <c r="J1956" s="68">
        <f t="shared" si="163"/>
        <v>0</v>
      </c>
      <c r="K1956" s="68">
        <f t="shared" si="164"/>
        <v>0</v>
      </c>
      <c r="L1956" s="68">
        <f t="shared" si="165"/>
        <v>0</v>
      </c>
      <c r="M1956" s="30" t="str">
        <f t="shared" si="167"/>
        <v/>
      </c>
    </row>
    <row r="1957" spans="1:13" ht="15" customHeight="1" x14ac:dyDescent="0.25">
      <c r="A1957" s="1">
        <v>1840</v>
      </c>
      <c r="B1957" s="63" t="s">
        <v>7149</v>
      </c>
      <c r="C1957" s="63" t="s">
        <v>7114</v>
      </c>
      <c r="D1957" s="64" t="s">
        <v>3947</v>
      </c>
      <c r="E1957" s="64" t="s">
        <v>3948</v>
      </c>
      <c r="F1957" s="64" t="s">
        <v>380</v>
      </c>
      <c r="G1957" s="65" t="s">
        <v>64</v>
      </c>
      <c r="H1957" s="66">
        <v>1.49</v>
      </c>
      <c r="I1957" s="67"/>
      <c r="J1957" s="68">
        <f t="shared" si="163"/>
        <v>0</v>
      </c>
      <c r="K1957" s="68">
        <f t="shared" si="164"/>
        <v>0</v>
      </c>
      <c r="L1957" s="68">
        <f t="shared" si="165"/>
        <v>0</v>
      </c>
      <c r="M1957" s="30" t="str">
        <f t="shared" si="167"/>
        <v/>
      </c>
    </row>
    <row r="1958" spans="1:13" s="172" customFormat="1" ht="15" customHeight="1" x14ac:dyDescent="0.25">
      <c r="A1958" s="1">
        <v>1840</v>
      </c>
      <c r="B1958" s="63" t="s">
        <v>7150</v>
      </c>
      <c r="C1958" s="63" t="s">
        <v>7115</v>
      </c>
      <c r="D1958" s="64" t="s">
        <v>3947</v>
      </c>
      <c r="E1958" s="64" t="s">
        <v>3948</v>
      </c>
      <c r="F1958" s="64" t="s">
        <v>7184</v>
      </c>
      <c r="G1958" s="65" t="s">
        <v>64</v>
      </c>
      <c r="H1958" s="66">
        <v>1.43</v>
      </c>
      <c r="I1958" s="67"/>
      <c r="J1958" s="68">
        <f t="shared" si="163"/>
        <v>0</v>
      </c>
      <c r="K1958" s="68">
        <f t="shared" si="164"/>
        <v>0</v>
      </c>
      <c r="L1958" s="68">
        <f t="shared" si="165"/>
        <v>0</v>
      </c>
      <c r="M1958" s="171" t="str">
        <f t="shared" si="167"/>
        <v/>
      </c>
    </row>
    <row r="1959" spans="1:13" s="172" customFormat="1" ht="15" hidden="1" customHeight="1" x14ac:dyDescent="0.25">
      <c r="A1959" s="175">
        <v>0</v>
      </c>
      <c r="B1959" s="161" t="s">
        <v>7030</v>
      </c>
      <c r="C1959" s="161" t="s">
        <v>6980</v>
      </c>
      <c r="D1959" s="162" t="s">
        <v>5825</v>
      </c>
      <c r="E1959" s="162" t="s">
        <v>3948</v>
      </c>
      <c r="F1959" s="162" t="s">
        <v>7076</v>
      </c>
      <c r="G1959" s="163" t="s">
        <v>64</v>
      </c>
      <c r="H1959" s="164">
        <v>1.3800000000000001</v>
      </c>
      <c r="I1959" s="165"/>
      <c r="J1959" s="166">
        <f t="shared" si="163"/>
        <v>0</v>
      </c>
      <c r="K1959" s="166">
        <f t="shared" si="164"/>
        <v>0</v>
      </c>
      <c r="L1959" s="166">
        <f t="shared" si="165"/>
        <v>0</v>
      </c>
      <c r="M1959" s="171" t="str">
        <f t="shared" si="167"/>
        <v/>
      </c>
    </row>
    <row r="1960" spans="1:13" s="172" customFormat="1" ht="15" hidden="1" customHeight="1" x14ac:dyDescent="0.25">
      <c r="A1960" s="175">
        <v>0</v>
      </c>
      <c r="B1960" s="161" t="s">
        <v>7031</v>
      </c>
      <c r="C1960" s="161" t="s">
        <v>6981</v>
      </c>
      <c r="D1960" s="162" t="s">
        <v>5825</v>
      </c>
      <c r="E1960" s="162" t="s">
        <v>3948</v>
      </c>
      <c r="F1960" s="162" t="s">
        <v>7077</v>
      </c>
      <c r="G1960" s="163" t="s">
        <v>64</v>
      </c>
      <c r="H1960" s="164">
        <v>1.1000000000000001</v>
      </c>
      <c r="I1960" s="165"/>
      <c r="J1960" s="166">
        <f t="shared" si="163"/>
        <v>0</v>
      </c>
      <c r="K1960" s="166">
        <f t="shared" si="164"/>
        <v>0</v>
      </c>
      <c r="L1960" s="166">
        <f t="shared" si="165"/>
        <v>0</v>
      </c>
      <c r="M1960" s="171" t="str">
        <f t="shared" si="167"/>
        <v/>
      </c>
    </row>
    <row r="1961" spans="1:13" s="172" customFormat="1" ht="15" hidden="1" customHeight="1" x14ac:dyDescent="0.25">
      <c r="A1961" s="175">
        <v>0</v>
      </c>
      <c r="B1961" s="161" t="s">
        <v>6855</v>
      </c>
      <c r="C1961" s="161" t="s">
        <v>6901</v>
      </c>
      <c r="D1961" s="162" t="s">
        <v>5825</v>
      </c>
      <c r="E1961" s="162" t="s">
        <v>3948</v>
      </c>
      <c r="F1961" s="162"/>
      <c r="G1961" s="163" t="s">
        <v>64</v>
      </c>
      <c r="H1961" s="164">
        <v>1.1000000000000001</v>
      </c>
      <c r="I1961" s="165"/>
      <c r="J1961" s="166">
        <f t="shared" si="163"/>
        <v>0</v>
      </c>
      <c r="K1961" s="166">
        <f t="shared" si="164"/>
        <v>0</v>
      </c>
      <c r="L1961" s="166">
        <f t="shared" si="165"/>
        <v>0</v>
      </c>
      <c r="M1961" s="171" t="str">
        <f t="shared" si="167"/>
        <v/>
      </c>
    </row>
    <row r="1962" spans="1:13" s="172" customFormat="1" ht="15" hidden="1" customHeight="1" x14ac:dyDescent="0.25">
      <c r="A1962" s="175">
        <v>0</v>
      </c>
      <c r="B1962" s="161" t="s">
        <v>6856</v>
      </c>
      <c r="C1962" s="161" t="s">
        <v>6902</v>
      </c>
      <c r="D1962" s="162" t="s">
        <v>5825</v>
      </c>
      <c r="E1962" s="162" t="s">
        <v>3948</v>
      </c>
      <c r="F1962" s="162" t="s">
        <v>3950</v>
      </c>
      <c r="G1962" s="163" t="s">
        <v>64</v>
      </c>
      <c r="H1962" s="164">
        <v>1.1000000000000001</v>
      </c>
      <c r="I1962" s="165"/>
      <c r="J1962" s="166">
        <f t="shared" si="163"/>
        <v>0</v>
      </c>
      <c r="K1962" s="166">
        <f t="shared" si="164"/>
        <v>0</v>
      </c>
      <c r="L1962" s="166">
        <f t="shared" si="165"/>
        <v>0</v>
      </c>
      <c r="M1962" s="171" t="str">
        <f t="shared" si="167"/>
        <v/>
      </c>
    </row>
    <row r="1963" spans="1:13" s="172" customFormat="1" ht="15" customHeight="1" x14ac:dyDescent="0.25">
      <c r="A1963" s="1">
        <v>3467</v>
      </c>
      <c r="B1963" s="63" t="s">
        <v>3945</v>
      </c>
      <c r="C1963" s="63" t="s">
        <v>3946</v>
      </c>
      <c r="D1963" s="64" t="s">
        <v>3947</v>
      </c>
      <c r="E1963" s="64" t="s">
        <v>3948</v>
      </c>
      <c r="F1963" s="64" t="s">
        <v>3949</v>
      </c>
      <c r="G1963" s="65" t="s">
        <v>14</v>
      </c>
      <c r="H1963" s="66">
        <v>2.92</v>
      </c>
      <c r="I1963" s="67"/>
      <c r="J1963" s="68">
        <f t="shared" si="163"/>
        <v>0</v>
      </c>
      <c r="K1963" s="68">
        <f t="shared" si="164"/>
        <v>0</v>
      </c>
      <c r="L1963" s="68">
        <f t="shared" si="165"/>
        <v>0</v>
      </c>
      <c r="M1963" s="171" t="str">
        <f t="shared" si="167"/>
        <v/>
      </c>
    </row>
    <row r="1964" spans="1:13" s="172" customFormat="1" ht="15" customHeight="1" x14ac:dyDescent="0.25">
      <c r="A1964" s="1">
        <v>368</v>
      </c>
      <c r="B1964" s="63" t="s">
        <v>3951</v>
      </c>
      <c r="C1964" s="63" t="s">
        <v>3952</v>
      </c>
      <c r="D1964" s="64" t="s">
        <v>5825</v>
      </c>
      <c r="E1964" s="64" t="s">
        <v>3948</v>
      </c>
      <c r="F1964" s="64" t="s">
        <v>3953</v>
      </c>
      <c r="G1964" s="65" t="s">
        <v>64</v>
      </c>
      <c r="H1964" s="66">
        <v>1.1000000000000001</v>
      </c>
      <c r="I1964" s="67"/>
      <c r="J1964" s="68">
        <f t="shared" si="163"/>
        <v>0</v>
      </c>
      <c r="K1964" s="68">
        <f t="shared" si="164"/>
        <v>0</v>
      </c>
      <c r="L1964" s="68">
        <f t="shared" si="165"/>
        <v>0</v>
      </c>
      <c r="M1964" s="176" t="str">
        <f t="shared" si="167"/>
        <v/>
      </c>
    </row>
    <row r="1965" spans="1:13" s="172" customFormat="1" ht="15" hidden="1" customHeight="1" x14ac:dyDescent="0.25">
      <c r="A1965" s="175">
        <v>0</v>
      </c>
      <c r="B1965" s="161" t="s">
        <v>3954</v>
      </c>
      <c r="C1965" s="161" t="s">
        <v>3955</v>
      </c>
      <c r="D1965" s="162" t="s">
        <v>3956</v>
      </c>
      <c r="E1965" s="162" t="s">
        <v>3957</v>
      </c>
      <c r="F1965" s="162"/>
      <c r="G1965" s="163" t="s">
        <v>64</v>
      </c>
      <c r="H1965" s="164">
        <v>0.99</v>
      </c>
      <c r="I1965" s="165"/>
      <c r="J1965" s="166">
        <f t="shared" ref="J1965:J2028" si="168">H1965*I1965</f>
        <v>0</v>
      </c>
      <c r="K1965" s="166">
        <f t="shared" ref="K1965:K2028" si="169">IF($I$11&gt;=7000,0,H1965*0.07*I1965)</f>
        <v>0</v>
      </c>
      <c r="L1965" s="166">
        <f t="shared" ref="L1965:L2028" si="170">J1965+K1965</f>
        <v>0</v>
      </c>
      <c r="M1965" s="171" t="str">
        <f>IF(I1965="","",IF(I1965&lt;50,"Ошибка! Не соблюден минимальный заказ на сорт!",""))</f>
        <v/>
      </c>
    </row>
    <row r="1966" spans="1:13" s="172" customFormat="1" ht="15" hidden="1" customHeight="1" x14ac:dyDescent="0.25">
      <c r="A1966" s="175">
        <v>0</v>
      </c>
      <c r="B1966" s="161" t="s">
        <v>7153</v>
      </c>
      <c r="C1966" s="161" t="s">
        <v>7118</v>
      </c>
      <c r="D1966" s="162" t="s">
        <v>3958</v>
      </c>
      <c r="E1966" s="162" t="s">
        <v>3959</v>
      </c>
      <c r="F1966" s="162" t="s">
        <v>6045</v>
      </c>
      <c r="G1966" s="163" t="s">
        <v>64</v>
      </c>
      <c r="H1966" s="164">
        <v>1.76</v>
      </c>
      <c r="I1966" s="165"/>
      <c r="J1966" s="166">
        <f t="shared" si="168"/>
        <v>0</v>
      </c>
      <c r="K1966" s="166">
        <f t="shared" si="169"/>
        <v>0</v>
      </c>
      <c r="L1966" s="166">
        <f t="shared" si="170"/>
        <v>0</v>
      </c>
      <c r="M1966" s="171" t="str">
        <f>IF(I1966="","",IF(I1966&lt;80,"Ошибка! Не соблюден минимальный заказ на сорт!",IF(MOD(I1966,40)&gt;0,"Ошибка! Не соблюдена кратность заказа на позицию!","")))</f>
        <v/>
      </c>
    </row>
    <row r="1967" spans="1:13" s="172" customFormat="1" ht="15" hidden="1" customHeight="1" x14ac:dyDescent="0.25">
      <c r="A1967" s="175">
        <v>0</v>
      </c>
      <c r="B1967" s="161" t="s">
        <v>6647</v>
      </c>
      <c r="C1967" s="161" t="s">
        <v>6679</v>
      </c>
      <c r="D1967" s="162" t="s">
        <v>3958</v>
      </c>
      <c r="E1967" s="162" t="s">
        <v>3959</v>
      </c>
      <c r="F1967" s="162"/>
      <c r="G1967" s="163" t="s">
        <v>64</v>
      </c>
      <c r="H1967" s="164">
        <v>0.99</v>
      </c>
      <c r="I1967" s="165"/>
      <c r="J1967" s="166">
        <f t="shared" si="168"/>
        <v>0</v>
      </c>
      <c r="K1967" s="166">
        <f t="shared" si="169"/>
        <v>0</v>
      </c>
      <c r="L1967" s="166">
        <f t="shared" si="170"/>
        <v>0</v>
      </c>
      <c r="M1967" s="171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s="172" customFormat="1" ht="15" hidden="1" customHeight="1" x14ac:dyDescent="0.25">
      <c r="A1968" s="175">
        <v>0</v>
      </c>
      <c r="B1968" s="161" t="s">
        <v>3961</v>
      </c>
      <c r="C1968" s="161" t="s">
        <v>3962</v>
      </c>
      <c r="D1968" s="162" t="s">
        <v>3958</v>
      </c>
      <c r="E1968" s="162" t="s">
        <v>3959</v>
      </c>
      <c r="F1968" s="162" t="s">
        <v>3960</v>
      </c>
      <c r="G1968" s="163" t="s">
        <v>14</v>
      </c>
      <c r="H1968" s="164">
        <v>2.6999999999999997</v>
      </c>
      <c r="I1968" s="165"/>
      <c r="J1968" s="166">
        <f t="shared" si="168"/>
        <v>0</v>
      </c>
      <c r="K1968" s="166">
        <f t="shared" si="169"/>
        <v>0</v>
      </c>
      <c r="L1968" s="166">
        <f t="shared" si="170"/>
        <v>0</v>
      </c>
      <c r="M1968" s="171" t="str">
        <f>IF(I1968="","",IF(I1968&lt;80,"Ошибка! Не соблюден минимальный заказ на сорт!",IF(MOD(I1968,40)&gt;0,"Ошибка! Не соблюдена кратность заказа на позицию!","")))</f>
        <v/>
      </c>
    </row>
    <row r="1969" spans="1:13" s="172" customFormat="1" ht="15" customHeight="1" x14ac:dyDescent="0.25">
      <c r="A1969" s="1">
        <v>5400</v>
      </c>
      <c r="B1969" s="63" t="s">
        <v>7152</v>
      </c>
      <c r="C1969" s="63" t="s">
        <v>7117</v>
      </c>
      <c r="D1969" s="64" t="s">
        <v>3965</v>
      </c>
      <c r="E1969" s="64" t="s">
        <v>3966</v>
      </c>
      <c r="F1969" s="64" t="s">
        <v>7186</v>
      </c>
      <c r="G1969" s="65" t="s">
        <v>6918</v>
      </c>
      <c r="H1969" s="66">
        <v>1.49</v>
      </c>
      <c r="I1969" s="67"/>
      <c r="J1969" s="68">
        <f t="shared" si="168"/>
        <v>0</v>
      </c>
      <c r="K1969" s="68">
        <f t="shared" si="169"/>
        <v>0</v>
      </c>
      <c r="L1969" s="68">
        <f t="shared" si="170"/>
        <v>0</v>
      </c>
      <c r="M1969" s="171" t="str">
        <f t="shared" ref="M1969:M1987" si="171">IF(I1969="","",IF(I1969&lt;80,"Ошибка! Не соблюден минимальный заказ на сорт!",IF(MOD(I1969,40)&gt;0,"Ошибка! Не соблюдена кратность заказа на позицию!","")))</f>
        <v/>
      </c>
    </row>
    <row r="1970" spans="1:13" s="172" customFormat="1" ht="15" hidden="1" customHeight="1" x14ac:dyDescent="0.25">
      <c r="A1970" s="175">
        <v>0</v>
      </c>
      <c r="B1970" s="161" t="s">
        <v>7036</v>
      </c>
      <c r="C1970" s="161" t="s">
        <v>6986</v>
      </c>
      <c r="D1970" s="162" t="s">
        <v>3965</v>
      </c>
      <c r="E1970" s="162" t="s">
        <v>3966</v>
      </c>
      <c r="F1970" s="162" t="s">
        <v>3975</v>
      </c>
      <c r="G1970" s="163" t="s">
        <v>6918</v>
      </c>
      <c r="H1970" s="164">
        <v>0.94000000000000006</v>
      </c>
      <c r="I1970" s="165"/>
      <c r="J1970" s="166">
        <f t="shared" si="168"/>
        <v>0</v>
      </c>
      <c r="K1970" s="166">
        <f t="shared" si="169"/>
        <v>0</v>
      </c>
      <c r="L1970" s="166">
        <f t="shared" si="170"/>
        <v>0</v>
      </c>
      <c r="M1970" s="171" t="str">
        <f t="shared" si="171"/>
        <v/>
      </c>
    </row>
    <row r="1971" spans="1:13" s="172" customFormat="1" ht="15" hidden="1" customHeight="1" x14ac:dyDescent="0.25">
      <c r="A1971" s="175">
        <v>0</v>
      </c>
      <c r="B1971" s="161" t="s">
        <v>7037</v>
      </c>
      <c r="C1971" s="161" t="s">
        <v>6987</v>
      </c>
      <c r="D1971" s="162" t="s">
        <v>3965</v>
      </c>
      <c r="E1971" s="162" t="s">
        <v>3966</v>
      </c>
      <c r="F1971" s="162" t="s">
        <v>3981</v>
      </c>
      <c r="G1971" s="163" t="s">
        <v>6918</v>
      </c>
      <c r="H1971" s="164">
        <v>0.96</v>
      </c>
      <c r="I1971" s="165"/>
      <c r="J1971" s="166">
        <f t="shared" si="168"/>
        <v>0</v>
      </c>
      <c r="K1971" s="166">
        <f t="shared" si="169"/>
        <v>0</v>
      </c>
      <c r="L1971" s="166">
        <f t="shared" si="170"/>
        <v>0</v>
      </c>
      <c r="M1971" s="171" t="str">
        <f t="shared" si="171"/>
        <v/>
      </c>
    </row>
    <row r="1972" spans="1:13" s="172" customFormat="1" ht="15" hidden="1" customHeight="1" x14ac:dyDescent="0.25">
      <c r="A1972" s="175">
        <v>0</v>
      </c>
      <c r="B1972" s="161" t="s">
        <v>7038</v>
      </c>
      <c r="C1972" s="161" t="s">
        <v>6988</v>
      </c>
      <c r="D1972" s="162" t="s">
        <v>3965</v>
      </c>
      <c r="E1972" s="162" t="s">
        <v>3966</v>
      </c>
      <c r="F1972" s="162" t="s">
        <v>7081</v>
      </c>
      <c r="G1972" s="163" t="s">
        <v>6918</v>
      </c>
      <c r="H1972" s="164">
        <v>0.96</v>
      </c>
      <c r="I1972" s="165"/>
      <c r="J1972" s="166">
        <f t="shared" si="168"/>
        <v>0</v>
      </c>
      <c r="K1972" s="166">
        <f t="shared" si="169"/>
        <v>0</v>
      </c>
      <c r="L1972" s="166">
        <f t="shared" si="170"/>
        <v>0</v>
      </c>
      <c r="M1972" s="171" t="str">
        <f t="shared" si="171"/>
        <v/>
      </c>
    </row>
    <row r="1973" spans="1:13" ht="15" customHeight="1" x14ac:dyDescent="0.25">
      <c r="A1973" s="1">
        <v>500</v>
      </c>
      <c r="B1973" s="63" t="s">
        <v>7039</v>
      </c>
      <c r="C1973" s="63" t="s">
        <v>6989</v>
      </c>
      <c r="D1973" s="64" t="s">
        <v>3965</v>
      </c>
      <c r="E1973" s="64" t="s">
        <v>3966</v>
      </c>
      <c r="F1973" s="64" t="s">
        <v>3987</v>
      </c>
      <c r="G1973" s="65" t="s">
        <v>6918</v>
      </c>
      <c r="H1973" s="66">
        <v>1.43</v>
      </c>
      <c r="I1973" s="67"/>
      <c r="J1973" s="68">
        <f t="shared" si="168"/>
        <v>0</v>
      </c>
      <c r="K1973" s="68">
        <f t="shared" si="169"/>
        <v>0</v>
      </c>
      <c r="L1973" s="68">
        <f t="shared" si="170"/>
        <v>0</v>
      </c>
      <c r="M1973" s="30" t="str">
        <f t="shared" si="171"/>
        <v/>
      </c>
    </row>
    <row r="1974" spans="1:13" s="172" customFormat="1" ht="15" hidden="1" customHeight="1" x14ac:dyDescent="0.25">
      <c r="A1974" s="175">
        <v>0</v>
      </c>
      <c r="B1974" s="161" t="s">
        <v>7040</v>
      </c>
      <c r="C1974" s="161" t="s">
        <v>6990</v>
      </c>
      <c r="D1974" s="162" t="s">
        <v>3965</v>
      </c>
      <c r="E1974" s="162" t="s">
        <v>3966</v>
      </c>
      <c r="F1974" s="162" t="s">
        <v>7082</v>
      </c>
      <c r="G1974" s="163" t="s">
        <v>6918</v>
      </c>
      <c r="H1974" s="164">
        <v>0.96</v>
      </c>
      <c r="I1974" s="165"/>
      <c r="J1974" s="166">
        <f t="shared" si="168"/>
        <v>0</v>
      </c>
      <c r="K1974" s="166">
        <f t="shared" si="169"/>
        <v>0</v>
      </c>
      <c r="L1974" s="166">
        <f t="shared" si="170"/>
        <v>0</v>
      </c>
      <c r="M1974" s="171" t="str">
        <f t="shared" si="171"/>
        <v/>
      </c>
    </row>
    <row r="1975" spans="1:13" s="172" customFormat="1" ht="15" hidden="1" customHeight="1" x14ac:dyDescent="0.25">
      <c r="A1975" s="175">
        <v>0</v>
      </c>
      <c r="B1975" s="161" t="s">
        <v>7041</v>
      </c>
      <c r="C1975" s="161" t="s">
        <v>6991</v>
      </c>
      <c r="D1975" s="162" t="s">
        <v>3965</v>
      </c>
      <c r="E1975" s="162" t="s">
        <v>3966</v>
      </c>
      <c r="F1975" s="162" t="s">
        <v>7083</v>
      </c>
      <c r="G1975" s="163" t="s">
        <v>6918</v>
      </c>
      <c r="H1975" s="164">
        <v>0.96</v>
      </c>
      <c r="I1975" s="165"/>
      <c r="J1975" s="166">
        <f t="shared" si="168"/>
        <v>0</v>
      </c>
      <c r="K1975" s="166">
        <f t="shared" si="169"/>
        <v>0</v>
      </c>
      <c r="L1975" s="166">
        <f t="shared" si="170"/>
        <v>0</v>
      </c>
      <c r="M1975" s="171" t="str">
        <f t="shared" si="171"/>
        <v/>
      </c>
    </row>
    <row r="1976" spans="1:13" ht="15" customHeight="1" x14ac:dyDescent="0.25">
      <c r="A1976" s="1">
        <v>220</v>
      </c>
      <c r="B1976" s="63" t="s">
        <v>7042</v>
      </c>
      <c r="C1976" s="63" t="s">
        <v>6992</v>
      </c>
      <c r="D1976" s="64" t="s">
        <v>3965</v>
      </c>
      <c r="E1976" s="64" t="s">
        <v>3966</v>
      </c>
      <c r="F1976" s="64" t="s">
        <v>4020</v>
      </c>
      <c r="G1976" s="65" t="s">
        <v>6918</v>
      </c>
      <c r="H1976" s="66">
        <v>1.49</v>
      </c>
      <c r="I1976" s="67"/>
      <c r="J1976" s="68">
        <f t="shared" si="168"/>
        <v>0</v>
      </c>
      <c r="K1976" s="68">
        <f t="shared" si="169"/>
        <v>0</v>
      </c>
      <c r="L1976" s="68">
        <f t="shared" si="170"/>
        <v>0</v>
      </c>
      <c r="M1976" s="30" t="str">
        <f t="shared" si="171"/>
        <v/>
      </c>
    </row>
    <row r="1977" spans="1:13" s="172" customFormat="1" ht="15" hidden="1" customHeight="1" x14ac:dyDescent="0.25">
      <c r="A1977" s="175">
        <v>0</v>
      </c>
      <c r="B1977" s="161" t="s">
        <v>7043</v>
      </c>
      <c r="C1977" s="161" t="s">
        <v>6993</v>
      </c>
      <c r="D1977" s="162" t="s">
        <v>3965</v>
      </c>
      <c r="E1977" s="162" t="s">
        <v>3966</v>
      </c>
      <c r="F1977" s="162" t="s">
        <v>1783</v>
      </c>
      <c r="G1977" s="163" t="s">
        <v>6918</v>
      </c>
      <c r="H1977" s="164">
        <v>0.96</v>
      </c>
      <c r="I1977" s="165"/>
      <c r="J1977" s="166">
        <f t="shared" si="168"/>
        <v>0</v>
      </c>
      <c r="K1977" s="166">
        <f t="shared" si="169"/>
        <v>0</v>
      </c>
      <c r="L1977" s="166">
        <f t="shared" si="170"/>
        <v>0</v>
      </c>
      <c r="M1977" s="171" t="str">
        <f t="shared" si="171"/>
        <v/>
      </c>
    </row>
    <row r="1978" spans="1:13" s="172" customFormat="1" ht="15" hidden="1" customHeight="1" x14ac:dyDescent="0.25">
      <c r="A1978" s="175">
        <v>0</v>
      </c>
      <c r="B1978" s="161" t="s">
        <v>7044</v>
      </c>
      <c r="C1978" s="161" t="s">
        <v>6994</v>
      </c>
      <c r="D1978" s="162" t="s">
        <v>3965</v>
      </c>
      <c r="E1978" s="162" t="s">
        <v>3966</v>
      </c>
      <c r="F1978" s="162" t="s">
        <v>7084</v>
      </c>
      <c r="G1978" s="163" t="s">
        <v>6918</v>
      </c>
      <c r="H1978" s="164">
        <v>0.99</v>
      </c>
      <c r="I1978" s="165"/>
      <c r="J1978" s="166">
        <f t="shared" si="168"/>
        <v>0</v>
      </c>
      <c r="K1978" s="166">
        <f t="shared" si="169"/>
        <v>0</v>
      </c>
      <c r="L1978" s="166">
        <f t="shared" si="170"/>
        <v>0</v>
      </c>
      <c r="M1978" s="171" t="str">
        <f t="shared" si="171"/>
        <v/>
      </c>
    </row>
    <row r="1979" spans="1:13" s="172" customFormat="1" ht="15" hidden="1" customHeight="1" x14ac:dyDescent="0.25">
      <c r="A1979" s="175">
        <v>0</v>
      </c>
      <c r="B1979" s="161" t="s">
        <v>7045</v>
      </c>
      <c r="C1979" s="161" t="s">
        <v>6995</v>
      </c>
      <c r="D1979" s="162" t="s">
        <v>3965</v>
      </c>
      <c r="E1979" s="162" t="s">
        <v>3966</v>
      </c>
      <c r="F1979" s="162" t="s">
        <v>7085</v>
      </c>
      <c r="G1979" s="163" t="s">
        <v>6918</v>
      </c>
      <c r="H1979" s="164">
        <v>0.96</v>
      </c>
      <c r="I1979" s="165"/>
      <c r="J1979" s="166">
        <f t="shared" si="168"/>
        <v>0</v>
      </c>
      <c r="K1979" s="166">
        <f t="shared" si="169"/>
        <v>0</v>
      </c>
      <c r="L1979" s="166">
        <f t="shared" si="170"/>
        <v>0</v>
      </c>
      <c r="M1979" s="171" t="str">
        <f t="shared" si="171"/>
        <v/>
      </c>
    </row>
    <row r="1980" spans="1:13" s="172" customFormat="1" ht="15" hidden="1" customHeight="1" x14ac:dyDescent="0.25">
      <c r="A1980" s="175">
        <v>0</v>
      </c>
      <c r="B1980" s="161" t="s">
        <v>7046</v>
      </c>
      <c r="C1980" s="161" t="s">
        <v>6996</v>
      </c>
      <c r="D1980" s="162" t="s">
        <v>3965</v>
      </c>
      <c r="E1980" s="162" t="s">
        <v>3966</v>
      </c>
      <c r="F1980" s="162" t="s">
        <v>7086</v>
      </c>
      <c r="G1980" s="163" t="s">
        <v>6918</v>
      </c>
      <c r="H1980" s="164">
        <v>0.96</v>
      </c>
      <c r="I1980" s="165"/>
      <c r="J1980" s="166">
        <f t="shared" si="168"/>
        <v>0</v>
      </c>
      <c r="K1980" s="166">
        <f t="shared" si="169"/>
        <v>0</v>
      </c>
      <c r="L1980" s="166">
        <f t="shared" si="170"/>
        <v>0</v>
      </c>
      <c r="M1980" s="171" t="str">
        <f t="shared" si="171"/>
        <v/>
      </c>
    </row>
    <row r="1981" spans="1:13" s="172" customFormat="1" ht="15" hidden="1" customHeight="1" x14ac:dyDescent="0.25">
      <c r="A1981" s="175">
        <v>0</v>
      </c>
      <c r="B1981" s="161" t="s">
        <v>7047</v>
      </c>
      <c r="C1981" s="161" t="s">
        <v>6997</v>
      </c>
      <c r="D1981" s="162" t="s">
        <v>3965</v>
      </c>
      <c r="E1981" s="162" t="s">
        <v>3966</v>
      </c>
      <c r="F1981" s="162" t="s">
        <v>7087</v>
      </c>
      <c r="G1981" s="163" t="s">
        <v>6918</v>
      </c>
      <c r="H1981" s="164">
        <v>0.96</v>
      </c>
      <c r="I1981" s="165"/>
      <c r="J1981" s="166">
        <f t="shared" si="168"/>
        <v>0</v>
      </c>
      <c r="K1981" s="166">
        <f t="shared" si="169"/>
        <v>0</v>
      </c>
      <c r="L1981" s="166">
        <f t="shared" si="170"/>
        <v>0</v>
      </c>
      <c r="M1981" s="171" t="str">
        <f t="shared" si="171"/>
        <v/>
      </c>
    </row>
    <row r="1982" spans="1:13" ht="15" customHeight="1" x14ac:dyDescent="0.25">
      <c r="A1982" s="1">
        <v>1000</v>
      </c>
      <c r="B1982" s="63" t="s">
        <v>7048</v>
      </c>
      <c r="C1982" s="63" t="s">
        <v>6998</v>
      </c>
      <c r="D1982" s="64" t="s">
        <v>3965</v>
      </c>
      <c r="E1982" s="64" t="s">
        <v>3966</v>
      </c>
      <c r="F1982" s="64" t="s">
        <v>4047</v>
      </c>
      <c r="G1982" s="65" t="s">
        <v>6918</v>
      </c>
      <c r="H1982" s="66">
        <v>0.94000000000000006</v>
      </c>
      <c r="I1982" s="67"/>
      <c r="J1982" s="68">
        <f t="shared" si="168"/>
        <v>0</v>
      </c>
      <c r="K1982" s="68">
        <f t="shared" si="169"/>
        <v>0</v>
      </c>
      <c r="L1982" s="68">
        <f t="shared" si="170"/>
        <v>0</v>
      </c>
      <c r="M1982" s="30" t="str">
        <f t="shared" si="171"/>
        <v/>
      </c>
    </row>
    <row r="1983" spans="1:13" s="172" customFormat="1" ht="15" hidden="1" customHeight="1" x14ac:dyDescent="0.25">
      <c r="A1983" s="175">
        <v>0</v>
      </c>
      <c r="B1983" s="161" t="s">
        <v>7049</v>
      </c>
      <c r="C1983" s="161" t="s">
        <v>6999</v>
      </c>
      <c r="D1983" s="162" t="s">
        <v>3965</v>
      </c>
      <c r="E1983" s="162" t="s">
        <v>3966</v>
      </c>
      <c r="F1983" s="162" t="s">
        <v>7088</v>
      </c>
      <c r="G1983" s="163" t="s">
        <v>6918</v>
      </c>
      <c r="H1983" s="164">
        <v>0.96</v>
      </c>
      <c r="I1983" s="165"/>
      <c r="J1983" s="166">
        <f t="shared" si="168"/>
        <v>0</v>
      </c>
      <c r="K1983" s="166">
        <f t="shared" si="169"/>
        <v>0</v>
      </c>
      <c r="L1983" s="166">
        <f t="shared" si="170"/>
        <v>0</v>
      </c>
      <c r="M1983" s="171" t="str">
        <f t="shared" si="171"/>
        <v/>
      </c>
    </row>
    <row r="1984" spans="1:13" s="172" customFormat="1" ht="15" hidden="1" customHeight="1" x14ac:dyDescent="0.25">
      <c r="A1984" s="175">
        <v>0</v>
      </c>
      <c r="B1984" s="161" t="s">
        <v>7050</v>
      </c>
      <c r="C1984" s="161" t="s">
        <v>7000</v>
      </c>
      <c r="D1984" s="162" t="s">
        <v>3965</v>
      </c>
      <c r="E1984" s="162" t="s">
        <v>3966</v>
      </c>
      <c r="F1984" s="162" t="s">
        <v>7089</v>
      </c>
      <c r="G1984" s="163" t="s">
        <v>6918</v>
      </c>
      <c r="H1984" s="164">
        <v>0.96</v>
      </c>
      <c r="I1984" s="165"/>
      <c r="J1984" s="166">
        <f t="shared" si="168"/>
        <v>0</v>
      </c>
      <c r="K1984" s="166">
        <f t="shared" si="169"/>
        <v>0</v>
      </c>
      <c r="L1984" s="166">
        <f t="shared" si="170"/>
        <v>0</v>
      </c>
      <c r="M1984" s="171" t="str">
        <f t="shared" si="171"/>
        <v/>
      </c>
    </row>
    <row r="1985" spans="1:13" s="172" customFormat="1" ht="15" hidden="1" customHeight="1" x14ac:dyDescent="0.25">
      <c r="A1985" s="175">
        <v>0</v>
      </c>
      <c r="B1985" s="161" t="s">
        <v>7051</v>
      </c>
      <c r="C1985" s="161" t="s">
        <v>7001</v>
      </c>
      <c r="D1985" s="162" t="s">
        <v>3965</v>
      </c>
      <c r="E1985" s="162" t="s">
        <v>3966</v>
      </c>
      <c r="F1985" s="162" t="s">
        <v>6154</v>
      </c>
      <c r="G1985" s="163" t="s">
        <v>6918</v>
      </c>
      <c r="H1985" s="164">
        <v>0.99</v>
      </c>
      <c r="I1985" s="165"/>
      <c r="J1985" s="166">
        <f t="shared" si="168"/>
        <v>0</v>
      </c>
      <c r="K1985" s="166">
        <f t="shared" si="169"/>
        <v>0</v>
      </c>
      <c r="L1985" s="166">
        <f t="shared" si="170"/>
        <v>0</v>
      </c>
      <c r="M1985" s="171" t="str">
        <f t="shared" si="171"/>
        <v/>
      </c>
    </row>
    <row r="1986" spans="1:13" s="172" customFormat="1" ht="15" hidden="1" customHeight="1" x14ac:dyDescent="0.25">
      <c r="A1986" s="175">
        <v>0</v>
      </c>
      <c r="B1986" s="161" t="s">
        <v>7052</v>
      </c>
      <c r="C1986" s="161" t="s">
        <v>7002</v>
      </c>
      <c r="D1986" s="162" t="s">
        <v>3965</v>
      </c>
      <c r="E1986" s="162" t="s">
        <v>3966</v>
      </c>
      <c r="F1986" s="162" t="s">
        <v>6155</v>
      </c>
      <c r="G1986" s="163" t="s">
        <v>6918</v>
      </c>
      <c r="H1986" s="164">
        <v>0.96</v>
      </c>
      <c r="I1986" s="165"/>
      <c r="J1986" s="166">
        <f t="shared" si="168"/>
        <v>0</v>
      </c>
      <c r="K1986" s="166">
        <f t="shared" si="169"/>
        <v>0</v>
      </c>
      <c r="L1986" s="166">
        <f t="shared" si="170"/>
        <v>0</v>
      </c>
      <c r="M1986" s="171" t="str">
        <f t="shared" si="171"/>
        <v/>
      </c>
    </row>
    <row r="1987" spans="1:13" s="172" customFormat="1" ht="15" hidden="1" customHeight="1" x14ac:dyDescent="0.25">
      <c r="A1987" s="175">
        <v>0</v>
      </c>
      <c r="B1987" s="161" t="s">
        <v>6861</v>
      </c>
      <c r="C1987" s="161" t="s">
        <v>6907</v>
      </c>
      <c r="D1987" s="162" t="s">
        <v>3965</v>
      </c>
      <c r="E1987" s="162" t="s">
        <v>3966</v>
      </c>
      <c r="F1987" s="162" t="s">
        <v>6950</v>
      </c>
      <c r="G1987" s="163" t="s">
        <v>6918</v>
      </c>
      <c r="H1987" s="164">
        <v>1.49</v>
      </c>
      <c r="I1987" s="165"/>
      <c r="J1987" s="166">
        <f t="shared" si="168"/>
        <v>0</v>
      </c>
      <c r="K1987" s="166">
        <f t="shared" si="169"/>
        <v>0</v>
      </c>
      <c r="L1987" s="166">
        <f t="shared" si="170"/>
        <v>0</v>
      </c>
      <c r="M1987" s="171" t="str">
        <f t="shared" si="171"/>
        <v/>
      </c>
    </row>
    <row r="1988" spans="1:13" ht="15" customHeight="1" x14ac:dyDescent="0.25">
      <c r="A1988" s="1">
        <v>300</v>
      </c>
      <c r="B1988" s="63" t="s">
        <v>6862</v>
      </c>
      <c r="C1988" s="63" t="s">
        <v>6908</v>
      </c>
      <c r="D1988" s="64" t="s">
        <v>3965</v>
      </c>
      <c r="E1988" s="64" t="s">
        <v>3966</v>
      </c>
      <c r="F1988" s="64" t="s">
        <v>6951</v>
      </c>
      <c r="G1988" s="65" t="s">
        <v>6918</v>
      </c>
      <c r="H1988" s="66">
        <v>0.96</v>
      </c>
      <c r="I1988" s="67"/>
      <c r="J1988" s="68">
        <f t="shared" si="168"/>
        <v>0</v>
      </c>
      <c r="K1988" s="68">
        <f t="shared" si="169"/>
        <v>0</v>
      </c>
      <c r="L1988" s="68">
        <f t="shared" si="170"/>
        <v>0</v>
      </c>
      <c r="M1988" s="30" t="str">
        <f>IF(I1988="","",IF(I1988&lt;50,"Ошибка! Не соблюден минимальный заказ на сорт!",""))</f>
        <v/>
      </c>
    </row>
    <row r="1989" spans="1:13" s="172" customFormat="1" ht="15" hidden="1" customHeight="1" x14ac:dyDescent="0.25">
      <c r="A1989" s="175">
        <v>0</v>
      </c>
      <c r="B1989" s="161" t="s">
        <v>6863</v>
      </c>
      <c r="C1989" s="161" t="s">
        <v>6909</v>
      </c>
      <c r="D1989" s="162" t="s">
        <v>3965</v>
      </c>
      <c r="E1989" s="162" t="s">
        <v>3966</v>
      </c>
      <c r="F1989" s="162" t="s">
        <v>3984</v>
      </c>
      <c r="G1989" s="163" t="s">
        <v>6918</v>
      </c>
      <c r="H1989" s="164">
        <v>1.43</v>
      </c>
      <c r="I1989" s="165"/>
      <c r="J1989" s="166">
        <f t="shared" si="168"/>
        <v>0</v>
      </c>
      <c r="K1989" s="166">
        <f t="shared" si="169"/>
        <v>0</v>
      </c>
      <c r="L1989" s="166">
        <f t="shared" si="170"/>
        <v>0</v>
      </c>
      <c r="M1989" s="171" t="str">
        <f t="shared" ref="M1989:M1996" si="172"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s="172" customFormat="1" ht="15" hidden="1" customHeight="1" x14ac:dyDescent="0.25">
      <c r="A1990" s="175">
        <v>0</v>
      </c>
      <c r="B1990" s="161" t="s">
        <v>6864</v>
      </c>
      <c r="C1990" s="161" t="s">
        <v>6910</v>
      </c>
      <c r="D1990" s="162" t="s">
        <v>3965</v>
      </c>
      <c r="E1990" s="162" t="s">
        <v>3966</v>
      </c>
      <c r="F1990" s="162" t="s">
        <v>3990</v>
      </c>
      <c r="G1990" s="163" t="s">
        <v>6918</v>
      </c>
      <c r="H1990" s="164">
        <v>0.96</v>
      </c>
      <c r="I1990" s="165"/>
      <c r="J1990" s="166">
        <f t="shared" si="168"/>
        <v>0</v>
      </c>
      <c r="K1990" s="166">
        <f t="shared" si="169"/>
        <v>0</v>
      </c>
      <c r="L1990" s="166">
        <f t="shared" si="170"/>
        <v>0</v>
      </c>
      <c r="M1990" s="171" t="str">
        <f t="shared" si="172"/>
        <v/>
      </c>
    </row>
    <row r="1991" spans="1:13" s="172" customFormat="1" ht="15" hidden="1" customHeight="1" x14ac:dyDescent="0.25">
      <c r="A1991" s="175">
        <v>0</v>
      </c>
      <c r="B1991" s="161" t="s">
        <v>6865</v>
      </c>
      <c r="C1991" s="161" t="s">
        <v>6911</v>
      </c>
      <c r="D1991" s="162" t="s">
        <v>3965</v>
      </c>
      <c r="E1991" s="162" t="s">
        <v>3966</v>
      </c>
      <c r="F1991" s="162" t="s">
        <v>6952</v>
      </c>
      <c r="G1991" s="163" t="s">
        <v>6918</v>
      </c>
      <c r="H1991" s="164">
        <v>0.96</v>
      </c>
      <c r="I1991" s="165"/>
      <c r="J1991" s="166">
        <f t="shared" si="168"/>
        <v>0</v>
      </c>
      <c r="K1991" s="166">
        <f t="shared" si="169"/>
        <v>0</v>
      </c>
      <c r="L1991" s="166">
        <f t="shared" si="170"/>
        <v>0</v>
      </c>
      <c r="M1991" s="171" t="str">
        <f t="shared" si="172"/>
        <v/>
      </c>
    </row>
    <row r="1992" spans="1:13" s="172" customFormat="1" ht="15" hidden="1" customHeight="1" x14ac:dyDescent="0.25">
      <c r="A1992" s="175">
        <v>0</v>
      </c>
      <c r="B1992" s="161" t="s">
        <v>6866</v>
      </c>
      <c r="C1992" s="161" t="s">
        <v>6912</v>
      </c>
      <c r="D1992" s="162" t="s">
        <v>3965</v>
      </c>
      <c r="E1992" s="162" t="s">
        <v>3966</v>
      </c>
      <c r="F1992" s="162" t="s">
        <v>6953</v>
      </c>
      <c r="G1992" s="163" t="s">
        <v>6918</v>
      </c>
      <c r="H1992" s="164">
        <v>1.49</v>
      </c>
      <c r="I1992" s="165"/>
      <c r="J1992" s="166">
        <f t="shared" si="168"/>
        <v>0</v>
      </c>
      <c r="K1992" s="166">
        <f t="shared" si="169"/>
        <v>0</v>
      </c>
      <c r="L1992" s="166">
        <f t="shared" si="170"/>
        <v>0</v>
      </c>
      <c r="M1992" s="171" t="str">
        <f t="shared" si="172"/>
        <v/>
      </c>
    </row>
    <row r="1993" spans="1:13" s="172" customFormat="1" ht="15" hidden="1" customHeight="1" x14ac:dyDescent="0.25">
      <c r="A1993" s="175">
        <v>0</v>
      </c>
      <c r="B1993" s="161" t="s">
        <v>6867</v>
      </c>
      <c r="C1993" s="161" t="s">
        <v>6913</v>
      </c>
      <c r="D1993" s="162" t="s">
        <v>3965</v>
      </c>
      <c r="E1993" s="162" t="s">
        <v>3966</v>
      </c>
      <c r="F1993" s="162" t="s">
        <v>4684</v>
      </c>
      <c r="G1993" s="163" t="s">
        <v>6918</v>
      </c>
      <c r="H1993" s="164">
        <v>0.96</v>
      </c>
      <c r="I1993" s="165"/>
      <c r="J1993" s="166">
        <f t="shared" si="168"/>
        <v>0</v>
      </c>
      <c r="K1993" s="166">
        <f t="shared" si="169"/>
        <v>0</v>
      </c>
      <c r="L1993" s="166">
        <f t="shared" si="170"/>
        <v>0</v>
      </c>
      <c r="M1993" s="171" t="str">
        <f t="shared" si="172"/>
        <v/>
      </c>
    </row>
    <row r="1994" spans="1:13" s="172" customFormat="1" ht="15" hidden="1" customHeight="1" x14ac:dyDescent="0.25">
      <c r="A1994" s="175">
        <v>0</v>
      </c>
      <c r="B1994" s="161" t="s">
        <v>6868</v>
      </c>
      <c r="C1994" s="161" t="s">
        <v>6914</v>
      </c>
      <c r="D1994" s="162" t="s">
        <v>3965</v>
      </c>
      <c r="E1994" s="162" t="s">
        <v>3966</v>
      </c>
      <c r="F1994" s="162" t="s">
        <v>4015</v>
      </c>
      <c r="G1994" s="163" t="s">
        <v>6918</v>
      </c>
      <c r="H1994" s="164">
        <v>0.96</v>
      </c>
      <c r="I1994" s="165"/>
      <c r="J1994" s="166">
        <f t="shared" si="168"/>
        <v>0</v>
      </c>
      <c r="K1994" s="166">
        <f t="shared" si="169"/>
        <v>0</v>
      </c>
      <c r="L1994" s="166">
        <f t="shared" si="170"/>
        <v>0</v>
      </c>
      <c r="M1994" s="171" t="str">
        <f t="shared" si="172"/>
        <v/>
      </c>
    </row>
    <row r="1995" spans="1:13" s="172" customFormat="1" ht="15" hidden="1" customHeight="1" x14ac:dyDescent="0.25">
      <c r="A1995" s="175">
        <v>0</v>
      </c>
      <c r="B1995" s="161" t="s">
        <v>6869</v>
      </c>
      <c r="C1995" s="161" t="s">
        <v>6915</v>
      </c>
      <c r="D1995" s="162" t="s">
        <v>3965</v>
      </c>
      <c r="E1995" s="162" t="s">
        <v>3966</v>
      </c>
      <c r="F1995" s="162" t="s">
        <v>2802</v>
      </c>
      <c r="G1995" s="163" t="s">
        <v>6918</v>
      </c>
      <c r="H1995" s="164">
        <v>1.49</v>
      </c>
      <c r="I1995" s="165"/>
      <c r="J1995" s="166">
        <f t="shared" si="168"/>
        <v>0</v>
      </c>
      <c r="K1995" s="166">
        <f t="shared" si="169"/>
        <v>0</v>
      </c>
      <c r="L1995" s="166">
        <f t="shared" si="170"/>
        <v>0</v>
      </c>
      <c r="M1995" s="171" t="str">
        <f t="shared" si="172"/>
        <v/>
      </c>
    </row>
    <row r="1996" spans="1:13" s="172" customFormat="1" ht="15" hidden="1" customHeight="1" x14ac:dyDescent="0.25">
      <c r="A1996" s="175">
        <v>0</v>
      </c>
      <c r="B1996" s="161" t="s">
        <v>6870</v>
      </c>
      <c r="C1996" s="161" t="s">
        <v>6916</v>
      </c>
      <c r="D1996" s="162" t="s">
        <v>3965</v>
      </c>
      <c r="E1996" s="162" t="s">
        <v>3966</v>
      </c>
      <c r="F1996" s="162" t="s">
        <v>6954</v>
      </c>
      <c r="G1996" s="163" t="s">
        <v>6918</v>
      </c>
      <c r="H1996" s="164">
        <v>1.49</v>
      </c>
      <c r="I1996" s="165"/>
      <c r="J1996" s="166">
        <f t="shared" si="168"/>
        <v>0</v>
      </c>
      <c r="K1996" s="166">
        <f t="shared" si="169"/>
        <v>0</v>
      </c>
      <c r="L1996" s="166">
        <f t="shared" si="170"/>
        <v>0</v>
      </c>
      <c r="M1996" s="171" t="str">
        <f t="shared" si="172"/>
        <v/>
      </c>
    </row>
    <row r="1997" spans="1:13" s="172" customFormat="1" ht="15" customHeight="1" x14ac:dyDescent="0.25">
      <c r="A1997" s="1">
        <v>10311</v>
      </c>
      <c r="B1997" s="63" t="s">
        <v>3963</v>
      </c>
      <c r="C1997" s="63" t="s">
        <v>3964</v>
      </c>
      <c r="D1997" s="64" t="s">
        <v>3965</v>
      </c>
      <c r="E1997" s="64" t="s">
        <v>3966</v>
      </c>
      <c r="F1997" s="64" t="s">
        <v>3967</v>
      </c>
      <c r="G1997" s="65" t="s">
        <v>64</v>
      </c>
      <c r="H1997" s="66">
        <v>0.88</v>
      </c>
      <c r="I1997" s="67"/>
      <c r="J1997" s="68">
        <f t="shared" si="168"/>
        <v>0</v>
      </c>
      <c r="K1997" s="68">
        <f t="shared" si="169"/>
        <v>0</v>
      </c>
      <c r="L1997" s="68">
        <f t="shared" si="170"/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s="172" customFormat="1" ht="15" hidden="1" customHeight="1" x14ac:dyDescent="0.25">
      <c r="A1998" s="175">
        <v>0</v>
      </c>
      <c r="B1998" s="161" t="s">
        <v>3968</v>
      </c>
      <c r="C1998" s="161" t="s">
        <v>3969</v>
      </c>
      <c r="D1998" s="162" t="s">
        <v>3965</v>
      </c>
      <c r="E1998" s="162" t="s">
        <v>3966</v>
      </c>
      <c r="F1998" s="162" t="s">
        <v>3967</v>
      </c>
      <c r="G1998" s="163" t="s">
        <v>14</v>
      </c>
      <c r="H1998" s="164">
        <v>2.2000000000000002</v>
      </c>
      <c r="I1998" s="165"/>
      <c r="J1998" s="166">
        <f t="shared" si="168"/>
        <v>0</v>
      </c>
      <c r="K1998" s="166">
        <f t="shared" si="169"/>
        <v>0</v>
      </c>
      <c r="L1998" s="166">
        <f t="shared" si="170"/>
        <v>0</v>
      </c>
      <c r="M1998" s="171" t="str">
        <f>IF(I1998="","",IF(I1998&lt;50,"Ошибка! Не соблюден минимальный заказ на сорт!",""))</f>
        <v/>
      </c>
    </row>
    <row r="1999" spans="1:13" s="172" customFormat="1" ht="15" customHeight="1" x14ac:dyDescent="0.25">
      <c r="A1999" s="1">
        <v>467</v>
      </c>
      <c r="B1999" s="63" t="s">
        <v>3970</v>
      </c>
      <c r="C1999" s="63" t="s">
        <v>3971</v>
      </c>
      <c r="D1999" s="64" t="s">
        <v>3965</v>
      </c>
      <c r="E1999" s="64" t="s">
        <v>3966</v>
      </c>
      <c r="F1999" s="64" t="s">
        <v>3972</v>
      </c>
      <c r="G1999" s="65" t="s">
        <v>64</v>
      </c>
      <c r="H1999" s="66">
        <v>1.47</v>
      </c>
      <c r="I1999" s="67"/>
      <c r="J1999" s="68">
        <f t="shared" si="168"/>
        <v>0</v>
      </c>
      <c r="K1999" s="68">
        <f t="shared" si="169"/>
        <v>0</v>
      </c>
      <c r="L1999" s="68">
        <f t="shared" si="170"/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s="172" customFormat="1" ht="15" hidden="1" customHeight="1" x14ac:dyDescent="0.25">
      <c r="A2000" s="175">
        <v>0</v>
      </c>
      <c r="B2000" s="161" t="s">
        <v>3976</v>
      </c>
      <c r="C2000" s="161" t="s">
        <v>3977</v>
      </c>
      <c r="D2000" s="162" t="s">
        <v>3965</v>
      </c>
      <c r="E2000" s="162" t="s">
        <v>3966</v>
      </c>
      <c r="F2000" s="162" t="s">
        <v>3978</v>
      </c>
      <c r="G2000" s="163" t="s">
        <v>64</v>
      </c>
      <c r="H2000" s="164">
        <v>0.94000000000000006</v>
      </c>
      <c r="I2000" s="165"/>
      <c r="J2000" s="166">
        <f t="shared" si="168"/>
        <v>0</v>
      </c>
      <c r="K2000" s="166">
        <f t="shared" si="169"/>
        <v>0</v>
      </c>
      <c r="L2000" s="166">
        <f t="shared" si="170"/>
        <v>0</v>
      </c>
      <c r="M2000" s="171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1203</v>
      </c>
      <c r="B2001" s="63" t="s">
        <v>6745</v>
      </c>
      <c r="C2001" s="63" t="s">
        <v>6774</v>
      </c>
      <c r="D2001" s="64" t="s">
        <v>3965</v>
      </c>
      <c r="E2001" s="64" t="s">
        <v>3966</v>
      </c>
      <c r="F2001" s="64" t="s">
        <v>3978</v>
      </c>
      <c r="G2001" s="65" t="s">
        <v>16</v>
      </c>
      <c r="H2001" s="66">
        <v>5.2299999999999995</v>
      </c>
      <c r="I2001" s="67"/>
      <c r="J2001" s="68">
        <f t="shared" si="168"/>
        <v>0</v>
      </c>
      <c r="K2001" s="68">
        <f t="shared" si="169"/>
        <v>0</v>
      </c>
      <c r="L2001" s="68">
        <f t="shared" si="170"/>
        <v>0</v>
      </c>
      <c r="M2001" s="46" t="str">
        <f>IF(I2001="","",IF(I2001&lt;25,"Ошибка! Не соблюден минимальный заказ на сорт!",""))</f>
        <v/>
      </c>
    </row>
    <row r="2002" spans="1:13" s="172" customFormat="1" ht="15" hidden="1" customHeight="1" x14ac:dyDescent="0.25">
      <c r="A2002" s="175">
        <v>0</v>
      </c>
      <c r="B2002" s="161" t="s">
        <v>3979</v>
      </c>
      <c r="C2002" s="161" t="s">
        <v>3980</v>
      </c>
      <c r="D2002" s="162" t="s">
        <v>3965</v>
      </c>
      <c r="E2002" s="162" t="s">
        <v>3966</v>
      </c>
      <c r="F2002" s="162" t="s">
        <v>3981</v>
      </c>
      <c r="G2002" s="163" t="s">
        <v>64</v>
      </c>
      <c r="H2002" s="164">
        <v>0.94000000000000006</v>
      </c>
      <c r="I2002" s="165"/>
      <c r="J2002" s="166">
        <f t="shared" si="168"/>
        <v>0</v>
      </c>
      <c r="K2002" s="166">
        <f t="shared" si="169"/>
        <v>0</v>
      </c>
      <c r="L2002" s="166">
        <f t="shared" si="170"/>
        <v>0</v>
      </c>
      <c r="M2002" s="171" t="str">
        <f>IF(I2002="","",IF(I2002&lt;80,"Ошибка! Не соблюден минимальный заказ на сорт!",IF(MOD(I2002,40)&gt;0,"Ошибка! Не соблюдена кратность заказа на позицию!","")))</f>
        <v/>
      </c>
    </row>
    <row r="2003" spans="1:13" s="172" customFormat="1" ht="15" hidden="1" customHeight="1" x14ac:dyDescent="0.25">
      <c r="A2003" s="175">
        <v>0</v>
      </c>
      <c r="B2003" s="161" t="s">
        <v>5088</v>
      </c>
      <c r="C2003" s="179" t="s">
        <v>5608</v>
      </c>
      <c r="D2003" s="173" t="s">
        <v>3965</v>
      </c>
      <c r="E2003" s="173" t="s">
        <v>3966</v>
      </c>
      <c r="F2003" s="173" t="s">
        <v>3972</v>
      </c>
      <c r="G2003" s="174" t="s">
        <v>14</v>
      </c>
      <c r="H2003" s="164">
        <v>3.03</v>
      </c>
      <c r="I2003" s="165"/>
      <c r="J2003" s="166">
        <f t="shared" si="168"/>
        <v>0</v>
      </c>
      <c r="K2003" s="166">
        <f t="shared" si="169"/>
        <v>0</v>
      </c>
      <c r="L2003" s="166">
        <f t="shared" si="170"/>
        <v>0</v>
      </c>
      <c r="M2003" s="171" t="str">
        <f>IF(I2003="","",IF(I2003&lt;50,"Ошибка! Не соблюден минимальный заказ на сорт!",""))</f>
        <v/>
      </c>
    </row>
    <row r="2004" spans="1:13" s="172" customFormat="1" ht="15" hidden="1" customHeight="1" x14ac:dyDescent="0.25">
      <c r="A2004" s="175">
        <v>0</v>
      </c>
      <c r="B2004" s="161" t="s">
        <v>3973</v>
      </c>
      <c r="C2004" s="161" t="s">
        <v>3974</v>
      </c>
      <c r="D2004" s="162" t="s">
        <v>3965</v>
      </c>
      <c r="E2004" s="162" t="s">
        <v>3966</v>
      </c>
      <c r="F2004" s="162" t="s">
        <v>3975</v>
      </c>
      <c r="G2004" s="163" t="s">
        <v>64</v>
      </c>
      <c r="H2004" s="164">
        <v>0.94000000000000006</v>
      </c>
      <c r="I2004" s="165"/>
      <c r="J2004" s="166">
        <f t="shared" si="168"/>
        <v>0</v>
      </c>
      <c r="K2004" s="166">
        <f t="shared" si="169"/>
        <v>0</v>
      </c>
      <c r="L2004" s="166">
        <f t="shared" si="170"/>
        <v>0</v>
      </c>
      <c r="M2004" s="171" t="str">
        <f t="shared" ref="M2004:M2009" si="173"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124</v>
      </c>
      <c r="B2005" s="63" t="s">
        <v>5089</v>
      </c>
      <c r="C2005" s="178" t="s">
        <v>5609</v>
      </c>
      <c r="D2005" s="167" t="s">
        <v>3965</v>
      </c>
      <c r="E2005" s="167" t="s">
        <v>3966</v>
      </c>
      <c r="F2005" s="167" t="s">
        <v>6148</v>
      </c>
      <c r="G2005" s="168" t="s">
        <v>64</v>
      </c>
      <c r="H2005" s="169">
        <v>0.94000000000000006</v>
      </c>
      <c r="I2005" s="67"/>
      <c r="J2005" s="68">
        <f t="shared" si="168"/>
        <v>0</v>
      </c>
      <c r="K2005" s="68">
        <f t="shared" si="169"/>
        <v>0</v>
      </c>
      <c r="L2005" s="68">
        <f t="shared" si="170"/>
        <v>0</v>
      </c>
      <c r="M2005" s="46" t="str">
        <f t="shared" si="173"/>
        <v/>
      </c>
    </row>
    <row r="2006" spans="1:13" ht="15" customHeight="1" x14ac:dyDescent="0.25">
      <c r="A2006" s="1">
        <v>1223</v>
      </c>
      <c r="B2006" s="63" t="s">
        <v>5090</v>
      </c>
      <c r="C2006" s="178" t="s">
        <v>5610</v>
      </c>
      <c r="D2006" s="167" t="s">
        <v>3965</v>
      </c>
      <c r="E2006" s="167" t="s">
        <v>3966</v>
      </c>
      <c r="F2006" s="167" t="s">
        <v>6149</v>
      </c>
      <c r="G2006" s="168" t="s">
        <v>64</v>
      </c>
      <c r="H2006" s="169">
        <v>1.43</v>
      </c>
      <c r="I2006" s="67"/>
      <c r="J2006" s="68">
        <f t="shared" si="168"/>
        <v>0</v>
      </c>
      <c r="K2006" s="68">
        <f t="shared" si="169"/>
        <v>0</v>
      </c>
      <c r="L2006" s="68">
        <f t="shared" si="170"/>
        <v>0</v>
      </c>
      <c r="M2006" s="46" t="str">
        <f t="shared" si="173"/>
        <v/>
      </c>
    </row>
    <row r="2007" spans="1:13" ht="15" customHeight="1" x14ac:dyDescent="0.25">
      <c r="A2007" s="1">
        <v>940</v>
      </c>
      <c r="B2007" s="63" t="s">
        <v>3982</v>
      </c>
      <c r="C2007" s="63" t="s">
        <v>3983</v>
      </c>
      <c r="D2007" s="64" t="s">
        <v>3965</v>
      </c>
      <c r="E2007" s="64" t="s">
        <v>3966</v>
      </c>
      <c r="F2007" s="64" t="s">
        <v>3984</v>
      </c>
      <c r="G2007" s="65" t="s">
        <v>64</v>
      </c>
      <c r="H2007" s="66">
        <v>1.43</v>
      </c>
      <c r="I2007" s="67"/>
      <c r="J2007" s="68">
        <f t="shared" si="168"/>
        <v>0</v>
      </c>
      <c r="K2007" s="68">
        <f t="shared" si="169"/>
        <v>0</v>
      </c>
      <c r="L2007" s="68">
        <f t="shared" si="170"/>
        <v>0</v>
      </c>
      <c r="M2007" s="46" t="str">
        <f t="shared" si="173"/>
        <v/>
      </c>
    </row>
    <row r="2008" spans="1:13" s="172" customFormat="1" ht="15" customHeight="1" x14ac:dyDescent="0.25">
      <c r="A2008" s="1">
        <v>2103</v>
      </c>
      <c r="B2008" s="63" t="s">
        <v>3988</v>
      </c>
      <c r="C2008" s="63" t="s">
        <v>3989</v>
      </c>
      <c r="D2008" s="64" t="s">
        <v>3965</v>
      </c>
      <c r="E2008" s="64" t="s">
        <v>3966</v>
      </c>
      <c r="F2008" s="64" t="s">
        <v>3990</v>
      </c>
      <c r="G2008" s="65" t="s">
        <v>64</v>
      </c>
      <c r="H2008" s="66">
        <v>0.96</v>
      </c>
      <c r="I2008" s="67"/>
      <c r="J2008" s="68">
        <f t="shared" si="168"/>
        <v>0</v>
      </c>
      <c r="K2008" s="68">
        <f t="shared" si="169"/>
        <v>0</v>
      </c>
      <c r="L2008" s="68">
        <f t="shared" si="170"/>
        <v>0</v>
      </c>
      <c r="M2008" s="46" t="str">
        <f t="shared" si="173"/>
        <v/>
      </c>
    </row>
    <row r="2009" spans="1:13" s="172" customFormat="1" ht="15" customHeight="1" x14ac:dyDescent="0.25">
      <c r="A2009" s="180">
        <v>15451</v>
      </c>
      <c r="B2009" s="63" t="s">
        <v>3993</v>
      </c>
      <c r="C2009" s="63" t="s">
        <v>3994</v>
      </c>
      <c r="D2009" s="64" t="s">
        <v>3965</v>
      </c>
      <c r="E2009" s="64" t="s">
        <v>3966</v>
      </c>
      <c r="F2009" s="64" t="s">
        <v>3995</v>
      </c>
      <c r="G2009" s="177" t="s">
        <v>64</v>
      </c>
      <c r="H2009" s="66">
        <v>1.49</v>
      </c>
      <c r="I2009" s="67"/>
      <c r="J2009" s="68">
        <f t="shared" si="168"/>
        <v>0</v>
      </c>
      <c r="K2009" s="68">
        <f t="shared" si="169"/>
        <v>0</v>
      </c>
      <c r="L2009" s="68">
        <f t="shared" si="170"/>
        <v>0</v>
      </c>
      <c r="M2009" s="46" t="str">
        <f t="shared" si="173"/>
        <v/>
      </c>
    </row>
    <row r="2010" spans="1:13" ht="15" customHeight="1" x14ac:dyDescent="0.25">
      <c r="A2010" s="1">
        <v>1868</v>
      </c>
      <c r="B2010" s="63" t="s">
        <v>3991</v>
      </c>
      <c r="C2010" s="63" t="s">
        <v>3992</v>
      </c>
      <c r="D2010" s="64" t="s">
        <v>3965</v>
      </c>
      <c r="E2010" s="64" t="s">
        <v>3966</v>
      </c>
      <c r="F2010" s="64" t="s">
        <v>3995</v>
      </c>
      <c r="G2010" s="65" t="s">
        <v>14</v>
      </c>
      <c r="H2010" s="66">
        <v>3.0999999999999996</v>
      </c>
      <c r="I2010" s="67"/>
      <c r="J2010" s="68">
        <f t="shared" si="168"/>
        <v>0</v>
      </c>
      <c r="K2010" s="68">
        <f t="shared" si="169"/>
        <v>0</v>
      </c>
      <c r="L2010" s="68">
        <f t="shared" si="170"/>
        <v>0</v>
      </c>
      <c r="M2010" s="46" t="str">
        <f>IF(I2010="","",IF(I2010&lt;50,"Ошибка! Не соблюден минимальный заказ на сорт!",""))</f>
        <v/>
      </c>
    </row>
    <row r="2011" spans="1:13" s="172" customFormat="1" ht="15" hidden="1" customHeight="1" x14ac:dyDescent="0.25">
      <c r="A2011" s="175">
        <v>0</v>
      </c>
      <c r="B2011" s="161" t="s">
        <v>3985</v>
      </c>
      <c r="C2011" s="161" t="s">
        <v>3986</v>
      </c>
      <c r="D2011" s="162" t="s">
        <v>3965</v>
      </c>
      <c r="E2011" s="162" t="s">
        <v>3966</v>
      </c>
      <c r="F2011" s="162" t="s">
        <v>3987</v>
      </c>
      <c r="G2011" s="163" t="s">
        <v>64</v>
      </c>
      <c r="H2011" s="164">
        <v>1.43</v>
      </c>
      <c r="I2011" s="165"/>
      <c r="J2011" s="166">
        <f t="shared" si="168"/>
        <v>0</v>
      </c>
      <c r="K2011" s="166">
        <f t="shared" si="169"/>
        <v>0</v>
      </c>
      <c r="L2011" s="166">
        <f t="shared" si="170"/>
        <v>0</v>
      </c>
      <c r="M2011" s="171" t="str">
        <f t="shared" ref="M2011:M2016" si="174"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80">
        <v>3791</v>
      </c>
      <c r="B2012" s="63" t="s">
        <v>3996</v>
      </c>
      <c r="C2012" s="63" t="s">
        <v>3997</v>
      </c>
      <c r="D2012" s="64" t="s">
        <v>3965</v>
      </c>
      <c r="E2012" s="64" t="s">
        <v>3966</v>
      </c>
      <c r="F2012" s="64" t="s">
        <v>3998</v>
      </c>
      <c r="G2012" s="177" t="s">
        <v>64</v>
      </c>
      <c r="H2012" s="66">
        <v>0.94000000000000006</v>
      </c>
      <c r="I2012" s="67"/>
      <c r="J2012" s="68">
        <f t="shared" si="168"/>
        <v>0</v>
      </c>
      <c r="K2012" s="68">
        <f t="shared" si="169"/>
        <v>0</v>
      </c>
      <c r="L2012" s="68">
        <f t="shared" si="170"/>
        <v>0</v>
      </c>
      <c r="M2012" s="46" t="str">
        <f t="shared" si="174"/>
        <v/>
      </c>
    </row>
    <row r="2013" spans="1:13" ht="15" customHeight="1" x14ac:dyDescent="0.25">
      <c r="A2013" s="180">
        <v>2547</v>
      </c>
      <c r="B2013" s="63" t="s">
        <v>3999</v>
      </c>
      <c r="C2013" s="63" t="s">
        <v>4000</v>
      </c>
      <c r="D2013" s="64" t="s">
        <v>3965</v>
      </c>
      <c r="E2013" s="64" t="s">
        <v>3966</v>
      </c>
      <c r="F2013" s="64" t="s">
        <v>4001</v>
      </c>
      <c r="G2013" s="177" t="s">
        <v>64</v>
      </c>
      <c r="H2013" s="66">
        <v>0.94000000000000006</v>
      </c>
      <c r="I2013" s="67"/>
      <c r="J2013" s="68">
        <f t="shared" si="168"/>
        <v>0</v>
      </c>
      <c r="K2013" s="68">
        <f t="shared" si="169"/>
        <v>0</v>
      </c>
      <c r="L2013" s="68">
        <f t="shared" si="170"/>
        <v>0</v>
      </c>
      <c r="M2013" s="46" t="str">
        <f t="shared" si="174"/>
        <v/>
      </c>
    </row>
    <row r="2014" spans="1:13" ht="15" customHeight="1" x14ac:dyDescent="0.25">
      <c r="A2014" s="1">
        <v>2248</v>
      </c>
      <c r="B2014" s="63" t="s">
        <v>4002</v>
      </c>
      <c r="C2014" s="63" t="s">
        <v>4003</v>
      </c>
      <c r="D2014" s="64" t="s">
        <v>3965</v>
      </c>
      <c r="E2014" s="64" t="s">
        <v>3966</v>
      </c>
      <c r="F2014" s="64" t="s">
        <v>4004</v>
      </c>
      <c r="G2014" s="65" t="s">
        <v>64</v>
      </c>
      <c r="H2014" s="66">
        <v>0.94000000000000006</v>
      </c>
      <c r="I2014" s="67"/>
      <c r="J2014" s="68">
        <f t="shared" si="168"/>
        <v>0</v>
      </c>
      <c r="K2014" s="68">
        <f t="shared" si="169"/>
        <v>0</v>
      </c>
      <c r="L2014" s="68">
        <f t="shared" si="170"/>
        <v>0</v>
      </c>
      <c r="M2014" s="46" t="str">
        <f t="shared" si="174"/>
        <v/>
      </c>
    </row>
    <row r="2015" spans="1:13" ht="15" customHeight="1" x14ac:dyDescent="0.25">
      <c r="A2015" s="1">
        <v>5095</v>
      </c>
      <c r="B2015" s="63" t="s">
        <v>4005</v>
      </c>
      <c r="C2015" s="63" t="s">
        <v>4006</v>
      </c>
      <c r="D2015" s="64" t="s">
        <v>3965</v>
      </c>
      <c r="E2015" s="64" t="s">
        <v>3966</v>
      </c>
      <c r="F2015" s="64" t="s">
        <v>4007</v>
      </c>
      <c r="G2015" s="65" t="s">
        <v>64</v>
      </c>
      <c r="H2015" s="66">
        <v>1.43</v>
      </c>
      <c r="I2015" s="67"/>
      <c r="J2015" s="68">
        <f t="shared" si="168"/>
        <v>0</v>
      </c>
      <c r="K2015" s="68">
        <f t="shared" si="169"/>
        <v>0</v>
      </c>
      <c r="L2015" s="68">
        <f t="shared" si="170"/>
        <v>0</v>
      </c>
      <c r="M2015" s="46" t="str">
        <f t="shared" si="174"/>
        <v/>
      </c>
    </row>
    <row r="2016" spans="1:13" ht="15" customHeight="1" x14ac:dyDescent="0.25">
      <c r="A2016" s="180">
        <v>1525</v>
      </c>
      <c r="B2016" s="63" t="s">
        <v>4011</v>
      </c>
      <c r="C2016" s="63" t="s">
        <v>4012</v>
      </c>
      <c r="D2016" s="64" t="s">
        <v>3965</v>
      </c>
      <c r="E2016" s="64" t="s">
        <v>3966</v>
      </c>
      <c r="F2016" s="64" t="s">
        <v>4010</v>
      </c>
      <c r="G2016" s="177" t="s">
        <v>64</v>
      </c>
      <c r="H2016" s="66">
        <v>0.94000000000000006</v>
      </c>
      <c r="I2016" s="67"/>
      <c r="J2016" s="68">
        <f t="shared" si="168"/>
        <v>0</v>
      </c>
      <c r="K2016" s="68">
        <f t="shared" si="169"/>
        <v>0</v>
      </c>
      <c r="L2016" s="68">
        <f t="shared" si="170"/>
        <v>0</v>
      </c>
      <c r="M2016" s="46" t="str">
        <f t="shared" si="174"/>
        <v/>
      </c>
    </row>
    <row r="2017" spans="1:13" ht="15" customHeight="1" x14ac:dyDescent="0.25">
      <c r="A2017" s="1">
        <v>337</v>
      </c>
      <c r="B2017" s="63" t="s">
        <v>4008</v>
      </c>
      <c r="C2017" s="63" t="s">
        <v>4009</v>
      </c>
      <c r="D2017" s="64" t="s">
        <v>3965</v>
      </c>
      <c r="E2017" s="64" t="s">
        <v>3966</v>
      </c>
      <c r="F2017" s="64" t="s">
        <v>4010</v>
      </c>
      <c r="G2017" s="65" t="s">
        <v>14</v>
      </c>
      <c r="H2017" s="66">
        <v>2.64</v>
      </c>
      <c r="I2017" s="67"/>
      <c r="J2017" s="68">
        <f t="shared" si="168"/>
        <v>0</v>
      </c>
      <c r="K2017" s="68">
        <f t="shared" si="169"/>
        <v>0</v>
      </c>
      <c r="L2017" s="68">
        <f t="shared" si="170"/>
        <v>0</v>
      </c>
      <c r="M2017" s="46" t="str">
        <f>IF(I2017="","",IF(I2017&lt;50,"Ошибка! Не соблюден минимальный заказ на сорт!",""))</f>
        <v/>
      </c>
    </row>
    <row r="2018" spans="1:13" ht="15" customHeight="1" x14ac:dyDescent="0.25">
      <c r="A2018" s="1">
        <v>3961</v>
      </c>
      <c r="B2018" s="63" t="s">
        <v>4013</v>
      </c>
      <c r="C2018" s="63" t="s">
        <v>4014</v>
      </c>
      <c r="D2018" s="64" t="s">
        <v>3965</v>
      </c>
      <c r="E2018" s="64" t="s">
        <v>3966</v>
      </c>
      <c r="F2018" s="64" t="s">
        <v>4015</v>
      </c>
      <c r="G2018" s="65" t="s">
        <v>64</v>
      </c>
      <c r="H2018" s="66">
        <v>0.94000000000000006</v>
      </c>
      <c r="I2018" s="67"/>
      <c r="J2018" s="68">
        <f t="shared" si="168"/>
        <v>0</v>
      </c>
      <c r="K2018" s="68">
        <f t="shared" si="169"/>
        <v>0</v>
      </c>
      <c r="L2018" s="68">
        <f t="shared" si="170"/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ht="15" customHeight="1" x14ac:dyDescent="0.25">
      <c r="A2019" s="1">
        <v>12</v>
      </c>
      <c r="B2019" s="63" t="s">
        <v>4016</v>
      </c>
      <c r="C2019" s="182" t="s">
        <v>4017</v>
      </c>
      <c r="D2019" s="64" t="s">
        <v>3965</v>
      </c>
      <c r="E2019" s="64" t="s">
        <v>3966</v>
      </c>
      <c r="F2019" s="64" t="s">
        <v>4015</v>
      </c>
      <c r="G2019" s="65" t="s">
        <v>14</v>
      </c>
      <c r="H2019" s="66">
        <v>2.64</v>
      </c>
      <c r="I2019" s="67"/>
      <c r="J2019" s="68">
        <f t="shared" si="168"/>
        <v>0</v>
      </c>
      <c r="K2019" s="68">
        <f t="shared" si="169"/>
        <v>0</v>
      </c>
      <c r="L2019" s="68">
        <f t="shared" si="170"/>
        <v>0</v>
      </c>
      <c r="M2019" s="30" t="str">
        <f>IF(I2019="","",IF(I2019&lt;50,"Ошибка! Не соблюден минимальный заказ на сорт!",""))</f>
        <v/>
      </c>
    </row>
    <row r="2020" spans="1:13" s="172" customFormat="1" ht="15" customHeight="1" x14ac:dyDescent="0.25">
      <c r="A2020" s="1">
        <v>765</v>
      </c>
      <c r="B2020" s="63" t="s">
        <v>5091</v>
      </c>
      <c r="C2020" s="178" t="s">
        <v>5611</v>
      </c>
      <c r="D2020" s="167" t="s">
        <v>3965</v>
      </c>
      <c r="E2020" s="167" t="s">
        <v>3966</v>
      </c>
      <c r="F2020" s="167" t="s">
        <v>6150</v>
      </c>
      <c r="G2020" s="168" t="s">
        <v>64</v>
      </c>
      <c r="H2020" s="169">
        <v>1.02</v>
      </c>
      <c r="I2020" s="67"/>
      <c r="J2020" s="68">
        <f t="shared" si="168"/>
        <v>0</v>
      </c>
      <c r="K2020" s="68">
        <f t="shared" si="169"/>
        <v>0</v>
      </c>
      <c r="L2020" s="68">
        <f t="shared" si="170"/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s="172" customFormat="1" ht="15" hidden="1" customHeight="1" x14ac:dyDescent="0.25">
      <c r="A2021" s="175">
        <v>0</v>
      </c>
      <c r="B2021" s="161" t="s">
        <v>4018</v>
      </c>
      <c r="C2021" s="161" t="s">
        <v>4019</v>
      </c>
      <c r="D2021" s="162" t="s">
        <v>3965</v>
      </c>
      <c r="E2021" s="162" t="s">
        <v>3966</v>
      </c>
      <c r="F2021" s="162" t="s">
        <v>4020</v>
      </c>
      <c r="G2021" s="163" t="s">
        <v>64</v>
      </c>
      <c r="H2021" s="164">
        <v>1.49</v>
      </c>
      <c r="I2021" s="165"/>
      <c r="J2021" s="166">
        <f t="shared" si="168"/>
        <v>0</v>
      </c>
      <c r="K2021" s="166">
        <f t="shared" si="169"/>
        <v>0</v>
      </c>
      <c r="L2021" s="166">
        <f t="shared" si="170"/>
        <v>0</v>
      </c>
      <c r="M2021" s="171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s="172" customFormat="1" ht="15" hidden="1" customHeight="1" x14ac:dyDescent="0.25">
      <c r="A2022" s="175">
        <v>0</v>
      </c>
      <c r="B2022" s="161" t="s">
        <v>5094</v>
      </c>
      <c r="C2022" s="179" t="s">
        <v>5614</v>
      </c>
      <c r="D2022" s="173" t="s">
        <v>3965</v>
      </c>
      <c r="E2022" s="173" t="s">
        <v>3966</v>
      </c>
      <c r="F2022" s="173" t="s">
        <v>2802</v>
      </c>
      <c r="G2022" s="174" t="s">
        <v>64</v>
      </c>
      <c r="H2022" s="164">
        <v>1.49</v>
      </c>
      <c r="I2022" s="165"/>
      <c r="J2022" s="166">
        <f t="shared" si="168"/>
        <v>0</v>
      </c>
      <c r="K2022" s="166">
        <f t="shared" si="169"/>
        <v>0</v>
      </c>
      <c r="L2022" s="166">
        <f t="shared" si="170"/>
        <v>0</v>
      </c>
      <c r="M2022" s="171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80">
        <v>4030</v>
      </c>
      <c r="B2023" s="63" t="s">
        <v>4021</v>
      </c>
      <c r="C2023" s="63" t="s">
        <v>4022</v>
      </c>
      <c r="D2023" s="64" t="s">
        <v>3965</v>
      </c>
      <c r="E2023" s="64" t="s">
        <v>3966</v>
      </c>
      <c r="F2023" s="64" t="s">
        <v>4023</v>
      </c>
      <c r="G2023" s="177" t="s">
        <v>64</v>
      </c>
      <c r="H2023" s="66">
        <v>0.94000000000000006</v>
      </c>
      <c r="I2023" s="67"/>
      <c r="J2023" s="68">
        <f t="shared" si="168"/>
        <v>0</v>
      </c>
      <c r="K2023" s="68">
        <f t="shared" si="169"/>
        <v>0</v>
      </c>
      <c r="L2023" s="68">
        <f t="shared" si="170"/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2612</v>
      </c>
      <c r="B2024" s="63" t="s">
        <v>4024</v>
      </c>
      <c r="C2024" s="63" t="s">
        <v>4025</v>
      </c>
      <c r="D2024" s="64" t="s">
        <v>3965</v>
      </c>
      <c r="E2024" s="64" t="s">
        <v>3966</v>
      </c>
      <c r="F2024" s="64" t="s">
        <v>4026</v>
      </c>
      <c r="G2024" s="65" t="s">
        <v>64</v>
      </c>
      <c r="H2024" s="66">
        <v>1.43</v>
      </c>
      <c r="I2024" s="67"/>
      <c r="J2024" s="68">
        <f t="shared" si="168"/>
        <v>0</v>
      </c>
      <c r="K2024" s="68">
        <f t="shared" si="169"/>
        <v>0</v>
      </c>
      <c r="L2024" s="68">
        <f t="shared" si="170"/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s="172" customFormat="1" ht="15" hidden="1" customHeight="1" x14ac:dyDescent="0.25">
      <c r="A2025" s="175">
        <v>0</v>
      </c>
      <c r="B2025" s="161" t="s">
        <v>5092</v>
      </c>
      <c r="C2025" s="161" t="s">
        <v>5612</v>
      </c>
      <c r="D2025" s="162" t="s">
        <v>3965</v>
      </c>
      <c r="E2025" s="162" t="s">
        <v>3966</v>
      </c>
      <c r="F2025" s="162" t="s">
        <v>4020</v>
      </c>
      <c r="G2025" s="163" t="s">
        <v>14</v>
      </c>
      <c r="H2025" s="164">
        <v>3.03</v>
      </c>
      <c r="I2025" s="165"/>
      <c r="J2025" s="166">
        <f t="shared" si="168"/>
        <v>0</v>
      </c>
      <c r="K2025" s="166">
        <f t="shared" si="169"/>
        <v>0</v>
      </c>
      <c r="L2025" s="166">
        <f t="shared" si="170"/>
        <v>0</v>
      </c>
      <c r="M2025" s="171" t="str">
        <f>IF(I2025="","",IF(I2025&lt;50,"Ошибка! Не соблюден минимальный заказ на сорт!",""))</f>
        <v/>
      </c>
    </row>
    <row r="2026" spans="1:13" s="172" customFormat="1" ht="15" hidden="1" customHeight="1" x14ac:dyDescent="0.25">
      <c r="A2026" s="175">
        <v>0</v>
      </c>
      <c r="B2026" s="161" t="s">
        <v>5093</v>
      </c>
      <c r="C2026" s="161" t="s">
        <v>5613</v>
      </c>
      <c r="D2026" s="162" t="s">
        <v>3965</v>
      </c>
      <c r="E2026" s="162" t="s">
        <v>3966</v>
      </c>
      <c r="F2026" s="162" t="s">
        <v>6151</v>
      </c>
      <c r="G2026" s="163" t="s">
        <v>64</v>
      </c>
      <c r="H2026" s="164">
        <v>1.49</v>
      </c>
      <c r="I2026" s="165"/>
      <c r="J2026" s="166">
        <f t="shared" si="168"/>
        <v>0</v>
      </c>
      <c r="K2026" s="166">
        <f t="shared" si="169"/>
        <v>0</v>
      </c>
      <c r="L2026" s="166">
        <f t="shared" si="170"/>
        <v>0</v>
      </c>
      <c r="M2026" s="171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s="172" customFormat="1" ht="15" customHeight="1" x14ac:dyDescent="0.25">
      <c r="A2027" s="1">
        <v>2870</v>
      </c>
      <c r="B2027" s="63" t="s">
        <v>4027</v>
      </c>
      <c r="C2027" s="63" t="s">
        <v>4028</v>
      </c>
      <c r="D2027" s="64" t="s">
        <v>3965</v>
      </c>
      <c r="E2027" s="64" t="s">
        <v>3966</v>
      </c>
      <c r="F2027" s="64" t="s">
        <v>4029</v>
      </c>
      <c r="G2027" s="65" t="s">
        <v>64</v>
      </c>
      <c r="H2027" s="66">
        <v>0.94000000000000006</v>
      </c>
      <c r="I2027" s="67"/>
      <c r="J2027" s="68">
        <f t="shared" si="168"/>
        <v>0</v>
      </c>
      <c r="K2027" s="68">
        <f t="shared" si="169"/>
        <v>0</v>
      </c>
      <c r="L2027" s="68">
        <f t="shared" si="170"/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80">
        <v>3818</v>
      </c>
      <c r="B2028" s="63" t="s">
        <v>4030</v>
      </c>
      <c r="C2028" s="63" t="s">
        <v>4031</v>
      </c>
      <c r="D2028" s="64" t="s">
        <v>3965</v>
      </c>
      <c r="E2028" s="64" t="s">
        <v>3966</v>
      </c>
      <c r="F2028" s="64" t="s">
        <v>1783</v>
      </c>
      <c r="G2028" s="177" t="s">
        <v>64</v>
      </c>
      <c r="H2028" s="66">
        <v>0.94000000000000006</v>
      </c>
      <c r="I2028" s="67"/>
      <c r="J2028" s="68">
        <f t="shared" si="168"/>
        <v>0</v>
      </c>
      <c r="K2028" s="68">
        <f t="shared" si="169"/>
        <v>0</v>
      </c>
      <c r="L2028" s="68">
        <f t="shared" si="170"/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2410</v>
      </c>
      <c r="B2029" s="63" t="s">
        <v>5095</v>
      </c>
      <c r="C2029" s="178" t="s">
        <v>5615</v>
      </c>
      <c r="D2029" s="167" t="s">
        <v>3965</v>
      </c>
      <c r="E2029" s="167" t="s">
        <v>3966</v>
      </c>
      <c r="F2029" s="167" t="s">
        <v>6152</v>
      </c>
      <c r="G2029" s="168" t="s">
        <v>64</v>
      </c>
      <c r="H2029" s="169">
        <v>0.94000000000000006</v>
      </c>
      <c r="I2029" s="67"/>
      <c r="J2029" s="68">
        <f t="shared" ref="J2029:J2092" si="175">H2029*I2029</f>
        <v>0</v>
      </c>
      <c r="K2029" s="68">
        <f t="shared" ref="K2029:K2092" si="176">IF($I$11&gt;=7000,0,H2029*0.07*I2029)</f>
        <v>0</v>
      </c>
      <c r="L2029" s="68">
        <f t="shared" ref="L2029:L2092" si="177"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49498</v>
      </c>
      <c r="B2030" s="63" t="s">
        <v>4034</v>
      </c>
      <c r="C2030" s="63" t="s">
        <v>4035</v>
      </c>
      <c r="D2030" s="64" t="s">
        <v>3965</v>
      </c>
      <c r="E2030" s="64" t="s">
        <v>3966</v>
      </c>
      <c r="F2030" s="64" t="s">
        <v>3788</v>
      </c>
      <c r="G2030" s="65" t="s">
        <v>64</v>
      </c>
      <c r="H2030" s="66">
        <v>0.94000000000000006</v>
      </c>
      <c r="I2030" s="67"/>
      <c r="J2030" s="68">
        <f t="shared" si="175"/>
        <v>0</v>
      </c>
      <c r="K2030" s="68">
        <f t="shared" si="176"/>
        <v>0</v>
      </c>
      <c r="L2030" s="68">
        <f t="shared" si="177"/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140</v>
      </c>
      <c r="B2031" s="63" t="s">
        <v>4032</v>
      </c>
      <c r="C2031" s="63" t="s">
        <v>4033</v>
      </c>
      <c r="D2031" s="64" t="s">
        <v>3965</v>
      </c>
      <c r="E2031" s="64" t="s">
        <v>3966</v>
      </c>
      <c r="F2031" s="64" t="s">
        <v>3788</v>
      </c>
      <c r="G2031" s="65" t="s">
        <v>14</v>
      </c>
      <c r="H2031" s="66">
        <v>2.2599999999999998</v>
      </c>
      <c r="I2031" s="67"/>
      <c r="J2031" s="68">
        <f t="shared" si="175"/>
        <v>0</v>
      </c>
      <c r="K2031" s="68">
        <f t="shared" si="176"/>
        <v>0</v>
      </c>
      <c r="L2031" s="68">
        <f t="shared" si="177"/>
        <v>0</v>
      </c>
      <c r="M2031" s="46" t="str">
        <f>IF(I2031="","",IF(I2031&lt;50,"Ошибка! Не соблюден минимальный заказ на сорт!",""))</f>
        <v/>
      </c>
    </row>
    <row r="2032" spans="1:13" ht="15" customHeight="1" x14ac:dyDescent="0.25">
      <c r="A2032" s="1">
        <v>1745</v>
      </c>
      <c r="B2032" s="63" t="s">
        <v>4036</v>
      </c>
      <c r="C2032" s="63" t="s">
        <v>4037</v>
      </c>
      <c r="D2032" s="64" t="s">
        <v>3965</v>
      </c>
      <c r="E2032" s="64" t="s">
        <v>3966</v>
      </c>
      <c r="F2032" s="64" t="s">
        <v>4038</v>
      </c>
      <c r="G2032" s="65" t="s">
        <v>64</v>
      </c>
      <c r="H2032" s="66">
        <v>0.94000000000000006</v>
      </c>
      <c r="I2032" s="67"/>
      <c r="J2032" s="68">
        <f t="shared" si="175"/>
        <v>0</v>
      </c>
      <c r="K2032" s="68">
        <f t="shared" si="176"/>
        <v>0</v>
      </c>
      <c r="L2032" s="68">
        <f t="shared" si="177"/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8602</v>
      </c>
      <c r="B2033" s="63" t="s">
        <v>4039</v>
      </c>
      <c r="C2033" s="63" t="s">
        <v>4040</v>
      </c>
      <c r="D2033" s="64" t="s">
        <v>3965</v>
      </c>
      <c r="E2033" s="64" t="s">
        <v>3966</v>
      </c>
      <c r="F2033" s="64" t="s">
        <v>4041</v>
      </c>
      <c r="G2033" s="65" t="s">
        <v>64</v>
      </c>
      <c r="H2033" s="66">
        <v>1.43</v>
      </c>
      <c r="I2033" s="67"/>
      <c r="J2033" s="68">
        <f t="shared" si="175"/>
        <v>0</v>
      </c>
      <c r="K2033" s="68">
        <f t="shared" si="176"/>
        <v>0</v>
      </c>
      <c r="L2033" s="68">
        <f t="shared" si="177"/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s="172" customFormat="1" ht="15" customHeight="1" x14ac:dyDescent="0.25">
      <c r="A2034" s="1">
        <v>7109</v>
      </c>
      <c r="B2034" s="63" t="s">
        <v>4045</v>
      </c>
      <c r="C2034" s="63" t="s">
        <v>4046</v>
      </c>
      <c r="D2034" s="64" t="s">
        <v>3965</v>
      </c>
      <c r="E2034" s="64" t="s">
        <v>3966</v>
      </c>
      <c r="F2034" s="64" t="s">
        <v>4047</v>
      </c>
      <c r="G2034" s="65" t="s">
        <v>64</v>
      </c>
      <c r="H2034" s="66">
        <v>0.94000000000000006</v>
      </c>
      <c r="I2034" s="67"/>
      <c r="J2034" s="68">
        <f t="shared" si="175"/>
        <v>0</v>
      </c>
      <c r="K2034" s="68">
        <f t="shared" si="176"/>
        <v>0</v>
      </c>
      <c r="L2034" s="68">
        <f t="shared" si="177"/>
        <v>0</v>
      </c>
      <c r="M2034" s="171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s="172" customFormat="1" ht="15" hidden="1" customHeight="1" x14ac:dyDescent="0.25">
      <c r="A2035" s="175">
        <v>0</v>
      </c>
      <c r="B2035" s="161" t="s">
        <v>4048</v>
      </c>
      <c r="C2035" s="161" t="s">
        <v>4049</v>
      </c>
      <c r="D2035" s="162" t="s">
        <v>3965</v>
      </c>
      <c r="E2035" s="162" t="s">
        <v>3966</v>
      </c>
      <c r="F2035" s="162" t="s">
        <v>4047</v>
      </c>
      <c r="G2035" s="163" t="s">
        <v>14</v>
      </c>
      <c r="H2035" s="164">
        <v>2.64</v>
      </c>
      <c r="I2035" s="165"/>
      <c r="J2035" s="166">
        <f t="shared" si="175"/>
        <v>0</v>
      </c>
      <c r="K2035" s="166">
        <f t="shared" si="176"/>
        <v>0</v>
      </c>
      <c r="L2035" s="166">
        <f t="shared" si="177"/>
        <v>0</v>
      </c>
      <c r="M2035" s="171" t="str">
        <f>IF(I2035="","",IF(I2035&lt;50,"Ошибка! Не соблюден минимальный заказ на сорт!",""))</f>
        <v/>
      </c>
    </row>
    <row r="2036" spans="1:13" ht="15" customHeight="1" x14ac:dyDescent="0.25">
      <c r="A2036" s="1">
        <v>2545</v>
      </c>
      <c r="B2036" s="63" t="s">
        <v>4050</v>
      </c>
      <c r="C2036" s="63" t="s">
        <v>4051</v>
      </c>
      <c r="D2036" s="64" t="s">
        <v>3965</v>
      </c>
      <c r="E2036" s="64" t="s">
        <v>3966</v>
      </c>
      <c r="F2036" s="64" t="s">
        <v>4052</v>
      </c>
      <c r="G2036" s="65" t="s">
        <v>64</v>
      </c>
      <c r="H2036" s="66">
        <v>1.43</v>
      </c>
      <c r="I2036" s="67"/>
      <c r="J2036" s="68">
        <f t="shared" si="175"/>
        <v>0</v>
      </c>
      <c r="K2036" s="68">
        <f t="shared" si="176"/>
        <v>0</v>
      </c>
      <c r="L2036" s="68">
        <f t="shared" si="177"/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s="172" customFormat="1" ht="15" hidden="1" customHeight="1" x14ac:dyDescent="0.25">
      <c r="A2037" s="181">
        <v>0</v>
      </c>
      <c r="B2037" s="161" t="s">
        <v>4042</v>
      </c>
      <c r="C2037" s="161" t="s">
        <v>4043</v>
      </c>
      <c r="D2037" s="162" t="s">
        <v>3965</v>
      </c>
      <c r="E2037" s="162" t="s">
        <v>3966</v>
      </c>
      <c r="F2037" s="162" t="s">
        <v>4044</v>
      </c>
      <c r="G2037" s="174" t="s">
        <v>64</v>
      </c>
      <c r="H2037" s="164">
        <v>0.94000000000000006</v>
      </c>
      <c r="I2037" s="165"/>
      <c r="J2037" s="166">
        <f t="shared" si="175"/>
        <v>0</v>
      </c>
      <c r="K2037" s="166">
        <f t="shared" si="176"/>
        <v>0</v>
      </c>
      <c r="L2037" s="166">
        <f t="shared" si="177"/>
        <v>0</v>
      </c>
      <c r="M2037" s="171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452</v>
      </c>
      <c r="B2038" s="63" t="s">
        <v>5096</v>
      </c>
      <c r="C2038" s="178" t="s">
        <v>5616</v>
      </c>
      <c r="D2038" s="167" t="s">
        <v>3965</v>
      </c>
      <c r="E2038" s="167" t="s">
        <v>3966</v>
      </c>
      <c r="F2038" s="167" t="s">
        <v>6153</v>
      </c>
      <c r="G2038" s="168" t="s">
        <v>64</v>
      </c>
      <c r="H2038" s="169">
        <v>0.99</v>
      </c>
      <c r="I2038" s="67"/>
      <c r="J2038" s="68">
        <f t="shared" si="175"/>
        <v>0</v>
      </c>
      <c r="K2038" s="68">
        <f t="shared" si="176"/>
        <v>0</v>
      </c>
      <c r="L2038" s="68">
        <f t="shared" si="177"/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s="172" customFormat="1" ht="15" hidden="1" customHeight="1" x14ac:dyDescent="0.25">
      <c r="A2039" s="175">
        <v>0</v>
      </c>
      <c r="B2039" s="161" t="s">
        <v>5097</v>
      </c>
      <c r="C2039" s="161" t="s">
        <v>5617</v>
      </c>
      <c r="D2039" s="162" t="s">
        <v>3965</v>
      </c>
      <c r="E2039" s="162" t="s">
        <v>3966</v>
      </c>
      <c r="F2039" s="162" t="s">
        <v>6154</v>
      </c>
      <c r="G2039" s="163" t="s">
        <v>64</v>
      </c>
      <c r="H2039" s="164">
        <v>0.99</v>
      </c>
      <c r="I2039" s="165"/>
      <c r="J2039" s="166">
        <f t="shared" si="175"/>
        <v>0</v>
      </c>
      <c r="K2039" s="166">
        <f t="shared" si="176"/>
        <v>0</v>
      </c>
      <c r="L2039" s="166">
        <f t="shared" si="177"/>
        <v>0</v>
      </c>
      <c r="M2039" s="171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s="172" customFormat="1" ht="15" customHeight="1" x14ac:dyDescent="0.25">
      <c r="A2040" s="1">
        <v>454</v>
      </c>
      <c r="B2040" s="63" t="s">
        <v>4053</v>
      </c>
      <c r="C2040" s="63" t="s">
        <v>4054</v>
      </c>
      <c r="D2040" s="64" t="s">
        <v>3965</v>
      </c>
      <c r="E2040" s="64" t="s">
        <v>3966</v>
      </c>
      <c r="F2040" s="64" t="s">
        <v>4055</v>
      </c>
      <c r="G2040" s="65" t="s">
        <v>64</v>
      </c>
      <c r="H2040" s="66">
        <v>0.94000000000000006</v>
      </c>
      <c r="I2040" s="67"/>
      <c r="J2040" s="68">
        <f t="shared" si="175"/>
        <v>0</v>
      </c>
      <c r="K2040" s="68">
        <f t="shared" si="176"/>
        <v>0</v>
      </c>
      <c r="L2040" s="68">
        <f t="shared" si="177"/>
        <v>0</v>
      </c>
      <c r="M2040" s="46" t="str">
        <f>IF(I2040="","",IF(I2040&lt;80,"Ошибка! Не соблюден минимальный заказ на сорт!",IF(MOD(I2040,40)&gt;0,"Ошибка! Не соблюдена кратность заказа на позицию!","")))</f>
        <v/>
      </c>
    </row>
    <row r="2041" spans="1:13" s="172" customFormat="1" ht="15" hidden="1" customHeight="1" x14ac:dyDescent="0.25">
      <c r="A2041" s="181">
        <v>0</v>
      </c>
      <c r="B2041" s="161" t="s">
        <v>5098</v>
      </c>
      <c r="C2041" s="161" t="s">
        <v>5618</v>
      </c>
      <c r="D2041" s="162" t="s">
        <v>3965</v>
      </c>
      <c r="E2041" s="162" t="s">
        <v>3966</v>
      </c>
      <c r="F2041" s="162" t="s">
        <v>6155</v>
      </c>
      <c r="G2041" s="163" t="s">
        <v>64</v>
      </c>
      <c r="H2041" s="164">
        <v>0.94000000000000006</v>
      </c>
      <c r="I2041" s="165"/>
      <c r="J2041" s="166">
        <f t="shared" si="175"/>
        <v>0</v>
      </c>
      <c r="K2041" s="166">
        <f t="shared" si="176"/>
        <v>0</v>
      </c>
      <c r="L2041" s="166">
        <f t="shared" si="177"/>
        <v>0</v>
      </c>
      <c r="M2041" s="171" t="str">
        <f t="shared" ref="M2041:M2043" si="178"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3300</v>
      </c>
      <c r="B2042" s="63" t="s">
        <v>7053</v>
      </c>
      <c r="C2042" s="63" t="s">
        <v>7003</v>
      </c>
      <c r="D2042" s="64" t="s">
        <v>4058</v>
      </c>
      <c r="E2042" s="64" t="s">
        <v>4059</v>
      </c>
      <c r="F2042" s="64" t="s">
        <v>7090</v>
      </c>
      <c r="G2042" s="65" t="s">
        <v>6918</v>
      </c>
      <c r="H2042" s="66">
        <v>1.3800000000000001</v>
      </c>
      <c r="I2042" s="67"/>
      <c r="J2042" s="68">
        <f t="shared" si="175"/>
        <v>0</v>
      </c>
      <c r="K2042" s="68">
        <f t="shared" si="176"/>
        <v>0</v>
      </c>
      <c r="L2042" s="68">
        <f t="shared" si="177"/>
        <v>0</v>
      </c>
      <c r="M2042" s="30" t="str">
        <f t="shared" si="178"/>
        <v/>
      </c>
    </row>
    <row r="2043" spans="1:13" s="172" customFormat="1" ht="15" hidden="1" customHeight="1" x14ac:dyDescent="0.25">
      <c r="A2043" s="175">
        <v>0</v>
      </c>
      <c r="B2043" s="161" t="s">
        <v>7054</v>
      </c>
      <c r="C2043" s="161" t="s">
        <v>7004</v>
      </c>
      <c r="D2043" s="162" t="s">
        <v>4058</v>
      </c>
      <c r="E2043" s="162" t="s">
        <v>4059</v>
      </c>
      <c r="F2043" s="162" t="s">
        <v>7091</v>
      </c>
      <c r="G2043" s="163" t="s">
        <v>6918</v>
      </c>
      <c r="H2043" s="164">
        <v>1.3800000000000001</v>
      </c>
      <c r="I2043" s="165"/>
      <c r="J2043" s="166">
        <f t="shared" si="175"/>
        <v>0</v>
      </c>
      <c r="K2043" s="166">
        <f t="shared" si="176"/>
        <v>0</v>
      </c>
      <c r="L2043" s="166">
        <f t="shared" si="177"/>
        <v>0</v>
      </c>
      <c r="M2043" s="171" t="str">
        <f t="shared" si="178"/>
        <v/>
      </c>
    </row>
    <row r="2044" spans="1:13" s="172" customFormat="1" ht="15" hidden="1" customHeight="1" x14ac:dyDescent="0.25">
      <c r="A2044" s="175">
        <v>0</v>
      </c>
      <c r="B2044" s="161" t="s">
        <v>7055</v>
      </c>
      <c r="C2044" s="161" t="s">
        <v>7005</v>
      </c>
      <c r="D2044" s="162" t="s">
        <v>4058</v>
      </c>
      <c r="E2044" s="162" t="s">
        <v>4059</v>
      </c>
      <c r="F2044" s="162" t="s">
        <v>4073</v>
      </c>
      <c r="G2044" s="163" t="s">
        <v>6918</v>
      </c>
      <c r="H2044" s="164">
        <v>1.1000000000000001</v>
      </c>
      <c r="I2044" s="165"/>
      <c r="J2044" s="166">
        <f t="shared" si="175"/>
        <v>0</v>
      </c>
      <c r="K2044" s="166">
        <f t="shared" si="176"/>
        <v>0</v>
      </c>
      <c r="L2044" s="166">
        <f t="shared" si="177"/>
        <v>0</v>
      </c>
      <c r="M2044" s="171" t="str">
        <f t="shared" ref="M2044:M2051" si="179"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717</v>
      </c>
      <c r="B2045" s="63" t="s">
        <v>4056</v>
      </c>
      <c r="C2045" s="63" t="s">
        <v>4057</v>
      </c>
      <c r="D2045" s="64" t="s">
        <v>4058</v>
      </c>
      <c r="E2045" s="64" t="s">
        <v>4059</v>
      </c>
      <c r="F2045" s="64" t="s">
        <v>596</v>
      </c>
      <c r="G2045" s="65" t="s">
        <v>64</v>
      </c>
      <c r="H2045" s="66">
        <v>0.87</v>
      </c>
      <c r="I2045" s="67"/>
      <c r="J2045" s="68">
        <f t="shared" si="175"/>
        <v>0</v>
      </c>
      <c r="K2045" s="68">
        <f t="shared" si="176"/>
        <v>0</v>
      </c>
      <c r="L2045" s="68">
        <f t="shared" si="177"/>
        <v>0</v>
      </c>
      <c r="M2045" s="46" t="str">
        <f t="shared" si="179"/>
        <v/>
      </c>
    </row>
    <row r="2046" spans="1:13" s="172" customFormat="1" ht="15" customHeight="1" x14ac:dyDescent="0.25">
      <c r="A2046" s="1">
        <v>279</v>
      </c>
      <c r="B2046" s="63" t="s">
        <v>4060</v>
      </c>
      <c r="C2046" s="63" t="s">
        <v>4061</v>
      </c>
      <c r="D2046" s="64" t="s">
        <v>4058</v>
      </c>
      <c r="E2046" s="64" t="s">
        <v>4059</v>
      </c>
      <c r="F2046" s="64" t="s">
        <v>6156</v>
      </c>
      <c r="G2046" s="65" t="s">
        <v>64</v>
      </c>
      <c r="H2046" s="66">
        <v>0.87</v>
      </c>
      <c r="I2046" s="67"/>
      <c r="J2046" s="68">
        <f t="shared" si="175"/>
        <v>0</v>
      </c>
      <c r="K2046" s="68">
        <f t="shared" si="176"/>
        <v>0</v>
      </c>
      <c r="L2046" s="68">
        <f t="shared" si="177"/>
        <v>0</v>
      </c>
      <c r="M2046" s="46" t="str">
        <f t="shared" si="179"/>
        <v/>
      </c>
    </row>
    <row r="2047" spans="1:13" s="172" customFormat="1" ht="15" hidden="1" customHeight="1" x14ac:dyDescent="0.25">
      <c r="A2047" s="175">
        <v>0</v>
      </c>
      <c r="B2047" s="161" t="s">
        <v>4062</v>
      </c>
      <c r="C2047" s="161" t="s">
        <v>4063</v>
      </c>
      <c r="D2047" s="162" t="s">
        <v>4058</v>
      </c>
      <c r="E2047" s="162" t="s">
        <v>4059</v>
      </c>
      <c r="F2047" s="162" t="s">
        <v>6157</v>
      </c>
      <c r="G2047" s="163" t="s">
        <v>64</v>
      </c>
      <c r="H2047" s="164">
        <v>0.87</v>
      </c>
      <c r="I2047" s="165"/>
      <c r="J2047" s="166">
        <f t="shared" si="175"/>
        <v>0</v>
      </c>
      <c r="K2047" s="166">
        <f t="shared" si="176"/>
        <v>0</v>
      </c>
      <c r="L2047" s="166">
        <f t="shared" si="177"/>
        <v>0</v>
      </c>
      <c r="M2047" s="171" t="str">
        <f t="shared" si="179"/>
        <v/>
      </c>
    </row>
    <row r="2048" spans="1:13" ht="15" customHeight="1" x14ac:dyDescent="0.25">
      <c r="A2048" s="1">
        <v>1995</v>
      </c>
      <c r="B2048" s="63" t="s">
        <v>4064</v>
      </c>
      <c r="C2048" s="63" t="s">
        <v>4065</v>
      </c>
      <c r="D2048" s="64" t="s">
        <v>4058</v>
      </c>
      <c r="E2048" s="64" t="s">
        <v>4059</v>
      </c>
      <c r="F2048" s="64" t="s">
        <v>4066</v>
      </c>
      <c r="G2048" s="65" t="s">
        <v>64</v>
      </c>
      <c r="H2048" s="66">
        <v>0.87</v>
      </c>
      <c r="I2048" s="67"/>
      <c r="J2048" s="68">
        <f t="shared" si="175"/>
        <v>0</v>
      </c>
      <c r="K2048" s="68">
        <f t="shared" si="176"/>
        <v>0</v>
      </c>
      <c r="L2048" s="68">
        <f t="shared" si="177"/>
        <v>0</v>
      </c>
      <c r="M2048" s="46" t="str">
        <f t="shared" si="179"/>
        <v/>
      </c>
    </row>
    <row r="2049" spans="1:13" ht="15" customHeight="1" x14ac:dyDescent="0.25">
      <c r="A2049" s="1">
        <v>414</v>
      </c>
      <c r="B2049" s="63" t="s">
        <v>4067</v>
      </c>
      <c r="C2049" s="63" t="s">
        <v>4068</v>
      </c>
      <c r="D2049" s="64" t="s">
        <v>4058</v>
      </c>
      <c r="E2049" s="64" t="s">
        <v>4059</v>
      </c>
      <c r="F2049" s="64" t="s">
        <v>6158</v>
      </c>
      <c r="G2049" s="65" t="s">
        <v>64</v>
      </c>
      <c r="H2049" s="66">
        <v>1.49</v>
      </c>
      <c r="I2049" s="67"/>
      <c r="J2049" s="68">
        <f t="shared" si="175"/>
        <v>0</v>
      </c>
      <c r="K2049" s="68">
        <f t="shared" si="176"/>
        <v>0</v>
      </c>
      <c r="L2049" s="68">
        <f t="shared" si="177"/>
        <v>0</v>
      </c>
      <c r="M2049" s="46" t="str">
        <f t="shared" si="179"/>
        <v/>
      </c>
    </row>
    <row r="2050" spans="1:13" s="172" customFormat="1" ht="15" customHeight="1" x14ac:dyDescent="0.25">
      <c r="A2050" s="1">
        <v>1387</v>
      </c>
      <c r="B2050" s="63" t="s">
        <v>4069</v>
      </c>
      <c r="C2050" s="63" t="s">
        <v>4070</v>
      </c>
      <c r="D2050" s="64" t="s">
        <v>4058</v>
      </c>
      <c r="E2050" s="64" t="s">
        <v>4059</v>
      </c>
      <c r="F2050" s="64" t="s">
        <v>1858</v>
      </c>
      <c r="G2050" s="65" t="s">
        <v>64</v>
      </c>
      <c r="H2050" s="66">
        <v>0.87</v>
      </c>
      <c r="I2050" s="67"/>
      <c r="J2050" s="68">
        <f t="shared" si="175"/>
        <v>0</v>
      </c>
      <c r="K2050" s="68">
        <f t="shared" si="176"/>
        <v>0</v>
      </c>
      <c r="L2050" s="68">
        <f t="shared" si="177"/>
        <v>0</v>
      </c>
      <c r="M2050" s="46" t="str">
        <f t="shared" si="179"/>
        <v/>
      </c>
    </row>
    <row r="2051" spans="1:13" ht="15" customHeight="1" x14ac:dyDescent="0.25">
      <c r="A2051" s="1">
        <v>4068</v>
      </c>
      <c r="B2051" s="63" t="s">
        <v>4071</v>
      </c>
      <c r="C2051" s="63" t="s">
        <v>4072</v>
      </c>
      <c r="D2051" s="64" t="s">
        <v>4058</v>
      </c>
      <c r="E2051" s="64" t="s">
        <v>4059</v>
      </c>
      <c r="F2051" s="64" t="s">
        <v>4073</v>
      </c>
      <c r="G2051" s="65" t="s">
        <v>64</v>
      </c>
      <c r="H2051" s="66">
        <v>1.1000000000000001</v>
      </c>
      <c r="I2051" s="67"/>
      <c r="J2051" s="68">
        <f t="shared" si="175"/>
        <v>0</v>
      </c>
      <c r="K2051" s="68">
        <f t="shared" si="176"/>
        <v>0</v>
      </c>
      <c r="L2051" s="68">
        <f t="shared" si="177"/>
        <v>0</v>
      </c>
      <c r="M2051" s="46" t="str">
        <f t="shared" si="179"/>
        <v/>
      </c>
    </row>
    <row r="2052" spans="1:13" s="172" customFormat="1" ht="15" hidden="1" customHeight="1" x14ac:dyDescent="0.25">
      <c r="A2052" s="175">
        <v>0</v>
      </c>
      <c r="B2052" s="161" t="s">
        <v>5124</v>
      </c>
      <c r="C2052" s="179" t="s">
        <v>5640</v>
      </c>
      <c r="D2052" s="173" t="s">
        <v>5842</v>
      </c>
      <c r="E2052" s="173" t="s">
        <v>5843</v>
      </c>
      <c r="F2052" s="173" t="s">
        <v>6182</v>
      </c>
      <c r="G2052" s="174" t="s">
        <v>175</v>
      </c>
      <c r="H2052" s="164">
        <v>1.1599999999999999</v>
      </c>
      <c r="I2052" s="165"/>
      <c r="J2052" s="166">
        <f t="shared" si="175"/>
        <v>0</v>
      </c>
      <c r="K2052" s="166">
        <f t="shared" si="176"/>
        <v>0</v>
      </c>
      <c r="L2052" s="166">
        <f t="shared" si="177"/>
        <v>0</v>
      </c>
      <c r="M2052" s="171" t="str">
        <f t="shared" ref="M2052:M2059" si="180">IF(I2052="","",IF(I2052&lt;75,"Ошибка! Не соблюден минимальный заказ на сорт!",IF(MOD(I2052,25)&gt;0,"Ошибка! Не соблюдена кратность заказа на позицию!","")))</f>
        <v/>
      </c>
    </row>
    <row r="2053" spans="1:13" s="172" customFormat="1" ht="15" hidden="1" customHeight="1" x14ac:dyDescent="0.25">
      <c r="A2053" s="175">
        <v>0</v>
      </c>
      <c r="B2053" s="161" t="s">
        <v>5125</v>
      </c>
      <c r="C2053" s="179" t="s">
        <v>5641</v>
      </c>
      <c r="D2053" s="173" t="s">
        <v>5842</v>
      </c>
      <c r="E2053" s="173" t="s">
        <v>5843</v>
      </c>
      <c r="F2053" s="173" t="s">
        <v>6183</v>
      </c>
      <c r="G2053" s="174" t="s">
        <v>175</v>
      </c>
      <c r="H2053" s="164">
        <v>1.1599999999999999</v>
      </c>
      <c r="I2053" s="165"/>
      <c r="J2053" s="166">
        <f t="shared" si="175"/>
        <v>0</v>
      </c>
      <c r="K2053" s="166">
        <f t="shared" si="176"/>
        <v>0</v>
      </c>
      <c r="L2053" s="166">
        <f t="shared" si="177"/>
        <v>0</v>
      </c>
      <c r="M2053" s="171" t="str">
        <f t="shared" si="180"/>
        <v/>
      </c>
    </row>
    <row r="2054" spans="1:13" s="172" customFormat="1" ht="15" hidden="1" customHeight="1" x14ac:dyDescent="0.25">
      <c r="A2054" s="175">
        <v>0</v>
      </c>
      <c r="B2054" s="161" t="s">
        <v>5126</v>
      </c>
      <c r="C2054" s="179" t="s">
        <v>5642</v>
      </c>
      <c r="D2054" s="173" t="s">
        <v>5842</v>
      </c>
      <c r="E2054" s="173" t="s">
        <v>5843</v>
      </c>
      <c r="F2054" s="173" t="s">
        <v>6184</v>
      </c>
      <c r="G2054" s="174" t="s">
        <v>175</v>
      </c>
      <c r="H2054" s="164">
        <v>1.1599999999999999</v>
      </c>
      <c r="I2054" s="165"/>
      <c r="J2054" s="166">
        <f t="shared" si="175"/>
        <v>0</v>
      </c>
      <c r="K2054" s="166">
        <f t="shared" si="176"/>
        <v>0</v>
      </c>
      <c r="L2054" s="166">
        <f t="shared" si="177"/>
        <v>0</v>
      </c>
      <c r="M2054" s="171" t="str">
        <f t="shared" si="180"/>
        <v/>
      </c>
    </row>
    <row r="2055" spans="1:13" s="172" customFormat="1" ht="15" hidden="1" customHeight="1" x14ac:dyDescent="0.25">
      <c r="A2055" s="175">
        <v>0</v>
      </c>
      <c r="B2055" s="161" t="s">
        <v>5121</v>
      </c>
      <c r="C2055" s="179" t="s">
        <v>5637</v>
      </c>
      <c r="D2055" s="173" t="s">
        <v>5840</v>
      </c>
      <c r="E2055" s="173" t="s">
        <v>5841</v>
      </c>
      <c r="F2055" s="173" t="s">
        <v>6179</v>
      </c>
      <c r="G2055" s="174" t="s">
        <v>175</v>
      </c>
      <c r="H2055" s="164">
        <v>1.21</v>
      </c>
      <c r="I2055" s="165"/>
      <c r="J2055" s="166">
        <f t="shared" si="175"/>
        <v>0</v>
      </c>
      <c r="K2055" s="166">
        <f t="shared" si="176"/>
        <v>0</v>
      </c>
      <c r="L2055" s="166">
        <f t="shared" si="177"/>
        <v>0</v>
      </c>
      <c r="M2055" s="171" t="str">
        <f t="shared" si="180"/>
        <v/>
      </c>
    </row>
    <row r="2056" spans="1:13" s="172" customFormat="1" ht="15" hidden="1" customHeight="1" x14ac:dyDescent="0.25">
      <c r="A2056" s="175">
        <v>0</v>
      </c>
      <c r="B2056" s="161" t="s">
        <v>5122</v>
      </c>
      <c r="C2056" s="179" t="s">
        <v>5638</v>
      </c>
      <c r="D2056" s="173" t="s">
        <v>5840</v>
      </c>
      <c r="E2056" s="173" t="s">
        <v>5841</v>
      </c>
      <c r="F2056" s="173" t="s">
        <v>6180</v>
      </c>
      <c r="G2056" s="174" t="s">
        <v>175</v>
      </c>
      <c r="H2056" s="164">
        <v>1.21</v>
      </c>
      <c r="I2056" s="165"/>
      <c r="J2056" s="166">
        <f t="shared" si="175"/>
        <v>0</v>
      </c>
      <c r="K2056" s="166">
        <f t="shared" si="176"/>
        <v>0</v>
      </c>
      <c r="L2056" s="166">
        <f t="shared" si="177"/>
        <v>0</v>
      </c>
      <c r="M2056" s="171" t="str">
        <f t="shared" si="180"/>
        <v/>
      </c>
    </row>
    <row r="2057" spans="1:13" s="172" customFormat="1" ht="15" hidden="1" customHeight="1" x14ac:dyDescent="0.25">
      <c r="A2057" s="175">
        <v>0</v>
      </c>
      <c r="B2057" s="161" t="s">
        <v>5123</v>
      </c>
      <c r="C2057" s="179" t="s">
        <v>5639</v>
      </c>
      <c r="D2057" s="173" t="s">
        <v>5840</v>
      </c>
      <c r="E2057" s="173" t="s">
        <v>5841</v>
      </c>
      <c r="F2057" s="173" t="s">
        <v>6181</v>
      </c>
      <c r="G2057" s="174" t="s">
        <v>175</v>
      </c>
      <c r="H2057" s="164">
        <v>1.1599999999999999</v>
      </c>
      <c r="I2057" s="165"/>
      <c r="J2057" s="166">
        <f t="shared" si="175"/>
        <v>0</v>
      </c>
      <c r="K2057" s="166">
        <f t="shared" si="176"/>
        <v>0</v>
      </c>
      <c r="L2057" s="166">
        <f t="shared" si="177"/>
        <v>0</v>
      </c>
      <c r="M2057" s="171" t="str">
        <f t="shared" si="180"/>
        <v/>
      </c>
    </row>
    <row r="2058" spans="1:13" s="172" customFormat="1" ht="15" customHeight="1" x14ac:dyDescent="0.25">
      <c r="A2058" s="1">
        <v>373</v>
      </c>
      <c r="B2058" s="63" t="s">
        <v>5128</v>
      </c>
      <c r="C2058" s="178" t="s">
        <v>5644</v>
      </c>
      <c r="D2058" s="167" t="s">
        <v>5840</v>
      </c>
      <c r="E2058" s="167" t="s">
        <v>5841</v>
      </c>
      <c r="F2058" s="167" t="s">
        <v>6186</v>
      </c>
      <c r="G2058" s="168" t="s">
        <v>175</v>
      </c>
      <c r="H2058" s="169">
        <v>0.94000000000000006</v>
      </c>
      <c r="I2058" s="67"/>
      <c r="J2058" s="68">
        <f t="shared" si="175"/>
        <v>0</v>
      </c>
      <c r="K2058" s="68">
        <f t="shared" si="176"/>
        <v>0</v>
      </c>
      <c r="L2058" s="68">
        <f t="shared" si="177"/>
        <v>0</v>
      </c>
      <c r="M2058" s="46" t="str">
        <f t="shared" si="180"/>
        <v/>
      </c>
    </row>
    <row r="2059" spans="1:13" ht="15" customHeight="1" x14ac:dyDescent="0.25">
      <c r="A2059" s="1">
        <v>143</v>
      </c>
      <c r="B2059" s="63" t="s">
        <v>5127</v>
      </c>
      <c r="C2059" s="63" t="s">
        <v>5643</v>
      </c>
      <c r="D2059" s="64" t="s">
        <v>5840</v>
      </c>
      <c r="E2059" s="64" t="s">
        <v>5841</v>
      </c>
      <c r="F2059" s="64" t="s">
        <v>6185</v>
      </c>
      <c r="G2059" s="65" t="s">
        <v>175</v>
      </c>
      <c r="H2059" s="66">
        <v>1.1599999999999999</v>
      </c>
      <c r="I2059" s="67"/>
      <c r="J2059" s="68">
        <f t="shared" si="175"/>
        <v>0</v>
      </c>
      <c r="K2059" s="68">
        <f t="shared" si="176"/>
        <v>0</v>
      </c>
      <c r="L2059" s="68">
        <f t="shared" si="177"/>
        <v>0</v>
      </c>
      <c r="M2059" s="30" t="str">
        <f t="shared" si="180"/>
        <v/>
      </c>
    </row>
    <row r="2060" spans="1:13" s="172" customFormat="1" ht="15" hidden="1" customHeight="1" x14ac:dyDescent="0.25">
      <c r="A2060" s="175">
        <v>0</v>
      </c>
      <c r="B2060" s="161" t="s">
        <v>4924</v>
      </c>
      <c r="C2060" s="179" t="s">
        <v>5475</v>
      </c>
      <c r="D2060" s="173" t="s">
        <v>5737</v>
      </c>
      <c r="E2060" s="173" t="s">
        <v>5738</v>
      </c>
      <c r="F2060" s="173" t="s">
        <v>6040</v>
      </c>
      <c r="G2060" s="174" t="s">
        <v>64</v>
      </c>
      <c r="H2060" s="164">
        <v>1.93</v>
      </c>
      <c r="I2060" s="165"/>
      <c r="J2060" s="166">
        <f t="shared" si="175"/>
        <v>0</v>
      </c>
      <c r="K2060" s="166">
        <f t="shared" si="176"/>
        <v>0</v>
      </c>
      <c r="L2060" s="166">
        <f t="shared" si="177"/>
        <v>0</v>
      </c>
      <c r="M2060" s="171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s="172" customFormat="1" ht="15" hidden="1" customHeight="1" x14ac:dyDescent="0.25">
      <c r="A2061" s="175">
        <v>0</v>
      </c>
      <c r="B2061" s="161" t="s">
        <v>5260</v>
      </c>
      <c r="C2061" s="161" t="s">
        <v>6464</v>
      </c>
      <c r="D2061" s="162" t="s">
        <v>4074</v>
      </c>
      <c r="E2061" s="162" t="s">
        <v>4075</v>
      </c>
      <c r="F2061" s="162" t="s">
        <v>4076</v>
      </c>
      <c r="G2061" s="163" t="s">
        <v>175</v>
      </c>
      <c r="H2061" s="164">
        <v>1.1000000000000001</v>
      </c>
      <c r="I2061" s="165"/>
      <c r="J2061" s="166">
        <f t="shared" si="175"/>
        <v>0</v>
      </c>
      <c r="K2061" s="166">
        <f t="shared" si="176"/>
        <v>0</v>
      </c>
      <c r="L2061" s="166">
        <f t="shared" si="177"/>
        <v>0</v>
      </c>
      <c r="M2061" s="171" t="str">
        <f t="shared" ref="M2061:M2079" si="181">IF(I2061="","",IF(I2061&lt;75,"Ошибка! Не соблюден минимальный заказ на сорт!",IF(MOD(I2061,25)&gt;0,"Ошибка! Не соблюдена кратность заказа на позицию!","")))</f>
        <v/>
      </c>
    </row>
    <row r="2062" spans="1:13" s="172" customFormat="1" ht="15" hidden="1" customHeight="1" x14ac:dyDescent="0.25">
      <c r="A2062" s="175">
        <v>0</v>
      </c>
      <c r="B2062" s="161" t="s">
        <v>5261</v>
      </c>
      <c r="C2062" s="161" t="s">
        <v>6465</v>
      </c>
      <c r="D2062" s="162" t="s">
        <v>4074</v>
      </c>
      <c r="E2062" s="162" t="s">
        <v>4075</v>
      </c>
      <c r="F2062" s="162" t="s">
        <v>6545</v>
      </c>
      <c r="G2062" s="163" t="s">
        <v>175</v>
      </c>
      <c r="H2062" s="164">
        <v>1.1000000000000001</v>
      </c>
      <c r="I2062" s="165"/>
      <c r="J2062" s="166">
        <f t="shared" si="175"/>
        <v>0</v>
      </c>
      <c r="K2062" s="166">
        <f t="shared" si="176"/>
        <v>0</v>
      </c>
      <c r="L2062" s="166">
        <f t="shared" si="177"/>
        <v>0</v>
      </c>
      <c r="M2062" s="171" t="str">
        <f t="shared" si="181"/>
        <v/>
      </c>
    </row>
    <row r="2063" spans="1:13" s="172" customFormat="1" ht="15" hidden="1" customHeight="1" x14ac:dyDescent="0.25">
      <c r="A2063" s="175">
        <v>0</v>
      </c>
      <c r="B2063" s="161" t="s">
        <v>5262</v>
      </c>
      <c r="C2063" s="161" t="s">
        <v>6466</v>
      </c>
      <c r="D2063" s="162" t="s">
        <v>4074</v>
      </c>
      <c r="E2063" s="162" t="s">
        <v>4075</v>
      </c>
      <c r="F2063" s="162" t="s">
        <v>3950</v>
      </c>
      <c r="G2063" s="163" t="s">
        <v>175</v>
      </c>
      <c r="H2063" s="164">
        <v>1.1000000000000001</v>
      </c>
      <c r="I2063" s="165"/>
      <c r="J2063" s="166">
        <f t="shared" si="175"/>
        <v>0</v>
      </c>
      <c r="K2063" s="166">
        <f t="shared" si="176"/>
        <v>0</v>
      </c>
      <c r="L2063" s="166">
        <f t="shared" si="177"/>
        <v>0</v>
      </c>
      <c r="M2063" s="171" t="str">
        <f t="shared" si="181"/>
        <v/>
      </c>
    </row>
    <row r="2064" spans="1:13" ht="15" customHeight="1" x14ac:dyDescent="0.25">
      <c r="A2064" s="1">
        <v>401</v>
      </c>
      <c r="B2064" s="63" t="s">
        <v>5263</v>
      </c>
      <c r="C2064" s="178" t="s">
        <v>6467</v>
      </c>
      <c r="D2064" s="167" t="s">
        <v>4074</v>
      </c>
      <c r="E2064" s="167" t="s">
        <v>4075</v>
      </c>
      <c r="F2064" s="167" t="s">
        <v>4077</v>
      </c>
      <c r="G2064" s="168" t="s">
        <v>175</v>
      </c>
      <c r="H2064" s="169">
        <v>1.1000000000000001</v>
      </c>
      <c r="I2064" s="67"/>
      <c r="J2064" s="68">
        <f t="shared" si="175"/>
        <v>0</v>
      </c>
      <c r="K2064" s="68">
        <f t="shared" si="176"/>
        <v>0</v>
      </c>
      <c r="L2064" s="68">
        <f t="shared" si="177"/>
        <v>0</v>
      </c>
      <c r="M2064" s="46" t="str">
        <f t="shared" si="181"/>
        <v/>
      </c>
    </row>
    <row r="2065" spans="1:13" ht="15" customHeight="1" x14ac:dyDescent="0.25">
      <c r="A2065" s="1">
        <v>278</v>
      </c>
      <c r="B2065" s="63" t="s">
        <v>5264</v>
      </c>
      <c r="C2065" s="178" t="s">
        <v>6468</v>
      </c>
      <c r="D2065" s="167" t="s">
        <v>4074</v>
      </c>
      <c r="E2065" s="167" t="s">
        <v>4075</v>
      </c>
      <c r="F2065" s="167" t="s">
        <v>4078</v>
      </c>
      <c r="G2065" s="168" t="s">
        <v>175</v>
      </c>
      <c r="H2065" s="169">
        <v>1.1000000000000001</v>
      </c>
      <c r="I2065" s="67"/>
      <c r="J2065" s="68">
        <f t="shared" si="175"/>
        <v>0</v>
      </c>
      <c r="K2065" s="68">
        <f t="shared" si="176"/>
        <v>0</v>
      </c>
      <c r="L2065" s="68">
        <f t="shared" si="177"/>
        <v>0</v>
      </c>
      <c r="M2065" s="46" t="str">
        <f t="shared" si="181"/>
        <v/>
      </c>
    </row>
    <row r="2066" spans="1:13" s="172" customFormat="1" ht="15" hidden="1" customHeight="1" x14ac:dyDescent="0.25">
      <c r="A2066" s="175">
        <v>0</v>
      </c>
      <c r="B2066" s="161" t="s">
        <v>5265</v>
      </c>
      <c r="C2066" s="161" t="s">
        <v>6469</v>
      </c>
      <c r="D2066" s="162" t="s">
        <v>4074</v>
      </c>
      <c r="E2066" s="162" t="s">
        <v>4075</v>
      </c>
      <c r="F2066" s="162" t="s">
        <v>4079</v>
      </c>
      <c r="G2066" s="163" t="s">
        <v>175</v>
      </c>
      <c r="H2066" s="164">
        <v>1.1000000000000001</v>
      </c>
      <c r="I2066" s="165"/>
      <c r="J2066" s="166">
        <f t="shared" si="175"/>
        <v>0</v>
      </c>
      <c r="K2066" s="166">
        <f t="shared" si="176"/>
        <v>0</v>
      </c>
      <c r="L2066" s="166">
        <f t="shared" si="177"/>
        <v>0</v>
      </c>
      <c r="M2066" s="171" t="str">
        <f t="shared" si="181"/>
        <v/>
      </c>
    </row>
    <row r="2067" spans="1:13" s="172" customFormat="1" ht="15" hidden="1" customHeight="1" x14ac:dyDescent="0.25">
      <c r="A2067" s="175">
        <v>0</v>
      </c>
      <c r="B2067" s="161" t="s">
        <v>5266</v>
      </c>
      <c r="C2067" s="179" t="s">
        <v>6470</v>
      </c>
      <c r="D2067" s="173" t="s">
        <v>4074</v>
      </c>
      <c r="E2067" s="173" t="s">
        <v>4075</v>
      </c>
      <c r="F2067" s="173" t="s">
        <v>4080</v>
      </c>
      <c r="G2067" s="174" t="s">
        <v>175</v>
      </c>
      <c r="H2067" s="164">
        <v>1.1000000000000001</v>
      </c>
      <c r="I2067" s="165"/>
      <c r="J2067" s="166">
        <f t="shared" si="175"/>
        <v>0</v>
      </c>
      <c r="K2067" s="166">
        <f t="shared" si="176"/>
        <v>0</v>
      </c>
      <c r="L2067" s="166">
        <f t="shared" si="177"/>
        <v>0</v>
      </c>
      <c r="M2067" s="171" t="str">
        <f t="shared" si="181"/>
        <v/>
      </c>
    </row>
    <row r="2068" spans="1:13" s="172" customFormat="1" ht="15" customHeight="1" x14ac:dyDescent="0.25">
      <c r="A2068" s="1">
        <v>2458</v>
      </c>
      <c r="B2068" s="63" t="s">
        <v>4081</v>
      </c>
      <c r="C2068" s="63" t="s">
        <v>4082</v>
      </c>
      <c r="D2068" s="64" t="s">
        <v>4074</v>
      </c>
      <c r="E2068" s="64" t="s">
        <v>4075</v>
      </c>
      <c r="F2068" s="64" t="s">
        <v>6209</v>
      </c>
      <c r="G2068" s="65" t="s">
        <v>175</v>
      </c>
      <c r="H2068" s="66">
        <v>1.27</v>
      </c>
      <c r="I2068" s="67"/>
      <c r="J2068" s="68">
        <f t="shared" si="175"/>
        <v>0</v>
      </c>
      <c r="K2068" s="68">
        <f t="shared" si="176"/>
        <v>0</v>
      </c>
      <c r="L2068" s="68">
        <f t="shared" si="177"/>
        <v>0</v>
      </c>
      <c r="M2068" s="46" t="str">
        <f t="shared" si="181"/>
        <v/>
      </c>
    </row>
    <row r="2069" spans="1:13" ht="15" customHeight="1" x14ac:dyDescent="0.25">
      <c r="A2069" s="1">
        <v>2092</v>
      </c>
      <c r="B2069" s="63" t="s">
        <v>4083</v>
      </c>
      <c r="C2069" s="63" t="s">
        <v>4084</v>
      </c>
      <c r="D2069" s="64" t="s">
        <v>4074</v>
      </c>
      <c r="E2069" s="64" t="s">
        <v>4075</v>
      </c>
      <c r="F2069" s="64" t="s">
        <v>4085</v>
      </c>
      <c r="G2069" s="65" t="s">
        <v>175</v>
      </c>
      <c r="H2069" s="66">
        <v>1.27</v>
      </c>
      <c r="I2069" s="67"/>
      <c r="J2069" s="68">
        <f t="shared" si="175"/>
        <v>0</v>
      </c>
      <c r="K2069" s="68">
        <f t="shared" si="176"/>
        <v>0</v>
      </c>
      <c r="L2069" s="68">
        <f t="shared" si="177"/>
        <v>0</v>
      </c>
      <c r="M2069" s="46" t="str">
        <f t="shared" si="181"/>
        <v/>
      </c>
    </row>
    <row r="2070" spans="1:13" s="172" customFormat="1" ht="15" hidden="1" customHeight="1" x14ac:dyDescent="0.25">
      <c r="A2070" s="175">
        <v>0</v>
      </c>
      <c r="B2070" s="161" t="s">
        <v>5267</v>
      </c>
      <c r="C2070" s="179" t="s">
        <v>6471</v>
      </c>
      <c r="D2070" s="173" t="s">
        <v>4074</v>
      </c>
      <c r="E2070" s="173" t="s">
        <v>4075</v>
      </c>
      <c r="F2070" s="173" t="s">
        <v>6323</v>
      </c>
      <c r="G2070" s="174" t="s">
        <v>175</v>
      </c>
      <c r="H2070" s="164">
        <v>1.1000000000000001</v>
      </c>
      <c r="I2070" s="165"/>
      <c r="J2070" s="166">
        <f t="shared" si="175"/>
        <v>0</v>
      </c>
      <c r="K2070" s="166">
        <f t="shared" si="176"/>
        <v>0</v>
      </c>
      <c r="L2070" s="166">
        <f t="shared" si="177"/>
        <v>0</v>
      </c>
      <c r="M2070" s="171" t="str">
        <f t="shared" si="181"/>
        <v/>
      </c>
    </row>
    <row r="2071" spans="1:13" s="172" customFormat="1" ht="15" hidden="1" customHeight="1" x14ac:dyDescent="0.25">
      <c r="A2071" s="175">
        <v>0</v>
      </c>
      <c r="B2071" s="161" t="s">
        <v>5268</v>
      </c>
      <c r="C2071" s="179" t="s">
        <v>6472</v>
      </c>
      <c r="D2071" s="173" t="s">
        <v>4074</v>
      </c>
      <c r="E2071" s="173" t="s">
        <v>4075</v>
      </c>
      <c r="F2071" s="173" t="s">
        <v>4086</v>
      </c>
      <c r="G2071" s="174" t="s">
        <v>175</v>
      </c>
      <c r="H2071" s="164">
        <v>1.1000000000000001</v>
      </c>
      <c r="I2071" s="165"/>
      <c r="J2071" s="166">
        <f t="shared" si="175"/>
        <v>0</v>
      </c>
      <c r="K2071" s="166">
        <f t="shared" si="176"/>
        <v>0</v>
      </c>
      <c r="L2071" s="166">
        <f t="shared" si="177"/>
        <v>0</v>
      </c>
      <c r="M2071" s="171" t="str">
        <f t="shared" si="181"/>
        <v/>
      </c>
    </row>
    <row r="2072" spans="1:13" s="172" customFormat="1" ht="15" hidden="1" customHeight="1" x14ac:dyDescent="0.25">
      <c r="A2072" s="175">
        <v>0</v>
      </c>
      <c r="B2072" s="161" t="s">
        <v>5269</v>
      </c>
      <c r="C2072" s="161" t="s">
        <v>6473</v>
      </c>
      <c r="D2072" s="162" t="s">
        <v>4074</v>
      </c>
      <c r="E2072" s="162" t="s">
        <v>4075</v>
      </c>
      <c r="F2072" s="162" t="s">
        <v>4087</v>
      </c>
      <c r="G2072" s="163" t="s">
        <v>175</v>
      </c>
      <c r="H2072" s="164">
        <v>1.1000000000000001</v>
      </c>
      <c r="I2072" s="165"/>
      <c r="J2072" s="166">
        <f t="shared" si="175"/>
        <v>0</v>
      </c>
      <c r="K2072" s="166">
        <f t="shared" si="176"/>
        <v>0</v>
      </c>
      <c r="L2072" s="166">
        <f t="shared" si="177"/>
        <v>0</v>
      </c>
      <c r="M2072" s="171" t="str">
        <f t="shared" si="181"/>
        <v/>
      </c>
    </row>
    <row r="2073" spans="1:13" s="172" customFormat="1" ht="15" hidden="1" customHeight="1" x14ac:dyDescent="0.25">
      <c r="A2073" s="175">
        <v>0</v>
      </c>
      <c r="B2073" s="161" t="s">
        <v>4088</v>
      </c>
      <c r="C2073" s="161" t="s">
        <v>4089</v>
      </c>
      <c r="D2073" s="162" t="s">
        <v>4074</v>
      </c>
      <c r="E2073" s="162" t="s">
        <v>4075</v>
      </c>
      <c r="F2073" s="162" t="s">
        <v>4090</v>
      </c>
      <c r="G2073" s="163" t="s">
        <v>175</v>
      </c>
      <c r="H2073" s="164">
        <v>1.43</v>
      </c>
      <c r="I2073" s="165"/>
      <c r="J2073" s="166">
        <f t="shared" si="175"/>
        <v>0</v>
      </c>
      <c r="K2073" s="166">
        <f t="shared" si="176"/>
        <v>0</v>
      </c>
      <c r="L2073" s="166">
        <f t="shared" si="177"/>
        <v>0</v>
      </c>
      <c r="M2073" s="171" t="str">
        <f t="shared" si="181"/>
        <v/>
      </c>
    </row>
    <row r="2074" spans="1:13" ht="15" customHeight="1" x14ac:dyDescent="0.25">
      <c r="A2074" s="1">
        <v>25</v>
      </c>
      <c r="B2074" s="63" t="s">
        <v>4091</v>
      </c>
      <c r="C2074" s="63" t="s">
        <v>4092</v>
      </c>
      <c r="D2074" s="64" t="s">
        <v>4074</v>
      </c>
      <c r="E2074" s="64" t="s">
        <v>4075</v>
      </c>
      <c r="F2074" s="64" t="s">
        <v>4093</v>
      </c>
      <c r="G2074" s="65" t="s">
        <v>175</v>
      </c>
      <c r="H2074" s="66">
        <v>1.43</v>
      </c>
      <c r="I2074" s="67"/>
      <c r="J2074" s="68">
        <f t="shared" si="175"/>
        <v>0</v>
      </c>
      <c r="K2074" s="68">
        <f t="shared" si="176"/>
        <v>0</v>
      </c>
      <c r="L2074" s="68">
        <f t="shared" si="177"/>
        <v>0</v>
      </c>
      <c r="M2074" s="30" t="str">
        <f t="shared" si="181"/>
        <v/>
      </c>
    </row>
    <row r="2075" spans="1:13" s="172" customFormat="1" ht="15" customHeight="1" x14ac:dyDescent="0.25">
      <c r="A2075" s="1">
        <v>343</v>
      </c>
      <c r="B2075" s="63" t="s">
        <v>4094</v>
      </c>
      <c r="C2075" s="63" t="s">
        <v>4095</v>
      </c>
      <c r="D2075" s="64" t="s">
        <v>4074</v>
      </c>
      <c r="E2075" s="64" t="s">
        <v>4075</v>
      </c>
      <c r="F2075" s="64" t="s">
        <v>4096</v>
      </c>
      <c r="G2075" s="65" t="s">
        <v>175</v>
      </c>
      <c r="H2075" s="66">
        <v>1.43</v>
      </c>
      <c r="I2075" s="67"/>
      <c r="J2075" s="68">
        <f t="shared" si="175"/>
        <v>0</v>
      </c>
      <c r="K2075" s="68">
        <f t="shared" si="176"/>
        <v>0</v>
      </c>
      <c r="L2075" s="68">
        <f t="shared" si="177"/>
        <v>0</v>
      </c>
      <c r="M2075" s="46" t="str">
        <f t="shared" si="181"/>
        <v/>
      </c>
    </row>
    <row r="2076" spans="1:13" s="172" customFormat="1" ht="15" customHeight="1" x14ac:dyDescent="0.25">
      <c r="A2076" s="1">
        <v>132</v>
      </c>
      <c r="B2076" s="63" t="s">
        <v>4097</v>
      </c>
      <c r="C2076" s="63" t="s">
        <v>4098</v>
      </c>
      <c r="D2076" s="64" t="s">
        <v>4074</v>
      </c>
      <c r="E2076" s="64" t="s">
        <v>4075</v>
      </c>
      <c r="F2076" s="64" t="s">
        <v>4099</v>
      </c>
      <c r="G2076" s="65" t="s">
        <v>175</v>
      </c>
      <c r="H2076" s="66">
        <v>1.43</v>
      </c>
      <c r="I2076" s="67"/>
      <c r="J2076" s="68">
        <f t="shared" si="175"/>
        <v>0</v>
      </c>
      <c r="K2076" s="68">
        <f t="shared" si="176"/>
        <v>0</v>
      </c>
      <c r="L2076" s="68">
        <f t="shared" si="177"/>
        <v>0</v>
      </c>
      <c r="M2076" s="46" t="str">
        <f t="shared" si="181"/>
        <v/>
      </c>
    </row>
    <row r="2077" spans="1:13" s="172" customFormat="1" ht="15" hidden="1" customHeight="1" x14ac:dyDescent="0.25">
      <c r="A2077" s="175">
        <v>0</v>
      </c>
      <c r="B2077" s="161" t="s">
        <v>4100</v>
      </c>
      <c r="C2077" s="161" t="s">
        <v>4101</v>
      </c>
      <c r="D2077" s="162" t="s">
        <v>4074</v>
      </c>
      <c r="E2077" s="162" t="s">
        <v>4075</v>
      </c>
      <c r="F2077" s="162" t="s">
        <v>4102</v>
      </c>
      <c r="G2077" s="163" t="s">
        <v>175</v>
      </c>
      <c r="H2077" s="164">
        <v>1.43</v>
      </c>
      <c r="I2077" s="165"/>
      <c r="J2077" s="166">
        <f t="shared" si="175"/>
        <v>0</v>
      </c>
      <c r="K2077" s="166">
        <f t="shared" si="176"/>
        <v>0</v>
      </c>
      <c r="L2077" s="166">
        <f t="shared" si="177"/>
        <v>0</v>
      </c>
      <c r="M2077" s="171" t="str">
        <f t="shared" si="181"/>
        <v/>
      </c>
    </row>
    <row r="2078" spans="1:13" s="172" customFormat="1" ht="15" hidden="1" customHeight="1" x14ac:dyDescent="0.25">
      <c r="A2078" s="175">
        <v>0</v>
      </c>
      <c r="B2078" s="161" t="s">
        <v>4103</v>
      </c>
      <c r="C2078" s="161" t="s">
        <v>4104</v>
      </c>
      <c r="D2078" s="162" t="s">
        <v>4074</v>
      </c>
      <c r="E2078" s="162" t="s">
        <v>4075</v>
      </c>
      <c r="F2078" s="162" t="s">
        <v>4105</v>
      </c>
      <c r="G2078" s="163" t="s">
        <v>175</v>
      </c>
      <c r="H2078" s="164">
        <v>1.43</v>
      </c>
      <c r="I2078" s="165"/>
      <c r="J2078" s="166">
        <f t="shared" si="175"/>
        <v>0</v>
      </c>
      <c r="K2078" s="166">
        <f t="shared" si="176"/>
        <v>0</v>
      </c>
      <c r="L2078" s="166">
        <f t="shared" si="177"/>
        <v>0</v>
      </c>
      <c r="M2078" s="171" t="str">
        <f t="shared" si="181"/>
        <v/>
      </c>
    </row>
    <row r="2079" spans="1:13" ht="15" customHeight="1" x14ac:dyDescent="0.25">
      <c r="A2079" s="1">
        <v>227</v>
      </c>
      <c r="B2079" s="63" t="s">
        <v>5270</v>
      </c>
      <c r="C2079" s="178" t="s">
        <v>6474</v>
      </c>
      <c r="D2079" s="167" t="s">
        <v>4074</v>
      </c>
      <c r="E2079" s="167" t="s">
        <v>4075</v>
      </c>
      <c r="F2079" s="167" t="s">
        <v>4106</v>
      </c>
      <c r="G2079" s="168" t="s">
        <v>175</v>
      </c>
      <c r="H2079" s="169">
        <v>1.1000000000000001</v>
      </c>
      <c r="I2079" s="67"/>
      <c r="J2079" s="68">
        <f t="shared" si="175"/>
        <v>0</v>
      </c>
      <c r="K2079" s="68">
        <f t="shared" si="176"/>
        <v>0</v>
      </c>
      <c r="L2079" s="68">
        <f t="shared" si="177"/>
        <v>0</v>
      </c>
      <c r="M2079" s="46" t="str">
        <f t="shared" si="181"/>
        <v/>
      </c>
    </row>
    <row r="2080" spans="1:13" s="172" customFormat="1" ht="15" hidden="1" customHeight="1" x14ac:dyDescent="0.25">
      <c r="A2080" s="175">
        <v>0</v>
      </c>
      <c r="B2080" s="161" t="s">
        <v>4107</v>
      </c>
      <c r="C2080" s="161" t="s">
        <v>4108</v>
      </c>
      <c r="D2080" s="162" t="s">
        <v>4109</v>
      </c>
      <c r="E2080" s="162" t="s">
        <v>4110</v>
      </c>
      <c r="F2080" s="162" t="s">
        <v>4111</v>
      </c>
      <c r="G2080" s="163" t="s">
        <v>64</v>
      </c>
      <c r="H2080" s="164">
        <v>0.81</v>
      </c>
      <c r="I2080" s="165"/>
      <c r="J2080" s="166">
        <f t="shared" si="175"/>
        <v>0</v>
      </c>
      <c r="K2080" s="166">
        <f t="shared" si="176"/>
        <v>0</v>
      </c>
      <c r="L2080" s="166">
        <f t="shared" si="177"/>
        <v>0</v>
      </c>
      <c r="M2080" s="171" t="str">
        <f t="shared" ref="M2080:M2086" si="182">IF(I2080="","",IF(I2080&lt;80,"Ошибка! Не соблюден минимальный заказ на сорт!",IF(MOD(I2080,40)&gt;0,"Ошибка! Не соблюдена кратность заказа на позицию!","")))</f>
        <v/>
      </c>
    </row>
    <row r="2081" spans="1:13" s="172" customFormat="1" ht="15" hidden="1" customHeight="1" x14ac:dyDescent="0.25">
      <c r="A2081" s="175">
        <v>0</v>
      </c>
      <c r="B2081" s="161" t="s">
        <v>4112</v>
      </c>
      <c r="C2081" s="161" t="s">
        <v>4113</v>
      </c>
      <c r="D2081" s="162" t="s">
        <v>4109</v>
      </c>
      <c r="E2081" s="162" t="s">
        <v>4110</v>
      </c>
      <c r="F2081" s="162" t="s">
        <v>4114</v>
      </c>
      <c r="G2081" s="163" t="s">
        <v>64</v>
      </c>
      <c r="H2081" s="164">
        <v>0.83</v>
      </c>
      <c r="I2081" s="165"/>
      <c r="J2081" s="166">
        <f t="shared" si="175"/>
        <v>0</v>
      </c>
      <c r="K2081" s="166">
        <f t="shared" si="176"/>
        <v>0</v>
      </c>
      <c r="L2081" s="166">
        <f t="shared" si="177"/>
        <v>0</v>
      </c>
      <c r="M2081" s="171" t="str">
        <f t="shared" si="182"/>
        <v/>
      </c>
    </row>
    <row r="2082" spans="1:13" s="172" customFormat="1" ht="15" hidden="1" customHeight="1" x14ac:dyDescent="0.25">
      <c r="A2082" s="175">
        <v>0</v>
      </c>
      <c r="B2082" s="161" t="s">
        <v>4115</v>
      </c>
      <c r="C2082" s="161" t="s">
        <v>4116</v>
      </c>
      <c r="D2082" s="162" t="s">
        <v>4109</v>
      </c>
      <c r="E2082" s="162" t="s">
        <v>4110</v>
      </c>
      <c r="F2082" s="162" t="s">
        <v>4117</v>
      </c>
      <c r="G2082" s="163" t="s">
        <v>64</v>
      </c>
      <c r="H2082" s="164">
        <v>0.81</v>
      </c>
      <c r="I2082" s="165"/>
      <c r="J2082" s="166">
        <f t="shared" si="175"/>
        <v>0</v>
      </c>
      <c r="K2082" s="166">
        <f t="shared" si="176"/>
        <v>0</v>
      </c>
      <c r="L2082" s="166">
        <f t="shared" si="177"/>
        <v>0</v>
      </c>
      <c r="M2082" s="171" t="str">
        <f t="shared" si="182"/>
        <v/>
      </c>
    </row>
    <row r="2083" spans="1:13" s="172" customFormat="1" ht="15" hidden="1" customHeight="1" x14ac:dyDescent="0.25">
      <c r="A2083" s="181">
        <v>0</v>
      </c>
      <c r="B2083" s="161" t="s">
        <v>4118</v>
      </c>
      <c r="C2083" s="161" t="s">
        <v>4119</v>
      </c>
      <c r="D2083" s="162" t="s">
        <v>4109</v>
      </c>
      <c r="E2083" s="162" t="s">
        <v>4110</v>
      </c>
      <c r="F2083" s="162" t="s">
        <v>4120</v>
      </c>
      <c r="G2083" s="163" t="s">
        <v>64</v>
      </c>
      <c r="H2083" s="164">
        <v>0.81</v>
      </c>
      <c r="I2083" s="165"/>
      <c r="J2083" s="166">
        <f t="shared" si="175"/>
        <v>0</v>
      </c>
      <c r="K2083" s="166">
        <f t="shared" si="176"/>
        <v>0</v>
      </c>
      <c r="L2083" s="166">
        <f t="shared" si="177"/>
        <v>0</v>
      </c>
      <c r="M2083" s="171" t="str">
        <f t="shared" si="182"/>
        <v/>
      </c>
    </row>
    <row r="2084" spans="1:13" ht="15" customHeight="1" x14ac:dyDescent="0.25">
      <c r="A2084" s="180">
        <v>48</v>
      </c>
      <c r="B2084" s="63" t="s">
        <v>4122</v>
      </c>
      <c r="C2084" s="63" t="s">
        <v>4123</v>
      </c>
      <c r="D2084" s="64" t="s">
        <v>4109</v>
      </c>
      <c r="E2084" s="64" t="s">
        <v>4110</v>
      </c>
      <c r="F2084" s="64" t="s">
        <v>5938</v>
      </c>
      <c r="G2084" s="177" t="s">
        <v>64</v>
      </c>
      <c r="H2084" s="66">
        <v>0.83</v>
      </c>
      <c r="I2084" s="67"/>
      <c r="J2084" s="68">
        <f t="shared" si="175"/>
        <v>0</v>
      </c>
      <c r="K2084" s="68">
        <f t="shared" si="176"/>
        <v>0</v>
      </c>
      <c r="L2084" s="68">
        <f t="shared" si="177"/>
        <v>0</v>
      </c>
      <c r="M2084" s="46" t="str">
        <f t="shared" si="182"/>
        <v/>
      </c>
    </row>
    <row r="2085" spans="1:13" s="172" customFormat="1" ht="15" hidden="1" customHeight="1" x14ac:dyDescent="0.25">
      <c r="A2085" s="175">
        <v>0</v>
      </c>
      <c r="B2085" s="161" t="s">
        <v>4124</v>
      </c>
      <c r="C2085" s="161" t="s">
        <v>4125</v>
      </c>
      <c r="D2085" s="162" t="s">
        <v>4109</v>
      </c>
      <c r="E2085" s="162" t="s">
        <v>4110</v>
      </c>
      <c r="F2085" s="162" t="s">
        <v>4126</v>
      </c>
      <c r="G2085" s="163" t="s">
        <v>64</v>
      </c>
      <c r="H2085" s="164">
        <v>0.81</v>
      </c>
      <c r="I2085" s="165"/>
      <c r="J2085" s="166">
        <f t="shared" si="175"/>
        <v>0</v>
      </c>
      <c r="K2085" s="166">
        <f t="shared" si="176"/>
        <v>0</v>
      </c>
      <c r="L2085" s="166">
        <f t="shared" si="177"/>
        <v>0</v>
      </c>
      <c r="M2085" s="171" t="str">
        <f t="shared" si="182"/>
        <v/>
      </c>
    </row>
    <row r="2086" spans="1:13" s="172" customFormat="1" ht="15" hidden="1" customHeight="1" x14ac:dyDescent="0.25">
      <c r="A2086" s="175">
        <v>0</v>
      </c>
      <c r="B2086" s="161" t="s">
        <v>4129</v>
      </c>
      <c r="C2086" s="161" t="s">
        <v>4130</v>
      </c>
      <c r="D2086" s="162" t="s">
        <v>4109</v>
      </c>
      <c r="E2086" s="162" t="s">
        <v>5704</v>
      </c>
      <c r="F2086" s="162" t="s">
        <v>4121</v>
      </c>
      <c r="G2086" s="163" t="s">
        <v>64</v>
      </c>
      <c r="H2086" s="164">
        <v>1.47</v>
      </c>
      <c r="I2086" s="165"/>
      <c r="J2086" s="166">
        <f t="shared" si="175"/>
        <v>0</v>
      </c>
      <c r="K2086" s="166">
        <f t="shared" si="176"/>
        <v>0</v>
      </c>
      <c r="L2086" s="166">
        <f t="shared" si="177"/>
        <v>0</v>
      </c>
      <c r="M2086" s="171" t="str">
        <f t="shared" si="182"/>
        <v/>
      </c>
    </row>
    <row r="2087" spans="1:13" s="172" customFormat="1" ht="15" hidden="1" customHeight="1" x14ac:dyDescent="0.25">
      <c r="A2087" s="175">
        <v>0</v>
      </c>
      <c r="B2087" s="161" t="s">
        <v>4802</v>
      </c>
      <c r="C2087" s="179" t="s">
        <v>5373</v>
      </c>
      <c r="D2087" s="173" t="s">
        <v>4109</v>
      </c>
      <c r="E2087" s="173" t="s">
        <v>5704</v>
      </c>
      <c r="F2087" s="173" t="s">
        <v>4121</v>
      </c>
      <c r="G2087" s="174" t="s">
        <v>22</v>
      </c>
      <c r="H2087" s="164">
        <v>7.15</v>
      </c>
      <c r="I2087" s="165"/>
      <c r="J2087" s="166">
        <f t="shared" si="175"/>
        <v>0</v>
      </c>
      <c r="K2087" s="166">
        <f t="shared" si="176"/>
        <v>0</v>
      </c>
      <c r="L2087" s="166">
        <f t="shared" si="177"/>
        <v>0</v>
      </c>
      <c r="M2087" s="171" t="str">
        <f>IF(I2087="","",IF(I2087&lt;25,"Ошибка! Не соблюден минимальный заказ на сорт!",""))</f>
        <v/>
      </c>
    </row>
    <row r="2088" spans="1:13" s="172" customFormat="1" ht="15" customHeight="1" x14ac:dyDescent="0.25">
      <c r="A2088" s="1">
        <v>1453</v>
      </c>
      <c r="B2088" s="63" t="s">
        <v>4127</v>
      </c>
      <c r="C2088" s="63" t="s">
        <v>4128</v>
      </c>
      <c r="D2088" s="64" t="s">
        <v>4109</v>
      </c>
      <c r="E2088" s="64" t="s">
        <v>5704</v>
      </c>
      <c r="F2088" s="64" t="s">
        <v>5939</v>
      </c>
      <c r="G2088" s="65" t="s">
        <v>64</v>
      </c>
      <c r="H2088" s="66">
        <v>0.81</v>
      </c>
      <c r="I2088" s="67"/>
      <c r="J2088" s="68">
        <f t="shared" si="175"/>
        <v>0</v>
      </c>
      <c r="K2088" s="68">
        <f t="shared" si="176"/>
        <v>0</v>
      </c>
      <c r="L2088" s="68">
        <f t="shared" si="177"/>
        <v>0</v>
      </c>
      <c r="M2088" s="46" t="str">
        <f>IF(I2088="","",IF(I2088&lt;80,"Ошибка! Не соблюден минимальный заказ на сорт!",IF(MOD(I2088,40)&gt;0,"Ошибка! Не соблюдена кратность заказа на позицию!","")))</f>
        <v/>
      </c>
    </row>
    <row r="2089" spans="1:13" s="172" customFormat="1" ht="15" customHeight="1" x14ac:dyDescent="0.25">
      <c r="A2089" s="1">
        <v>1335</v>
      </c>
      <c r="B2089" s="63" t="s">
        <v>4131</v>
      </c>
      <c r="C2089" s="63" t="s">
        <v>4132</v>
      </c>
      <c r="D2089" s="64" t="s">
        <v>4133</v>
      </c>
      <c r="E2089" s="64" t="s">
        <v>4134</v>
      </c>
      <c r="F2089" s="64" t="s">
        <v>4135</v>
      </c>
      <c r="G2089" s="65" t="s">
        <v>64</v>
      </c>
      <c r="H2089" s="66">
        <v>1.47</v>
      </c>
      <c r="I2089" s="67"/>
      <c r="J2089" s="68">
        <f t="shared" si="175"/>
        <v>0</v>
      </c>
      <c r="K2089" s="68">
        <f t="shared" si="176"/>
        <v>0</v>
      </c>
      <c r="L2089" s="68">
        <f t="shared" si="177"/>
        <v>0</v>
      </c>
      <c r="M2089" s="46" t="str">
        <f>IF(I2089="","",IF(I2089&lt;80,"Ошибка! Не соблюден минимальный заказ на сорт!",IF(MOD(I2089,40)&gt;0,"Ошибка! Не соблюдена кратность заказа на позицию!","")))</f>
        <v/>
      </c>
    </row>
    <row r="2090" spans="1:13" s="172" customFormat="1" ht="15" hidden="1" customHeight="1" x14ac:dyDescent="0.25">
      <c r="A2090" s="175">
        <v>0</v>
      </c>
      <c r="B2090" s="161" t="s">
        <v>4803</v>
      </c>
      <c r="C2090" s="179" t="s">
        <v>5374</v>
      </c>
      <c r="D2090" s="173" t="s">
        <v>4133</v>
      </c>
      <c r="E2090" s="173" t="s">
        <v>4134</v>
      </c>
      <c r="F2090" s="173" t="s">
        <v>4135</v>
      </c>
      <c r="G2090" s="174" t="s">
        <v>24</v>
      </c>
      <c r="H2090" s="164">
        <v>9.35</v>
      </c>
      <c r="I2090" s="165"/>
      <c r="J2090" s="166">
        <f t="shared" si="175"/>
        <v>0</v>
      </c>
      <c r="K2090" s="166">
        <f t="shared" si="176"/>
        <v>0</v>
      </c>
      <c r="L2090" s="166">
        <f t="shared" si="177"/>
        <v>0</v>
      </c>
      <c r="M2090" s="171" t="str">
        <f>IF(I2090="","",IF(I2090&lt;25,"Ошибка! Не соблюден минимальный заказ на сорт!",""))</f>
        <v/>
      </c>
    </row>
    <row r="2091" spans="1:13" s="172" customFormat="1" ht="15" hidden="1" customHeight="1" x14ac:dyDescent="0.25">
      <c r="A2091" s="175">
        <v>0</v>
      </c>
      <c r="B2091" s="161" t="s">
        <v>4804</v>
      </c>
      <c r="C2091" s="179" t="s">
        <v>6496</v>
      </c>
      <c r="D2091" s="173" t="s">
        <v>6259</v>
      </c>
      <c r="E2091" s="173" t="s">
        <v>6260</v>
      </c>
      <c r="F2091" s="173"/>
      <c r="G2091" s="174" t="s">
        <v>64</v>
      </c>
      <c r="H2091" s="164">
        <v>1.65</v>
      </c>
      <c r="I2091" s="165"/>
      <c r="J2091" s="166">
        <f t="shared" si="175"/>
        <v>0</v>
      </c>
      <c r="K2091" s="166">
        <f t="shared" si="176"/>
        <v>0</v>
      </c>
      <c r="L2091" s="166">
        <f t="shared" si="177"/>
        <v>0</v>
      </c>
      <c r="M2091" s="171" t="str">
        <f t="shared" ref="M2091:M2117" si="183">IF(I2091="","",IF(I2091&lt;80,"Ошибка! Не соблюден минимальный заказ на сорт!",IF(MOD(I2091,40)&gt;0,"Ошибка! Не соблюдена кратность заказа на позицию!","")))</f>
        <v/>
      </c>
    </row>
    <row r="2092" spans="1:13" s="172" customFormat="1" ht="15" hidden="1" customHeight="1" x14ac:dyDescent="0.25">
      <c r="A2092" s="175">
        <v>0</v>
      </c>
      <c r="B2092" s="161" t="s">
        <v>4926</v>
      </c>
      <c r="C2092" s="179" t="s">
        <v>5476</v>
      </c>
      <c r="D2092" s="173" t="s">
        <v>5739</v>
      </c>
      <c r="E2092" s="173" t="s">
        <v>5740</v>
      </c>
      <c r="F2092" s="173" t="s">
        <v>6042</v>
      </c>
      <c r="G2092" s="174" t="s">
        <v>64</v>
      </c>
      <c r="H2092" s="164">
        <v>2.75</v>
      </c>
      <c r="I2092" s="165"/>
      <c r="J2092" s="166">
        <f t="shared" si="175"/>
        <v>0</v>
      </c>
      <c r="K2092" s="166">
        <f t="shared" si="176"/>
        <v>0</v>
      </c>
      <c r="L2092" s="166">
        <f t="shared" si="177"/>
        <v>0</v>
      </c>
      <c r="M2092" s="171" t="str">
        <f t="shared" si="183"/>
        <v/>
      </c>
    </row>
    <row r="2093" spans="1:13" s="172" customFormat="1" ht="15" hidden="1" customHeight="1" x14ac:dyDescent="0.25">
      <c r="A2093" s="175">
        <v>0</v>
      </c>
      <c r="B2093" s="161" t="s">
        <v>4136</v>
      </c>
      <c r="C2093" s="161" t="s">
        <v>4137</v>
      </c>
      <c r="D2093" s="162" t="s">
        <v>4138</v>
      </c>
      <c r="E2093" s="162" t="s">
        <v>4139</v>
      </c>
      <c r="F2093" s="162" t="s">
        <v>4140</v>
      </c>
      <c r="G2093" s="163" t="s">
        <v>64</v>
      </c>
      <c r="H2093" s="164">
        <v>1.3800000000000001</v>
      </c>
      <c r="I2093" s="165"/>
      <c r="J2093" s="166">
        <f t="shared" ref="J2093:J2156" si="184">H2093*I2093</f>
        <v>0</v>
      </c>
      <c r="K2093" s="166">
        <f t="shared" ref="K2093:K2156" si="185">IF($I$11&gt;=7000,0,H2093*0.07*I2093)</f>
        <v>0</v>
      </c>
      <c r="L2093" s="166">
        <f t="shared" ref="L2093:L2156" si="186">J2093+K2093</f>
        <v>0</v>
      </c>
      <c r="M2093" s="171" t="str">
        <f t="shared" si="183"/>
        <v/>
      </c>
    </row>
    <row r="2094" spans="1:13" s="172" customFormat="1" ht="15" hidden="1" customHeight="1" x14ac:dyDescent="0.25">
      <c r="A2094" s="175">
        <v>0</v>
      </c>
      <c r="B2094" s="161" t="s">
        <v>4925</v>
      </c>
      <c r="C2094" s="161" t="s">
        <v>4141</v>
      </c>
      <c r="D2094" s="162" t="s">
        <v>4138</v>
      </c>
      <c r="E2094" s="162" t="s">
        <v>4139</v>
      </c>
      <c r="F2094" s="162" t="s">
        <v>6041</v>
      </c>
      <c r="G2094" s="163" t="s">
        <v>64</v>
      </c>
      <c r="H2094" s="164">
        <v>1.47</v>
      </c>
      <c r="I2094" s="165"/>
      <c r="J2094" s="166">
        <f t="shared" si="184"/>
        <v>0</v>
      </c>
      <c r="K2094" s="166">
        <f t="shared" si="185"/>
        <v>0</v>
      </c>
      <c r="L2094" s="166">
        <f t="shared" si="186"/>
        <v>0</v>
      </c>
      <c r="M2094" s="171" t="str">
        <f t="shared" si="183"/>
        <v/>
      </c>
    </row>
    <row r="2095" spans="1:13" s="172" customFormat="1" ht="15" hidden="1" customHeight="1" x14ac:dyDescent="0.25">
      <c r="A2095" s="175">
        <v>0</v>
      </c>
      <c r="B2095" s="161" t="s">
        <v>4142</v>
      </c>
      <c r="C2095" s="161" t="s">
        <v>4143</v>
      </c>
      <c r="D2095" s="162" t="s">
        <v>4138</v>
      </c>
      <c r="E2095" s="162" t="s">
        <v>4139</v>
      </c>
      <c r="F2095" s="162" t="s">
        <v>4144</v>
      </c>
      <c r="G2095" s="163" t="s">
        <v>64</v>
      </c>
      <c r="H2095" s="164">
        <v>1.05</v>
      </c>
      <c r="I2095" s="165"/>
      <c r="J2095" s="166">
        <f t="shared" si="184"/>
        <v>0</v>
      </c>
      <c r="K2095" s="166">
        <f t="shared" si="185"/>
        <v>0</v>
      </c>
      <c r="L2095" s="166">
        <f t="shared" si="186"/>
        <v>0</v>
      </c>
      <c r="M2095" s="171" t="str">
        <f t="shared" si="183"/>
        <v/>
      </c>
    </row>
    <row r="2096" spans="1:13" s="172" customFormat="1" ht="15" hidden="1" customHeight="1" x14ac:dyDescent="0.25">
      <c r="A2096" s="175">
        <v>0</v>
      </c>
      <c r="B2096" s="161" t="s">
        <v>4145</v>
      </c>
      <c r="C2096" s="161" t="s">
        <v>4146</v>
      </c>
      <c r="D2096" s="162" t="s">
        <v>4138</v>
      </c>
      <c r="E2096" s="162" t="s">
        <v>4139</v>
      </c>
      <c r="F2096" s="162" t="s">
        <v>4147</v>
      </c>
      <c r="G2096" s="163" t="s">
        <v>64</v>
      </c>
      <c r="H2096" s="164">
        <v>1.1599999999999999</v>
      </c>
      <c r="I2096" s="165"/>
      <c r="J2096" s="166">
        <f t="shared" si="184"/>
        <v>0</v>
      </c>
      <c r="K2096" s="166">
        <f t="shared" si="185"/>
        <v>0</v>
      </c>
      <c r="L2096" s="166">
        <f t="shared" si="186"/>
        <v>0</v>
      </c>
      <c r="M2096" s="171" t="str">
        <f t="shared" si="183"/>
        <v/>
      </c>
    </row>
    <row r="2097" spans="1:13" s="172" customFormat="1" ht="15" hidden="1" customHeight="1" x14ac:dyDescent="0.25">
      <c r="A2097" s="175">
        <v>0</v>
      </c>
      <c r="B2097" s="161" t="s">
        <v>6746</v>
      </c>
      <c r="C2097" s="207" t="s">
        <v>6775</v>
      </c>
      <c r="D2097" s="162" t="s">
        <v>6719</v>
      </c>
      <c r="E2097" s="162" t="s">
        <v>6720</v>
      </c>
      <c r="F2097" s="162" t="s">
        <v>6816</v>
      </c>
      <c r="G2097" s="163" t="s">
        <v>64</v>
      </c>
      <c r="H2097" s="164">
        <v>2.3899999999999997</v>
      </c>
      <c r="I2097" s="165"/>
      <c r="J2097" s="166">
        <f t="shared" si="184"/>
        <v>0</v>
      </c>
      <c r="K2097" s="166">
        <f t="shared" si="185"/>
        <v>0</v>
      </c>
      <c r="L2097" s="166">
        <f t="shared" si="186"/>
        <v>0</v>
      </c>
      <c r="M2097" s="171" t="str">
        <f t="shared" si="183"/>
        <v/>
      </c>
    </row>
    <row r="2098" spans="1:13" s="172" customFormat="1" ht="15" hidden="1" customHeight="1" x14ac:dyDescent="0.25">
      <c r="A2098" s="175">
        <v>0</v>
      </c>
      <c r="B2098" s="161" t="s">
        <v>6651</v>
      </c>
      <c r="C2098" s="161" t="s">
        <v>6683</v>
      </c>
      <c r="D2098" s="162" t="s">
        <v>6719</v>
      </c>
      <c r="E2098" s="162" t="s">
        <v>6720</v>
      </c>
      <c r="F2098" s="162" t="s">
        <v>6721</v>
      </c>
      <c r="G2098" s="163" t="s">
        <v>64</v>
      </c>
      <c r="H2098" s="164">
        <v>2.3899999999999997</v>
      </c>
      <c r="I2098" s="165"/>
      <c r="J2098" s="166">
        <f t="shared" si="184"/>
        <v>0</v>
      </c>
      <c r="K2098" s="166">
        <f t="shared" si="185"/>
        <v>0</v>
      </c>
      <c r="L2098" s="166">
        <f t="shared" si="186"/>
        <v>0</v>
      </c>
      <c r="M2098" s="171" t="str">
        <f t="shared" si="183"/>
        <v/>
      </c>
    </row>
    <row r="2099" spans="1:13" s="172" customFormat="1" ht="15" hidden="1" customHeight="1" x14ac:dyDescent="0.25">
      <c r="A2099" s="175">
        <v>0</v>
      </c>
      <c r="B2099" s="161" t="s">
        <v>6747</v>
      </c>
      <c r="C2099" s="161" t="s">
        <v>6776</v>
      </c>
      <c r="D2099" s="162" t="s">
        <v>6719</v>
      </c>
      <c r="E2099" s="162" t="s">
        <v>6720</v>
      </c>
      <c r="F2099" s="162" t="s">
        <v>6799</v>
      </c>
      <c r="G2099" s="163" t="s">
        <v>64</v>
      </c>
      <c r="H2099" s="164">
        <v>2.3899999999999997</v>
      </c>
      <c r="I2099" s="165"/>
      <c r="J2099" s="166">
        <f t="shared" si="184"/>
        <v>0</v>
      </c>
      <c r="K2099" s="166">
        <f t="shared" si="185"/>
        <v>0</v>
      </c>
      <c r="L2099" s="166">
        <f t="shared" si="186"/>
        <v>0</v>
      </c>
      <c r="M2099" s="171" t="str">
        <f t="shared" si="183"/>
        <v/>
      </c>
    </row>
    <row r="2100" spans="1:13" s="172" customFormat="1" ht="15" hidden="1" customHeight="1" x14ac:dyDescent="0.25">
      <c r="A2100" s="175">
        <v>0</v>
      </c>
      <c r="B2100" s="161" t="s">
        <v>6748</v>
      </c>
      <c r="C2100" s="161" t="s">
        <v>6777</v>
      </c>
      <c r="D2100" s="162" t="s">
        <v>6719</v>
      </c>
      <c r="E2100" s="162" t="s">
        <v>6720</v>
      </c>
      <c r="F2100" s="162" t="s">
        <v>6800</v>
      </c>
      <c r="G2100" s="163" t="s">
        <v>64</v>
      </c>
      <c r="H2100" s="164">
        <v>2.3899999999999997</v>
      </c>
      <c r="I2100" s="165"/>
      <c r="J2100" s="166">
        <f t="shared" si="184"/>
        <v>0</v>
      </c>
      <c r="K2100" s="166">
        <f t="shared" si="185"/>
        <v>0</v>
      </c>
      <c r="L2100" s="166">
        <f t="shared" si="186"/>
        <v>0</v>
      </c>
      <c r="M2100" s="171" t="str">
        <f t="shared" si="183"/>
        <v/>
      </c>
    </row>
    <row r="2101" spans="1:13" s="172" customFormat="1" ht="15" hidden="1" customHeight="1" x14ac:dyDescent="0.25">
      <c r="A2101" s="175">
        <v>0</v>
      </c>
      <c r="B2101" s="161" t="s">
        <v>6749</v>
      </c>
      <c r="C2101" s="161" t="s">
        <v>6778</v>
      </c>
      <c r="D2101" s="162" t="s">
        <v>6719</v>
      </c>
      <c r="E2101" s="162" t="s">
        <v>6720</v>
      </c>
      <c r="F2101" s="162" t="s">
        <v>6801</v>
      </c>
      <c r="G2101" s="163" t="s">
        <v>64</v>
      </c>
      <c r="H2101" s="164">
        <v>2.3899999999999997</v>
      </c>
      <c r="I2101" s="165"/>
      <c r="J2101" s="166">
        <f t="shared" si="184"/>
        <v>0</v>
      </c>
      <c r="K2101" s="166">
        <f t="shared" si="185"/>
        <v>0</v>
      </c>
      <c r="L2101" s="166">
        <f t="shared" si="186"/>
        <v>0</v>
      </c>
      <c r="M2101" s="171" t="str">
        <f t="shared" si="183"/>
        <v/>
      </c>
    </row>
    <row r="2102" spans="1:13" s="172" customFormat="1" ht="15" hidden="1" customHeight="1" x14ac:dyDescent="0.25">
      <c r="A2102" s="175">
        <v>0</v>
      </c>
      <c r="B2102" s="161" t="s">
        <v>6650</v>
      </c>
      <c r="C2102" s="161" t="s">
        <v>6682</v>
      </c>
      <c r="D2102" s="162" t="s">
        <v>6719</v>
      </c>
      <c r="E2102" s="162" t="s">
        <v>6720</v>
      </c>
      <c r="F2102" s="162"/>
      <c r="G2102" s="163" t="s">
        <v>64</v>
      </c>
      <c r="H2102" s="164">
        <v>2.3899999999999997</v>
      </c>
      <c r="I2102" s="165"/>
      <c r="J2102" s="166">
        <f t="shared" si="184"/>
        <v>0</v>
      </c>
      <c r="K2102" s="166">
        <f t="shared" si="185"/>
        <v>0</v>
      </c>
      <c r="L2102" s="166">
        <f t="shared" si="186"/>
        <v>0</v>
      </c>
      <c r="M2102" s="171" t="str">
        <f t="shared" si="183"/>
        <v/>
      </c>
    </row>
    <row r="2103" spans="1:13" s="172" customFormat="1" ht="15" hidden="1" customHeight="1" x14ac:dyDescent="0.25">
      <c r="A2103" s="175">
        <v>0</v>
      </c>
      <c r="B2103" s="161" t="s">
        <v>4155</v>
      </c>
      <c r="C2103" s="161" t="s">
        <v>4156</v>
      </c>
      <c r="D2103" s="162" t="s">
        <v>4157</v>
      </c>
      <c r="E2103" s="162" t="s">
        <v>5676</v>
      </c>
      <c r="F2103" s="162" t="s">
        <v>4158</v>
      </c>
      <c r="G2103" s="163" t="s">
        <v>64</v>
      </c>
      <c r="H2103" s="164">
        <v>0.96</v>
      </c>
      <c r="I2103" s="165"/>
      <c r="J2103" s="166">
        <f t="shared" si="184"/>
        <v>0</v>
      </c>
      <c r="K2103" s="166">
        <f t="shared" si="185"/>
        <v>0</v>
      </c>
      <c r="L2103" s="166">
        <f t="shared" si="186"/>
        <v>0</v>
      </c>
      <c r="M2103" s="171" t="str">
        <f t="shared" si="183"/>
        <v/>
      </c>
    </row>
    <row r="2104" spans="1:13" s="172" customFormat="1" ht="15" hidden="1" customHeight="1" x14ac:dyDescent="0.25">
      <c r="A2104" s="175">
        <v>0</v>
      </c>
      <c r="B2104" s="161" t="s">
        <v>6633</v>
      </c>
      <c r="C2104" s="161" t="s">
        <v>6665</v>
      </c>
      <c r="D2104" s="162" t="s">
        <v>4159</v>
      </c>
      <c r="E2104" s="162" t="s">
        <v>4160</v>
      </c>
      <c r="F2104" s="162" t="s">
        <v>2536</v>
      </c>
      <c r="G2104" s="163" t="s">
        <v>64</v>
      </c>
      <c r="H2104" s="164">
        <v>2.15</v>
      </c>
      <c r="I2104" s="165"/>
      <c r="J2104" s="166">
        <f t="shared" si="184"/>
        <v>0</v>
      </c>
      <c r="K2104" s="166">
        <f t="shared" si="185"/>
        <v>0</v>
      </c>
      <c r="L2104" s="166">
        <f t="shared" si="186"/>
        <v>0</v>
      </c>
      <c r="M2104" s="171" t="str">
        <f t="shared" si="183"/>
        <v/>
      </c>
    </row>
    <row r="2105" spans="1:13" ht="15" customHeight="1" x14ac:dyDescent="0.25">
      <c r="A2105" s="1">
        <v>599</v>
      </c>
      <c r="B2105" s="63" t="s">
        <v>4161</v>
      </c>
      <c r="C2105" s="63" t="s">
        <v>4162</v>
      </c>
      <c r="D2105" s="64" t="s">
        <v>4159</v>
      </c>
      <c r="E2105" s="64" t="s">
        <v>4160</v>
      </c>
      <c r="F2105" s="64" t="s">
        <v>4163</v>
      </c>
      <c r="G2105" s="65" t="s">
        <v>64</v>
      </c>
      <c r="H2105" s="66">
        <v>0.96</v>
      </c>
      <c r="I2105" s="67"/>
      <c r="J2105" s="68">
        <f t="shared" si="184"/>
        <v>0</v>
      </c>
      <c r="K2105" s="68">
        <f t="shared" si="185"/>
        <v>0</v>
      </c>
      <c r="L2105" s="68">
        <f t="shared" si="186"/>
        <v>0</v>
      </c>
      <c r="M2105" s="46" t="str">
        <f t="shared" si="183"/>
        <v/>
      </c>
    </row>
    <row r="2106" spans="1:13" ht="15" customHeight="1" x14ac:dyDescent="0.25">
      <c r="A2106" s="1">
        <v>788</v>
      </c>
      <c r="B2106" s="63" t="s">
        <v>4164</v>
      </c>
      <c r="C2106" s="63" t="s">
        <v>4165</v>
      </c>
      <c r="D2106" s="64" t="s">
        <v>4159</v>
      </c>
      <c r="E2106" s="64" t="s">
        <v>4160</v>
      </c>
      <c r="F2106" s="64" t="s">
        <v>4166</v>
      </c>
      <c r="G2106" s="65" t="s">
        <v>64</v>
      </c>
      <c r="H2106" s="66">
        <v>0.96</v>
      </c>
      <c r="I2106" s="67"/>
      <c r="J2106" s="68">
        <f t="shared" si="184"/>
        <v>0</v>
      </c>
      <c r="K2106" s="68">
        <f t="shared" si="185"/>
        <v>0</v>
      </c>
      <c r="L2106" s="68">
        <f t="shared" si="186"/>
        <v>0</v>
      </c>
      <c r="M2106" s="46" t="str">
        <f t="shared" si="183"/>
        <v/>
      </c>
    </row>
    <row r="2107" spans="1:13" s="172" customFormat="1" ht="15" hidden="1" customHeight="1" x14ac:dyDescent="0.25">
      <c r="A2107" s="175">
        <v>0</v>
      </c>
      <c r="B2107" s="161" t="s">
        <v>4167</v>
      </c>
      <c r="C2107" s="161" t="s">
        <v>4168</v>
      </c>
      <c r="D2107" s="162" t="s">
        <v>4159</v>
      </c>
      <c r="E2107" s="162" t="s">
        <v>4160</v>
      </c>
      <c r="F2107" s="162" t="s">
        <v>4169</v>
      </c>
      <c r="G2107" s="163" t="s">
        <v>64</v>
      </c>
      <c r="H2107" s="164">
        <v>0.96</v>
      </c>
      <c r="I2107" s="165"/>
      <c r="J2107" s="166">
        <f t="shared" si="184"/>
        <v>0</v>
      </c>
      <c r="K2107" s="166">
        <f t="shared" si="185"/>
        <v>0</v>
      </c>
      <c r="L2107" s="166">
        <f t="shared" si="186"/>
        <v>0</v>
      </c>
      <c r="M2107" s="171" t="str">
        <f t="shared" si="183"/>
        <v/>
      </c>
    </row>
    <row r="2108" spans="1:13" s="172" customFormat="1" ht="15" hidden="1" customHeight="1" x14ac:dyDescent="0.25">
      <c r="A2108" s="175">
        <v>0</v>
      </c>
      <c r="B2108" s="161" t="s">
        <v>4170</v>
      </c>
      <c r="C2108" s="161" t="s">
        <v>4171</v>
      </c>
      <c r="D2108" s="162" t="s">
        <v>4159</v>
      </c>
      <c r="E2108" s="162" t="s">
        <v>4160</v>
      </c>
      <c r="F2108" s="162" t="s">
        <v>4172</v>
      </c>
      <c r="G2108" s="163" t="s">
        <v>64</v>
      </c>
      <c r="H2108" s="164">
        <v>0.96</v>
      </c>
      <c r="I2108" s="165"/>
      <c r="J2108" s="166">
        <f t="shared" si="184"/>
        <v>0</v>
      </c>
      <c r="K2108" s="166">
        <f t="shared" si="185"/>
        <v>0</v>
      </c>
      <c r="L2108" s="166">
        <f t="shared" si="186"/>
        <v>0</v>
      </c>
      <c r="M2108" s="171" t="str">
        <f t="shared" si="183"/>
        <v/>
      </c>
    </row>
    <row r="2109" spans="1:13" ht="15" customHeight="1" x14ac:dyDescent="0.25">
      <c r="A2109" s="1">
        <v>745</v>
      </c>
      <c r="B2109" s="63" t="s">
        <v>4613</v>
      </c>
      <c r="C2109" s="63" t="s">
        <v>4600</v>
      </c>
      <c r="D2109" s="64" t="s">
        <v>4159</v>
      </c>
      <c r="E2109" s="64" t="s">
        <v>4160</v>
      </c>
      <c r="F2109" s="64" t="s">
        <v>4607</v>
      </c>
      <c r="G2109" s="65" t="s">
        <v>64</v>
      </c>
      <c r="H2109" s="66">
        <v>0.96</v>
      </c>
      <c r="I2109" s="67"/>
      <c r="J2109" s="68">
        <f t="shared" si="184"/>
        <v>0</v>
      </c>
      <c r="K2109" s="68">
        <f t="shared" si="185"/>
        <v>0</v>
      </c>
      <c r="L2109" s="68">
        <f t="shared" si="186"/>
        <v>0</v>
      </c>
      <c r="M2109" s="46" t="str">
        <f t="shared" si="183"/>
        <v/>
      </c>
    </row>
    <row r="2110" spans="1:13" s="172" customFormat="1" ht="15" hidden="1" customHeight="1" x14ac:dyDescent="0.25">
      <c r="A2110" s="175">
        <v>0</v>
      </c>
      <c r="B2110" s="161" t="s">
        <v>4173</v>
      </c>
      <c r="C2110" s="161" t="s">
        <v>4174</v>
      </c>
      <c r="D2110" s="162" t="s">
        <v>4159</v>
      </c>
      <c r="E2110" s="162" t="s">
        <v>4160</v>
      </c>
      <c r="F2110" s="162" t="s">
        <v>4175</v>
      </c>
      <c r="G2110" s="163" t="s">
        <v>64</v>
      </c>
      <c r="H2110" s="164">
        <v>0.96</v>
      </c>
      <c r="I2110" s="165"/>
      <c r="J2110" s="166">
        <f t="shared" si="184"/>
        <v>0</v>
      </c>
      <c r="K2110" s="166">
        <f t="shared" si="185"/>
        <v>0</v>
      </c>
      <c r="L2110" s="166">
        <f t="shared" si="186"/>
        <v>0</v>
      </c>
      <c r="M2110" s="171" t="str">
        <f t="shared" si="183"/>
        <v/>
      </c>
    </row>
    <row r="2111" spans="1:13" ht="15" customHeight="1" x14ac:dyDescent="0.25">
      <c r="A2111" s="1">
        <v>76</v>
      </c>
      <c r="B2111" s="63" t="s">
        <v>4176</v>
      </c>
      <c r="C2111" s="63" t="s">
        <v>4177</v>
      </c>
      <c r="D2111" s="64" t="s">
        <v>4159</v>
      </c>
      <c r="E2111" s="64" t="s">
        <v>4160</v>
      </c>
      <c r="F2111" s="64" t="s">
        <v>4178</v>
      </c>
      <c r="G2111" s="65" t="s">
        <v>64</v>
      </c>
      <c r="H2111" s="66">
        <v>0.96</v>
      </c>
      <c r="I2111" s="67"/>
      <c r="J2111" s="68">
        <f t="shared" si="184"/>
        <v>0</v>
      </c>
      <c r="K2111" s="68">
        <f t="shared" si="185"/>
        <v>0</v>
      </c>
      <c r="L2111" s="68">
        <f t="shared" si="186"/>
        <v>0</v>
      </c>
      <c r="M2111" s="46" t="str">
        <f t="shared" si="183"/>
        <v/>
      </c>
    </row>
    <row r="2112" spans="1:13" ht="15" customHeight="1" x14ac:dyDescent="0.25">
      <c r="A2112" s="1">
        <v>1770</v>
      </c>
      <c r="B2112" s="63" t="s">
        <v>4179</v>
      </c>
      <c r="C2112" s="63" t="s">
        <v>4180</v>
      </c>
      <c r="D2112" s="64" t="s">
        <v>4159</v>
      </c>
      <c r="E2112" s="64" t="s">
        <v>4160</v>
      </c>
      <c r="F2112" s="64" t="s">
        <v>4181</v>
      </c>
      <c r="G2112" s="65" t="s">
        <v>64</v>
      </c>
      <c r="H2112" s="66">
        <v>0.96</v>
      </c>
      <c r="I2112" s="67"/>
      <c r="J2112" s="68">
        <f t="shared" si="184"/>
        <v>0</v>
      </c>
      <c r="K2112" s="68">
        <f t="shared" si="185"/>
        <v>0</v>
      </c>
      <c r="L2112" s="68">
        <f t="shared" si="186"/>
        <v>0</v>
      </c>
      <c r="M2112" s="46" t="str">
        <f t="shared" si="183"/>
        <v/>
      </c>
    </row>
    <row r="2113" spans="1:13" s="172" customFormat="1" ht="15" hidden="1" customHeight="1" x14ac:dyDescent="0.25">
      <c r="A2113" s="175">
        <v>0</v>
      </c>
      <c r="B2113" s="161" t="s">
        <v>4182</v>
      </c>
      <c r="C2113" s="161" t="s">
        <v>4183</v>
      </c>
      <c r="D2113" s="162" t="s">
        <v>4184</v>
      </c>
      <c r="E2113" s="162" t="s">
        <v>4185</v>
      </c>
      <c r="F2113" s="162" t="s">
        <v>4186</v>
      </c>
      <c r="G2113" s="163" t="s">
        <v>64</v>
      </c>
      <c r="H2113" s="164">
        <v>2.15</v>
      </c>
      <c r="I2113" s="165"/>
      <c r="J2113" s="166">
        <f t="shared" si="184"/>
        <v>0</v>
      </c>
      <c r="K2113" s="166">
        <f t="shared" si="185"/>
        <v>0</v>
      </c>
      <c r="L2113" s="166">
        <f t="shared" si="186"/>
        <v>0</v>
      </c>
      <c r="M2113" s="171" t="str">
        <f t="shared" si="183"/>
        <v/>
      </c>
    </row>
    <row r="2114" spans="1:13" s="172" customFormat="1" ht="15" hidden="1" customHeight="1" x14ac:dyDescent="0.25">
      <c r="A2114" s="175">
        <v>0</v>
      </c>
      <c r="B2114" s="161" t="s">
        <v>4187</v>
      </c>
      <c r="C2114" s="161" t="s">
        <v>6630</v>
      </c>
      <c r="D2114" s="162" t="s">
        <v>4184</v>
      </c>
      <c r="E2114" s="162" t="s">
        <v>4185</v>
      </c>
      <c r="F2114" s="162" t="s">
        <v>4186</v>
      </c>
      <c r="G2114" s="163" t="s">
        <v>64</v>
      </c>
      <c r="H2114" s="164">
        <v>2.15</v>
      </c>
      <c r="I2114" s="165"/>
      <c r="J2114" s="166">
        <f t="shared" si="184"/>
        <v>0</v>
      </c>
      <c r="K2114" s="166">
        <f t="shared" si="185"/>
        <v>0</v>
      </c>
      <c r="L2114" s="166">
        <f t="shared" si="186"/>
        <v>0</v>
      </c>
      <c r="M2114" s="171" t="str">
        <f t="shared" si="183"/>
        <v/>
      </c>
    </row>
    <row r="2115" spans="1:13" s="172" customFormat="1" ht="15" hidden="1" customHeight="1" x14ac:dyDescent="0.25">
      <c r="A2115" s="181">
        <v>0</v>
      </c>
      <c r="B2115" s="161" t="s">
        <v>4149</v>
      </c>
      <c r="C2115" s="161" t="s">
        <v>4150</v>
      </c>
      <c r="D2115" s="162" t="s">
        <v>4184</v>
      </c>
      <c r="E2115" s="162" t="s">
        <v>4185</v>
      </c>
      <c r="F2115" s="162" t="s">
        <v>4151</v>
      </c>
      <c r="G2115" s="163" t="s">
        <v>64</v>
      </c>
      <c r="H2115" s="164">
        <v>1.65</v>
      </c>
      <c r="I2115" s="165"/>
      <c r="J2115" s="166">
        <f t="shared" si="184"/>
        <v>0</v>
      </c>
      <c r="K2115" s="166">
        <f t="shared" si="185"/>
        <v>0</v>
      </c>
      <c r="L2115" s="166">
        <f t="shared" si="186"/>
        <v>0</v>
      </c>
      <c r="M2115" s="176" t="str">
        <f t="shared" si="183"/>
        <v/>
      </c>
    </row>
    <row r="2116" spans="1:13" s="172" customFormat="1" ht="15" hidden="1" customHeight="1" x14ac:dyDescent="0.25">
      <c r="A2116" s="175">
        <v>0</v>
      </c>
      <c r="B2116" s="161" t="s">
        <v>4152</v>
      </c>
      <c r="C2116" s="161" t="s">
        <v>4153</v>
      </c>
      <c r="D2116" s="162" t="s">
        <v>4184</v>
      </c>
      <c r="E2116" s="162" t="s">
        <v>4185</v>
      </c>
      <c r="F2116" s="162" t="s">
        <v>4154</v>
      </c>
      <c r="G2116" s="163" t="s">
        <v>64</v>
      </c>
      <c r="H2116" s="164">
        <v>1.65</v>
      </c>
      <c r="I2116" s="165"/>
      <c r="J2116" s="166">
        <f t="shared" si="184"/>
        <v>0</v>
      </c>
      <c r="K2116" s="166">
        <f t="shared" si="185"/>
        <v>0</v>
      </c>
      <c r="L2116" s="166">
        <f t="shared" si="186"/>
        <v>0</v>
      </c>
      <c r="M2116" s="171" t="str">
        <f t="shared" si="183"/>
        <v/>
      </c>
    </row>
    <row r="2117" spans="1:13" ht="15" customHeight="1" x14ac:dyDescent="0.25">
      <c r="A2117" s="1">
        <v>804</v>
      </c>
      <c r="B2117" s="63" t="s">
        <v>4188</v>
      </c>
      <c r="C2117" s="63" t="s">
        <v>4189</v>
      </c>
      <c r="D2117" s="64" t="s">
        <v>4184</v>
      </c>
      <c r="E2117" s="64" t="s">
        <v>4185</v>
      </c>
      <c r="F2117" s="64" t="s">
        <v>4190</v>
      </c>
      <c r="G2117" s="65" t="s">
        <v>64</v>
      </c>
      <c r="H2117" s="66">
        <v>0.96</v>
      </c>
      <c r="I2117" s="67"/>
      <c r="J2117" s="68">
        <f t="shared" si="184"/>
        <v>0</v>
      </c>
      <c r="K2117" s="68">
        <f t="shared" si="185"/>
        <v>0</v>
      </c>
      <c r="L2117" s="68">
        <f t="shared" si="186"/>
        <v>0</v>
      </c>
      <c r="M2117" s="46" t="str">
        <f t="shared" si="183"/>
        <v/>
      </c>
    </row>
    <row r="2118" spans="1:13" ht="15" customHeight="1" x14ac:dyDescent="0.25">
      <c r="A2118" s="1">
        <v>157</v>
      </c>
      <c r="B2118" s="63" t="s">
        <v>4191</v>
      </c>
      <c r="C2118" s="63" t="s">
        <v>4192</v>
      </c>
      <c r="D2118" s="64" t="s">
        <v>4589</v>
      </c>
      <c r="E2118" s="64" t="s">
        <v>4193</v>
      </c>
      <c r="F2118" s="64" t="s">
        <v>4194</v>
      </c>
      <c r="G2118" s="65" t="s">
        <v>175</v>
      </c>
      <c r="H2118" s="66">
        <v>1.43</v>
      </c>
      <c r="I2118" s="67"/>
      <c r="J2118" s="68">
        <f t="shared" si="184"/>
        <v>0</v>
      </c>
      <c r="K2118" s="68">
        <f t="shared" si="185"/>
        <v>0</v>
      </c>
      <c r="L2118" s="68">
        <f t="shared" si="186"/>
        <v>0</v>
      </c>
      <c r="M2118" s="46" t="str">
        <f>IF(I2118="","",IF(I2118&lt;75,"Ошибка! Не соблюден минимальный заказ на сорт!",IF(MOD(I2118,25)&gt;0,"Ошибка! Не соблюдена кратность заказа на позицию!","")))</f>
        <v/>
      </c>
    </row>
    <row r="2119" spans="1:13" ht="15" customHeight="1" x14ac:dyDescent="0.25">
      <c r="A2119" s="1">
        <v>709</v>
      </c>
      <c r="B2119" s="63" t="s">
        <v>4195</v>
      </c>
      <c r="C2119" s="63" t="s">
        <v>4196</v>
      </c>
      <c r="D2119" s="64" t="s">
        <v>4589</v>
      </c>
      <c r="E2119" s="64" t="s">
        <v>4193</v>
      </c>
      <c r="F2119" s="64" t="s">
        <v>4197</v>
      </c>
      <c r="G2119" s="65" t="s">
        <v>175</v>
      </c>
      <c r="H2119" s="66">
        <v>1.43</v>
      </c>
      <c r="I2119" s="67"/>
      <c r="J2119" s="68">
        <f t="shared" si="184"/>
        <v>0</v>
      </c>
      <c r="K2119" s="68">
        <f t="shared" si="185"/>
        <v>0</v>
      </c>
      <c r="L2119" s="68">
        <f t="shared" si="186"/>
        <v>0</v>
      </c>
      <c r="M2119" s="46" t="str">
        <f>IF(I2119="","",IF(I2119&lt;75,"Ошибка! Не соблюден минимальный заказ на сорт!",IF(MOD(I2119,25)&gt;0,"Ошибка! Не соблюдена кратность заказа на позицию!","")))</f>
        <v/>
      </c>
    </row>
    <row r="2120" spans="1:13" s="172" customFormat="1" ht="15" hidden="1" customHeight="1" x14ac:dyDescent="0.25">
      <c r="A2120" s="175">
        <v>0</v>
      </c>
      <c r="B2120" s="161" t="s">
        <v>6652</v>
      </c>
      <c r="C2120" s="161" t="s">
        <v>6684</v>
      </c>
      <c r="D2120" s="162" t="s">
        <v>4589</v>
      </c>
      <c r="E2120" s="162" t="s">
        <v>4193</v>
      </c>
      <c r="F2120" s="162" t="s">
        <v>6722</v>
      </c>
      <c r="G2120" s="163" t="s">
        <v>64</v>
      </c>
      <c r="H2120" s="164">
        <v>1.47</v>
      </c>
      <c r="I2120" s="165"/>
      <c r="J2120" s="166">
        <f t="shared" si="184"/>
        <v>0</v>
      </c>
      <c r="K2120" s="166">
        <f t="shared" si="185"/>
        <v>0</v>
      </c>
      <c r="L2120" s="166">
        <f t="shared" si="186"/>
        <v>0</v>
      </c>
      <c r="M2120" s="171" t="str">
        <f>IF(I2120="","",IF(I2120&lt;80,"Ошибка! Не соблюден минимальный заказ на сорт!",IF(MOD(I2120,40)&gt;0,"Ошибка! Не соблюдена кратность заказа на позицию!","")))</f>
        <v/>
      </c>
    </row>
    <row r="2121" spans="1:13" ht="15" customHeight="1" x14ac:dyDescent="0.25">
      <c r="A2121" s="1">
        <v>630</v>
      </c>
      <c r="B2121" s="63" t="s">
        <v>4198</v>
      </c>
      <c r="C2121" s="63" t="s">
        <v>4199</v>
      </c>
      <c r="D2121" s="64" t="s">
        <v>4589</v>
      </c>
      <c r="E2121" s="64" t="s">
        <v>4193</v>
      </c>
      <c r="F2121" s="64" t="s">
        <v>4200</v>
      </c>
      <c r="G2121" s="65" t="s">
        <v>175</v>
      </c>
      <c r="H2121" s="66">
        <v>2.64</v>
      </c>
      <c r="I2121" s="67"/>
      <c r="J2121" s="68">
        <f t="shared" si="184"/>
        <v>0</v>
      </c>
      <c r="K2121" s="68">
        <f t="shared" si="185"/>
        <v>0</v>
      </c>
      <c r="L2121" s="68">
        <f t="shared" si="186"/>
        <v>0</v>
      </c>
      <c r="M2121" s="46" t="str">
        <f>IF(I2121="","",IF(I2121&lt;75,"Ошибка! Не соблюден минимальный заказ на сорт!",IF(MOD(I2121,25)&gt;0,"Ошибка! Не соблюдена кратность заказа на позицию!","")))</f>
        <v/>
      </c>
    </row>
    <row r="2122" spans="1:13" s="172" customFormat="1" ht="15" hidden="1" customHeight="1" x14ac:dyDescent="0.25">
      <c r="A2122" s="175">
        <v>0</v>
      </c>
      <c r="B2122" s="161" t="s">
        <v>6751</v>
      </c>
      <c r="C2122" s="161" t="s">
        <v>6780</v>
      </c>
      <c r="D2122" s="162" t="s">
        <v>4589</v>
      </c>
      <c r="E2122" s="162" t="s">
        <v>4193</v>
      </c>
      <c r="F2122" s="162" t="s">
        <v>6803</v>
      </c>
      <c r="G2122" s="163" t="s">
        <v>64</v>
      </c>
      <c r="H2122" s="164">
        <v>1.93</v>
      </c>
      <c r="I2122" s="165"/>
      <c r="J2122" s="166">
        <f t="shared" si="184"/>
        <v>0</v>
      </c>
      <c r="K2122" s="166">
        <f t="shared" si="185"/>
        <v>0</v>
      </c>
      <c r="L2122" s="166">
        <f t="shared" si="186"/>
        <v>0</v>
      </c>
      <c r="M2122" s="171" t="str">
        <f>IF(I2122="","",IF(I2122&lt;80,"Ошибка! Не соблюден минимальный заказ на сорт!",IF(MOD(I2122,40)&gt;0,"Ошибка! Не соблюдена кратность заказа на позицию!","")))</f>
        <v/>
      </c>
    </row>
    <row r="2123" spans="1:13" ht="15" customHeight="1" x14ac:dyDescent="0.25">
      <c r="A2123" s="1">
        <v>29</v>
      </c>
      <c r="B2123" s="63" t="s">
        <v>4202</v>
      </c>
      <c r="C2123" s="63" t="s">
        <v>4203</v>
      </c>
      <c r="D2123" s="64" t="s">
        <v>4589</v>
      </c>
      <c r="E2123" s="64" t="s">
        <v>4193</v>
      </c>
      <c r="F2123" s="64" t="s">
        <v>4201</v>
      </c>
      <c r="G2123" s="65" t="s">
        <v>175</v>
      </c>
      <c r="H2123" s="66">
        <v>1.65</v>
      </c>
      <c r="I2123" s="67"/>
      <c r="J2123" s="68">
        <f t="shared" si="184"/>
        <v>0</v>
      </c>
      <c r="K2123" s="68">
        <f t="shared" si="185"/>
        <v>0</v>
      </c>
      <c r="L2123" s="68">
        <f t="shared" si="186"/>
        <v>0</v>
      </c>
      <c r="M2123" s="46" t="str">
        <f>IF(I2123="","",IF(I2123&lt;75,"Ошибка! Не соблюден минимальный заказ на сорт!",IF(MOD(I2123,25)&gt;0,"Ошибка! Не соблюдена кратность заказа на позицию!","")))</f>
        <v/>
      </c>
    </row>
    <row r="2124" spans="1:13" s="172" customFormat="1" ht="15" hidden="1" customHeight="1" x14ac:dyDescent="0.25">
      <c r="A2124" s="175">
        <v>0</v>
      </c>
      <c r="B2124" s="161" t="s">
        <v>6653</v>
      </c>
      <c r="C2124" s="161" t="s">
        <v>6685</v>
      </c>
      <c r="D2124" s="162" t="s">
        <v>4589</v>
      </c>
      <c r="E2124" s="162" t="s">
        <v>4193</v>
      </c>
      <c r="F2124" s="162" t="s">
        <v>6723</v>
      </c>
      <c r="G2124" s="163" t="s">
        <v>64</v>
      </c>
      <c r="H2124" s="164">
        <v>1.54</v>
      </c>
      <c r="I2124" s="165"/>
      <c r="J2124" s="166">
        <f t="shared" si="184"/>
        <v>0</v>
      </c>
      <c r="K2124" s="166">
        <f t="shared" si="185"/>
        <v>0</v>
      </c>
      <c r="L2124" s="166">
        <f t="shared" si="186"/>
        <v>0</v>
      </c>
      <c r="M2124" s="171" t="str">
        <f>IF(I2124="","",IF(I2124&lt;80,"Ошибка! Не соблюден минимальный заказ на сорт!",IF(MOD(I2124,40)&gt;0,"Ошибка! Не соблюдена кратность заказа на позицию!","")))</f>
        <v/>
      </c>
    </row>
    <row r="2125" spans="1:13" ht="15" customHeight="1" x14ac:dyDescent="0.25">
      <c r="A2125" s="1">
        <v>39</v>
      </c>
      <c r="B2125" s="63" t="s">
        <v>4205</v>
      </c>
      <c r="C2125" s="63" t="s">
        <v>4206</v>
      </c>
      <c r="D2125" s="64" t="s">
        <v>4589</v>
      </c>
      <c r="E2125" s="64" t="s">
        <v>4193</v>
      </c>
      <c r="F2125" s="64" t="s">
        <v>4204</v>
      </c>
      <c r="G2125" s="65" t="s">
        <v>175</v>
      </c>
      <c r="H2125" s="66">
        <v>1.43</v>
      </c>
      <c r="I2125" s="67"/>
      <c r="J2125" s="68">
        <f t="shared" si="184"/>
        <v>0</v>
      </c>
      <c r="K2125" s="68">
        <f t="shared" si="185"/>
        <v>0</v>
      </c>
      <c r="L2125" s="68">
        <f t="shared" si="186"/>
        <v>0</v>
      </c>
      <c r="M2125" s="46" t="str">
        <f t="shared" ref="M2125:M2130" si="187">IF(I2125="","",IF(I2125&lt;75,"Ошибка! Не соблюден минимальный заказ на сорт!",IF(MOD(I2125,25)&gt;0,"Ошибка! Не соблюдена кратность заказа на позицию!","")))</f>
        <v/>
      </c>
    </row>
    <row r="2126" spans="1:13" ht="15" customHeight="1" x14ac:dyDescent="0.25">
      <c r="A2126" s="1">
        <v>667</v>
      </c>
      <c r="B2126" s="63" t="s">
        <v>4207</v>
      </c>
      <c r="C2126" s="63" t="s">
        <v>4208</v>
      </c>
      <c r="D2126" s="64" t="s">
        <v>4589</v>
      </c>
      <c r="E2126" s="64" t="s">
        <v>4193</v>
      </c>
      <c r="F2126" s="64" t="s">
        <v>4209</v>
      </c>
      <c r="G2126" s="65" t="s">
        <v>175</v>
      </c>
      <c r="H2126" s="66">
        <v>2.86</v>
      </c>
      <c r="I2126" s="67"/>
      <c r="J2126" s="68">
        <f t="shared" si="184"/>
        <v>0</v>
      </c>
      <c r="K2126" s="68">
        <f t="shared" si="185"/>
        <v>0</v>
      </c>
      <c r="L2126" s="68">
        <f t="shared" si="186"/>
        <v>0</v>
      </c>
      <c r="M2126" s="46" t="str">
        <f t="shared" si="187"/>
        <v/>
      </c>
    </row>
    <row r="2127" spans="1:13" ht="15" customHeight="1" x14ac:dyDescent="0.25">
      <c r="A2127" s="1">
        <v>162</v>
      </c>
      <c r="B2127" s="63" t="s">
        <v>5197</v>
      </c>
      <c r="C2127" s="178" t="s">
        <v>6405</v>
      </c>
      <c r="D2127" s="167" t="s">
        <v>4589</v>
      </c>
      <c r="E2127" s="167" t="s">
        <v>4193</v>
      </c>
      <c r="F2127" s="167" t="s">
        <v>6270</v>
      </c>
      <c r="G2127" s="168" t="s">
        <v>175</v>
      </c>
      <c r="H2127" s="169">
        <v>2.64</v>
      </c>
      <c r="I2127" s="67"/>
      <c r="J2127" s="68">
        <f t="shared" si="184"/>
        <v>0</v>
      </c>
      <c r="K2127" s="68">
        <f t="shared" si="185"/>
        <v>0</v>
      </c>
      <c r="L2127" s="68">
        <f t="shared" si="186"/>
        <v>0</v>
      </c>
      <c r="M2127" s="46" t="str">
        <f t="shared" si="187"/>
        <v/>
      </c>
    </row>
    <row r="2128" spans="1:13" s="172" customFormat="1" ht="15" customHeight="1" x14ac:dyDescent="0.25">
      <c r="A2128" s="1">
        <v>49</v>
      </c>
      <c r="B2128" s="63" t="s">
        <v>5198</v>
      </c>
      <c r="C2128" s="63" t="s">
        <v>6406</v>
      </c>
      <c r="D2128" s="64" t="s">
        <v>4589</v>
      </c>
      <c r="E2128" s="64" t="s">
        <v>4193</v>
      </c>
      <c r="F2128" s="64" t="s">
        <v>4210</v>
      </c>
      <c r="G2128" s="65" t="s">
        <v>175</v>
      </c>
      <c r="H2128" s="66">
        <v>2.64</v>
      </c>
      <c r="I2128" s="67"/>
      <c r="J2128" s="68">
        <f t="shared" si="184"/>
        <v>0</v>
      </c>
      <c r="K2128" s="68">
        <f t="shared" si="185"/>
        <v>0</v>
      </c>
      <c r="L2128" s="68">
        <f t="shared" si="186"/>
        <v>0</v>
      </c>
      <c r="M2128" s="171" t="str">
        <f t="shared" si="187"/>
        <v/>
      </c>
    </row>
    <row r="2129" spans="1:13" s="172" customFormat="1" ht="15" hidden="1" customHeight="1" x14ac:dyDescent="0.25">
      <c r="A2129" s="175">
        <v>0</v>
      </c>
      <c r="B2129" s="161" t="s">
        <v>5200</v>
      </c>
      <c r="C2129" s="179" t="s">
        <v>6408</v>
      </c>
      <c r="D2129" s="173" t="s">
        <v>4589</v>
      </c>
      <c r="E2129" s="173" t="s">
        <v>4193</v>
      </c>
      <c r="F2129" s="173" t="s">
        <v>6271</v>
      </c>
      <c r="G2129" s="174" t="s">
        <v>175</v>
      </c>
      <c r="H2129" s="164">
        <v>2.86</v>
      </c>
      <c r="I2129" s="165"/>
      <c r="J2129" s="166">
        <f t="shared" si="184"/>
        <v>0</v>
      </c>
      <c r="K2129" s="166">
        <f t="shared" si="185"/>
        <v>0</v>
      </c>
      <c r="L2129" s="166">
        <f t="shared" si="186"/>
        <v>0</v>
      </c>
      <c r="M2129" s="171" t="str">
        <f t="shared" si="187"/>
        <v/>
      </c>
    </row>
    <row r="2130" spans="1:13" s="172" customFormat="1" ht="15" hidden="1" customHeight="1" x14ac:dyDescent="0.25">
      <c r="A2130" s="175">
        <v>0</v>
      </c>
      <c r="B2130" s="161" t="s">
        <v>5199</v>
      </c>
      <c r="C2130" s="179" t="s">
        <v>6407</v>
      </c>
      <c r="D2130" s="173" t="s">
        <v>4589</v>
      </c>
      <c r="E2130" s="173" t="s">
        <v>4193</v>
      </c>
      <c r="F2130" s="173" t="s">
        <v>4211</v>
      </c>
      <c r="G2130" s="174" t="s">
        <v>175</v>
      </c>
      <c r="H2130" s="164">
        <v>1.43</v>
      </c>
      <c r="I2130" s="165"/>
      <c r="J2130" s="166">
        <f t="shared" si="184"/>
        <v>0</v>
      </c>
      <c r="K2130" s="166">
        <f t="shared" si="185"/>
        <v>0</v>
      </c>
      <c r="L2130" s="166">
        <f t="shared" si="186"/>
        <v>0</v>
      </c>
      <c r="M2130" s="171" t="str">
        <f t="shared" si="187"/>
        <v/>
      </c>
    </row>
    <row r="2131" spans="1:13" ht="15" customHeight="1" x14ac:dyDescent="0.25">
      <c r="A2131" s="1">
        <v>118</v>
      </c>
      <c r="B2131" s="63" t="s">
        <v>6654</v>
      </c>
      <c r="C2131" s="63" t="s">
        <v>6686</v>
      </c>
      <c r="D2131" s="64" t="s">
        <v>4589</v>
      </c>
      <c r="E2131" s="64" t="s">
        <v>4193</v>
      </c>
      <c r="F2131" s="64" t="s">
        <v>6732</v>
      </c>
      <c r="G2131" s="65" t="s">
        <v>64</v>
      </c>
      <c r="H2131" s="66">
        <v>1.85</v>
      </c>
      <c r="I2131" s="67"/>
      <c r="J2131" s="68">
        <f t="shared" si="184"/>
        <v>0</v>
      </c>
      <c r="K2131" s="68">
        <f t="shared" si="185"/>
        <v>0</v>
      </c>
      <c r="L2131" s="68">
        <f t="shared" si="186"/>
        <v>0</v>
      </c>
      <c r="M2131" s="46" t="str">
        <f>IF(I2131="","",IF(I2131&lt;80,"Ошибка! Не соблюден минимальный заказ на сорт!",IF(MOD(I2131,40)&gt;0,"Ошибка! Не соблюдена кратность заказа на позицию!","")))</f>
        <v/>
      </c>
    </row>
    <row r="2132" spans="1:13" ht="15" customHeight="1" x14ac:dyDescent="0.25">
      <c r="A2132" s="1">
        <v>800</v>
      </c>
      <c r="B2132" s="63" t="s">
        <v>6655</v>
      </c>
      <c r="C2132" s="63" t="s">
        <v>6687</v>
      </c>
      <c r="D2132" s="64" t="s">
        <v>4589</v>
      </c>
      <c r="E2132" s="64" t="s">
        <v>4193</v>
      </c>
      <c r="F2132" s="64" t="s">
        <v>6724</v>
      </c>
      <c r="G2132" s="65" t="s">
        <v>64</v>
      </c>
      <c r="H2132" s="66">
        <v>1.47</v>
      </c>
      <c r="I2132" s="67"/>
      <c r="J2132" s="68">
        <f t="shared" si="184"/>
        <v>0</v>
      </c>
      <c r="K2132" s="68">
        <f t="shared" si="185"/>
        <v>0</v>
      </c>
      <c r="L2132" s="68">
        <f t="shared" si="186"/>
        <v>0</v>
      </c>
      <c r="M2132" s="46" t="str">
        <f>IF(I2132="","",IF(I2132&lt;80,"Ошибка! Не соблюден минимальный заказ на сорт!",IF(MOD(I2132,40)&gt;0,"Ошибка! Не соблюдена кратность заказа на позицию!","")))</f>
        <v/>
      </c>
    </row>
    <row r="2133" spans="1:13" s="172" customFormat="1" ht="15" hidden="1" customHeight="1" x14ac:dyDescent="0.25">
      <c r="A2133" s="175">
        <v>0</v>
      </c>
      <c r="B2133" s="161" t="s">
        <v>5201</v>
      </c>
      <c r="C2133" s="161" t="s">
        <v>6409</v>
      </c>
      <c r="D2133" s="162" t="s">
        <v>4589</v>
      </c>
      <c r="E2133" s="162" t="s">
        <v>4193</v>
      </c>
      <c r="F2133" s="162" t="s">
        <v>6272</v>
      </c>
      <c r="G2133" s="163" t="s">
        <v>175</v>
      </c>
      <c r="H2133" s="164">
        <v>0</v>
      </c>
      <c r="I2133" s="165"/>
      <c r="J2133" s="166">
        <f t="shared" si="184"/>
        <v>0</v>
      </c>
      <c r="K2133" s="166">
        <f t="shared" si="185"/>
        <v>0</v>
      </c>
      <c r="L2133" s="166">
        <f t="shared" si="186"/>
        <v>0</v>
      </c>
      <c r="M2133" s="171" t="str">
        <f>IF(I2133="","",IF(I2133&lt;75,"Ошибка! Не соблюден минимальный заказ на сорт!",IF(MOD(I2133,25)&gt;0,"Ошибка! Не соблюдена кратность заказа на позицию!","")))</f>
        <v/>
      </c>
    </row>
    <row r="2134" spans="1:13" s="172" customFormat="1" ht="15" hidden="1" customHeight="1" x14ac:dyDescent="0.25">
      <c r="A2134" s="175">
        <v>0</v>
      </c>
      <c r="B2134" s="161" t="s">
        <v>6656</v>
      </c>
      <c r="C2134" s="161" t="s">
        <v>6688</v>
      </c>
      <c r="D2134" s="162" t="s">
        <v>4589</v>
      </c>
      <c r="E2134" s="162" t="s">
        <v>4193</v>
      </c>
      <c r="F2134" s="162" t="s">
        <v>6725</v>
      </c>
      <c r="G2134" s="163" t="s">
        <v>64</v>
      </c>
      <c r="H2134" s="164">
        <v>2.5499999999999998</v>
      </c>
      <c r="I2134" s="165"/>
      <c r="J2134" s="166">
        <f t="shared" si="184"/>
        <v>0</v>
      </c>
      <c r="K2134" s="166">
        <f t="shared" si="185"/>
        <v>0</v>
      </c>
      <c r="L2134" s="166">
        <f t="shared" si="186"/>
        <v>0</v>
      </c>
      <c r="M2134" s="171" t="str">
        <f>IF(I2134="","",IF(I2134&lt;80,"Ошибка! Не соблюден минимальный заказ на сорт!",IF(MOD(I2134,40)&gt;0,"Ошибка! Не соблюдена кратность заказа на позицию!","")))</f>
        <v/>
      </c>
    </row>
    <row r="2135" spans="1:13" ht="15" customHeight="1" x14ac:dyDescent="0.25">
      <c r="A2135" s="1">
        <v>320</v>
      </c>
      <c r="B2135" s="63" t="s">
        <v>6657</v>
      </c>
      <c r="C2135" s="63" t="s">
        <v>6689</v>
      </c>
      <c r="D2135" s="64" t="s">
        <v>4589</v>
      </c>
      <c r="E2135" s="64" t="s">
        <v>4193</v>
      </c>
      <c r="F2135" s="64" t="s">
        <v>6726</v>
      </c>
      <c r="G2135" s="65" t="s">
        <v>64</v>
      </c>
      <c r="H2135" s="66">
        <v>2.2399999999999998</v>
      </c>
      <c r="I2135" s="67"/>
      <c r="J2135" s="68">
        <f t="shared" si="184"/>
        <v>0</v>
      </c>
      <c r="K2135" s="68">
        <f t="shared" si="185"/>
        <v>0</v>
      </c>
      <c r="L2135" s="68">
        <f t="shared" si="186"/>
        <v>0</v>
      </c>
      <c r="M2135" s="46" t="str">
        <f>IF(I2135="","",IF(I2135&lt;80,"Ошибка! Не соблюден минимальный заказ на сорт!",IF(MOD(I2135,40)&gt;0,"Ошибка! Не соблюдена кратность заказа на позицию!","")))</f>
        <v/>
      </c>
    </row>
    <row r="2136" spans="1:13" ht="15" customHeight="1" x14ac:dyDescent="0.25">
      <c r="A2136" s="1">
        <v>586</v>
      </c>
      <c r="B2136" s="63" t="s">
        <v>4212</v>
      </c>
      <c r="C2136" s="63" t="s">
        <v>4213</v>
      </c>
      <c r="D2136" s="64" t="s">
        <v>4589</v>
      </c>
      <c r="E2136" s="64" t="s">
        <v>4193</v>
      </c>
      <c r="F2136" s="64" t="s">
        <v>4214</v>
      </c>
      <c r="G2136" s="65" t="s">
        <v>175</v>
      </c>
      <c r="H2136" s="66">
        <v>1.43</v>
      </c>
      <c r="I2136" s="67"/>
      <c r="J2136" s="68">
        <f t="shared" si="184"/>
        <v>0</v>
      </c>
      <c r="K2136" s="68">
        <f t="shared" si="185"/>
        <v>0</v>
      </c>
      <c r="L2136" s="68">
        <f t="shared" si="186"/>
        <v>0</v>
      </c>
      <c r="M2136" s="46" t="str">
        <f>IF(I2136="","",IF(I2136&lt;75,"Ошибка! Не соблюден минимальный заказ на сорт!",IF(MOD(I2136,25)&gt;0,"Ошибка! Не соблюдена кратность заказа на позицию!","")))</f>
        <v/>
      </c>
    </row>
    <row r="2137" spans="1:13" ht="15" customHeight="1" x14ac:dyDescent="0.25">
      <c r="A2137" s="1">
        <v>640</v>
      </c>
      <c r="B2137" s="63" t="s">
        <v>6658</v>
      </c>
      <c r="C2137" s="63" t="s">
        <v>6690</v>
      </c>
      <c r="D2137" s="64" t="s">
        <v>4589</v>
      </c>
      <c r="E2137" s="64" t="s">
        <v>4193</v>
      </c>
      <c r="F2137" s="64" t="s">
        <v>4218</v>
      </c>
      <c r="G2137" s="65" t="s">
        <v>64</v>
      </c>
      <c r="H2137" s="66">
        <v>2.4699999999999998</v>
      </c>
      <c r="I2137" s="67"/>
      <c r="J2137" s="68">
        <f t="shared" si="184"/>
        <v>0</v>
      </c>
      <c r="K2137" s="68">
        <f t="shared" si="185"/>
        <v>0</v>
      </c>
      <c r="L2137" s="68">
        <f t="shared" si="186"/>
        <v>0</v>
      </c>
      <c r="M2137" s="46" t="str">
        <f>IF(I2137="","",IF(I2137&lt;80,"Ошибка! Не соблюден минимальный заказ на сорт!",IF(MOD(I2137,40)&gt;0,"Ошибка! Не соблюдена кратность заказа на позицию!","")))</f>
        <v/>
      </c>
    </row>
    <row r="2138" spans="1:13" ht="15" customHeight="1" x14ac:dyDescent="0.25">
      <c r="A2138" s="1">
        <v>360</v>
      </c>
      <c r="B2138" s="63" t="s">
        <v>6659</v>
      </c>
      <c r="C2138" s="63" t="s">
        <v>6691</v>
      </c>
      <c r="D2138" s="64" t="s">
        <v>4589</v>
      </c>
      <c r="E2138" s="64" t="s">
        <v>4193</v>
      </c>
      <c r="F2138" s="64" t="s">
        <v>6727</v>
      </c>
      <c r="G2138" s="65" t="s">
        <v>64</v>
      </c>
      <c r="H2138" s="66">
        <v>1.54</v>
      </c>
      <c r="I2138" s="67"/>
      <c r="J2138" s="68">
        <f t="shared" si="184"/>
        <v>0</v>
      </c>
      <c r="K2138" s="68">
        <f t="shared" si="185"/>
        <v>0</v>
      </c>
      <c r="L2138" s="68">
        <f t="shared" si="186"/>
        <v>0</v>
      </c>
      <c r="M2138" s="46" t="str">
        <f>IF(I2138="","",IF(I2138&lt;80,"Ошибка! Не соблюден минимальный заказ на сорт!",IF(MOD(I2138,40)&gt;0,"Ошибка! Не соблюдена кратность заказа на позицию!","")))</f>
        <v/>
      </c>
    </row>
    <row r="2139" spans="1:13" ht="15" customHeight="1" x14ac:dyDescent="0.25">
      <c r="A2139" s="1">
        <v>837</v>
      </c>
      <c r="B2139" s="63" t="s">
        <v>4219</v>
      </c>
      <c r="C2139" s="63" t="s">
        <v>4220</v>
      </c>
      <c r="D2139" s="64" t="s">
        <v>4589</v>
      </c>
      <c r="E2139" s="64" t="s">
        <v>4193</v>
      </c>
      <c r="F2139" s="64" t="s">
        <v>6203</v>
      </c>
      <c r="G2139" s="65" t="s">
        <v>175</v>
      </c>
      <c r="H2139" s="66">
        <v>2.86</v>
      </c>
      <c r="I2139" s="67"/>
      <c r="J2139" s="68">
        <f t="shared" si="184"/>
        <v>0</v>
      </c>
      <c r="K2139" s="68">
        <f t="shared" si="185"/>
        <v>0</v>
      </c>
      <c r="L2139" s="68">
        <f t="shared" si="186"/>
        <v>0</v>
      </c>
      <c r="M2139" s="46" t="str">
        <f>IF(I2139="","",IF(I2139&lt;75,"Ошибка! Не соблюден минимальный заказ на сорт!",IF(MOD(I2139,25)&gt;0,"Ошибка! Не соблюдена кратность заказа на позицию!","")))</f>
        <v/>
      </c>
    </row>
    <row r="2140" spans="1:13" ht="15" customHeight="1" x14ac:dyDescent="0.25">
      <c r="A2140" s="1">
        <v>240</v>
      </c>
      <c r="B2140" s="63" t="s">
        <v>6660</v>
      </c>
      <c r="C2140" s="63" t="s">
        <v>6692</v>
      </c>
      <c r="D2140" s="64" t="s">
        <v>4589</v>
      </c>
      <c r="E2140" s="64" t="s">
        <v>4193</v>
      </c>
      <c r="F2140" s="64" t="s">
        <v>6728</v>
      </c>
      <c r="G2140" s="65" t="s">
        <v>64</v>
      </c>
      <c r="H2140" s="66">
        <v>2.6999999999999997</v>
      </c>
      <c r="I2140" s="67"/>
      <c r="J2140" s="68">
        <f t="shared" si="184"/>
        <v>0</v>
      </c>
      <c r="K2140" s="68">
        <f t="shared" si="185"/>
        <v>0</v>
      </c>
      <c r="L2140" s="68">
        <f t="shared" si="186"/>
        <v>0</v>
      </c>
      <c r="M2140" s="46" t="str">
        <f>IF(I2140="","",IF(I2140&lt;80,"Ошибка! Не соблюден минимальный заказ на сорт!",IF(MOD(I2140,40)&gt;0,"Ошибка! Не соблюдена кратность заказа на позицию!","")))</f>
        <v/>
      </c>
    </row>
    <row r="2141" spans="1:13" s="172" customFormat="1" ht="15" hidden="1" customHeight="1" x14ac:dyDescent="0.25">
      <c r="A2141" s="175">
        <v>0</v>
      </c>
      <c r="B2141" s="161" t="s">
        <v>4221</v>
      </c>
      <c r="C2141" s="161" t="s">
        <v>4222</v>
      </c>
      <c r="D2141" s="162" t="s">
        <v>4589</v>
      </c>
      <c r="E2141" s="162" t="s">
        <v>4193</v>
      </c>
      <c r="F2141" s="162" t="s">
        <v>4223</v>
      </c>
      <c r="G2141" s="163" t="s">
        <v>175</v>
      </c>
      <c r="H2141" s="164">
        <v>1.76</v>
      </c>
      <c r="I2141" s="165"/>
      <c r="J2141" s="166">
        <f t="shared" si="184"/>
        <v>0</v>
      </c>
      <c r="K2141" s="166">
        <f t="shared" si="185"/>
        <v>0</v>
      </c>
      <c r="L2141" s="166">
        <f t="shared" si="186"/>
        <v>0</v>
      </c>
      <c r="M2141" s="171" t="str">
        <f>IF(I2141="","",IF(I2141&lt;75,"Ошибка! Не соблюден минимальный заказ на сорт!",IF(MOD(I2141,25)&gt;0,"Ошибка! Не соблюдена кратность заказа на позицию!","")))</f>
        <v/>
      </c>
    </row>
    <row r="2142" spans="1:13" ht="15" customHeight="1" x14ac:dyDescent="0.25">
      <c r="A2142" s="1">
        <v>292</v>
      </c>
      <c r="B2142" s="63" t="s">
        <v>5203</v>
      </c>
      <c r="C2142" s="178" t="s">
        <v>5659</v>
      </c>
      <c r="D2142" s="167" t="s">
        <v>4589</v>
      </c>
      <c r="E2142" s="167" t="s">
        <v>4193</v>
      </c>
      <c r="F2142" s="167" t="s">
        <v>6204</v>
      </c>
      <c r="G2142" s="168" t="s">
        <v>175</v>
      </c>
      <c r="H2142" s="169">
        <v>3.5799999999999996</v>
      </c>
      <c r="I2142" s="67"/>
      <c r="J2142" s="68">
        <f t="shared" si="184"/>
        <v>0</v>
      </c>
      <c r="K2142" s="68">
        <f t="shared" si="185"/>
        <v>0</v>
      </c>
      <c r="L2142" s="68">
        <f t="shared" si="186"/>
        <v>0</v>
      </c>
      <c r="M2142" s="46" t="str">
        <f>IF(I2142="","",IF(I2142&lt;75,"Ошибка! Не соблюден минимальный заказ на сорт!",IF(MOD(I2142,25)&gt;0,"Ошибка! Не соблюдена кратность заказа на позицию!","")))</f>
        <v/>
      </c>
    </row>
    <row r="2143" spans="1:13" s="172" customFormat="1" ht="15" hidden="1" customHeight="1" x14ac:dyDescent="0.25">
      <c r="A2143" s="175">
        <v>0</v>
      </c>
      <c r="B2143" s="161" t="s">
        <v>6752</v>
      </c>
      <c r="C2143" s="161" t="s">
        <v>6781</v>
      </c>
      <c r="D2143" s="162" t="s">
        <v>4589</v>
      </c>
      <c r="E2143" s="162" t="s">
        <v>4193</v>
      </c>
      <c r="F2143" s="162" t="s">
        <v>6804</v>
      </c>
      <c r="G2143" s="163" t="s">
        <v>64</v>
      </c>
      <c r="H2143" s="164">
        <v>1.93</v>
      </c>
      <c r="I2143" s="165"/>
      <c r="J2143" s="166">
        <f t="shared" si="184"/>
        <v>0</v>
      </c>
      <c r="K2143" s="166">
        <f t="shared" si="185"/>
        <v>0</v>
      </c>
      <c r="L2143" s="166">
        <f t="shared" si="186"/>
        <v>0</v>
      </c>
      <c r="M2143" s="171" t="str">
        <f>IF(I2143="","",IF(I2143&lt;80,"Ошибка! Не соблюден минимальный заказ на сорт!",IF(MOD(I2143,40)&gt;0,"Ошибка! Не соблюдена кратность заказа на позицию!","")))</f>
        <v/>
      </c>
    </row>
    <row r="2144" spans="1:13" s="172" customFormat="1" ht="15" customHeight="1" x14ac:dyDescent="0.25">
      <c r="A2144" s="1">
        <v>451</v>
      </c>
      <c r="B2144" s="63" t="s">
        <v>4224</v>
      </c>
      <c r="C2144" s="63" t="s">
        <v>4225</v>
      </c>
      <c r="D2144" s="64" t="s">
        <v>4589</v>
      </c>
      <c r="E2144" s="64" t="s">
        <v>4193</v>
      </c>
      <c r="F2144" s="64" t="s">
        <v>4226</v>
      </c>
      <c r="G2144" s="65" t="s">
        <v>175</v>
      </c>
      <c r="H2144" s="66">
        <v>3.03</v>
      </c>
      <c r="I2144" s="67"/>
      <c r="J2144" s="68">
        <f t="shared" si="184"/>
        <v>0</v>
      </c>
      <c r="K2144" s="68">
        <f t="shared" si="185"/>
        <v>0</v>
      </c>
      <c r="L2144" s="68">
        <f t="shared" si="186"/>
        <v>0</v>
      </c>
      <c r="M2144" s="46" t="str">
        <f>IF(I2144="","",IF(I2144&lt;75,"Ошибка! Не соблюден минимальный заказ на сорт!",IF(MOD(I2144,25)&gt;0,"Ошибка! Не соблюдена кратность заказа на позицию!","")))</f>
        <v/>
      </c>
    </row>
    <row r="2145" spans="1:13" s="172" customFormat="1" ht="15" hidden="1" customHeight="1" x14ac:dyDescent="0.25">
      <c r="A2145" s="175">
        <v>0</v>
      </c>
      <c r="B2145" s="161" t="s">
        <v>5204</v>
      </c>
      <c r="C2145" s="161" t="s">
        <v>6411</v>
      </c>
      <c r="D2145" s="162" t="s">
        <v>4589</v>
      </c>
      <c r="E2145" s="162" t="s">
        <v>4193</v>
      </c>
      <c r="F2145" s="162" t="s">
        <v>6273</v>
      </c>
      <c r="G2145" s="163" t="s">
        <v>175</v>
      </c>
      <c r="H2145" s="164">
        <v>3.3</v>
      </c>
      <c r="I2145" s="165"/>
      <c r="J2145" s="166">
        <f t="shared" si="184"/>
        <v>0</v>
      </c>
      <c r="K2145" s="166">
        <f t="shared" si="185"/>
        <v>0</v>
      </c>
      <c r="L2145" s="166">
        <f t="shared" si="186"/>
        <v>0</v>
      </c>
      <c r="M2145" s="171" t="str">
        <f>IF(I2145="","",IF(I2145&lt;75,"Ошибка! Не соблюден минимальный заказ на сорт!",IF(MOD(I2145,25)&gt;0,"Ошибка! Не соблюдена кратность заказа на позицию!","")))</f>
        <v/>
      </c>
    </row>
    <row r="2146" spans="1:13" s="172" customFormat="1" ht="15" hidden="1" customHeight="1" x14ac:dyDescent="0.25">
      <c r="A2146" s="175">
        <v>0</v>
      </c>
      <c r="B2146" s="161" t="s">
        <v>5205</v>
      </c>
      <c r="C2146" s="179" t="s">
        <v>6412</v>
      </c>
      <c r="D2146" s="173" t="s">
        <v>4589</v>
      </c>
      <c r="E2146" s="173" t="s">
        <v>4193</v>
      </c>
      <c r="F2146" s="173" t="s">
        <v>1033</v>
      </c>
      <c r="G2146" s="174" t="s">
        <v>175</v>
      </c>
      <c r="H2146" s="164">
        <v>1.98</v>
      </c>
      <c r="I2146" s="165"/>
      <c r="J2146" s="166">
        <f t="shared" si="184"/>
        <v>0</v>
      </c>
      <c r="K2146" s="166">
        <f t="shared" si="185"/>
        <v>0</v>
      </c>
      <c r="L2146" s="166">
        <f t="shared" si="186"/>
        <v>0</v>
      </c>
      <c r="M2146" s="171" t="str">
        <f>IF(I2146="","",IF(I2146&lt;75,"Ошибка! Не соблюден минимальный заказ на сорт!",IF(MOD(I2146,25)&gt;0,"Ошибка! Не соблюдена кратность заказа на позицию!","")))</f>
        <v/>
      </c>
    </row>
    <row r="2147" spans="1:13" s="172" customFormat="1" ht="15" customHeight="1" x14ac:dyDescent="0.25">
      <c r="A2147" s="1">
        <v>140</v>
      </c>
      <c r="B2147" s="63" t="s">
        <v>6753</v>
      </c>
      <c r="C2147" s="63" t="s">
        <v>6782</v>
      </c>
      <c r="D2147" s="64" t="s">
        <v>4589</v>
      </c>
      <c r="E2147" s="64" t="s">
        <v>4193</v>
      </c>
      <c r="F2147" s="64" t="s">
        <v>6805</v>
      </c>
      <c r="G2147" s="65" t="s">
        <v>64</v>
      </c>
      <c r="H2147" s="66">
        <v>1.54</v>
      </c>
      <c r="I2147" s="67"/>
      <c r="J2147" s="68">
        <f t="shared" si="184"/>
        <v>0</v>
      </c>
      <c r="K2147" s="68">
        <f t="shared" si="185"/>
        <v>0</v>
      </c>
      <c r="L2147" s="68">
        <f t="shared" si="186"/>
        <v>0</v>
      </c>
      <c r="M2147" s="46" t="str">
        <f>IF(I2147="","",IF(I2147&lt;80,"Ошибка! Не соблюден минимальный заказ на сорт!",IF(MOD(I2147,40)&gt;0,"Ошибка! Не соблюдена кратность заказа на позицию!","")))</f>
        <v/>
      </c>
    </row>
    <row r="2148" spans="1:13" s="172" customFormat="1" ht="15" hidden="1" customHeight="1" x14ac:dyDescent="0.25">
      <c r="A2148" s="175">
        <v>0</v>
      </c>
      <c r="B2148" s="161" t="s">
        <v>4227</v>
      </c>
      <c r="C2148" s="161" t="s">
        <v>4228</v>
      </c>
      <c r="D2148" s="162" t="s">
        <v>4589</v>
      </c>
      <c r="E2148" s="162" t="s">
        <v>4193</v>
      </c>
      <c r="F2148" s="162" t="s">
        <v>6205</v>
      </c>
      <c r="G2148" s="163" t="s">
        <v>175</v>
      </c>
      <c r="H2148" s="164">
        <v>3.85</v>
      </c>
      <c r="I2148" s="165"/>
      <c r="J2148" s="166">
        <f t="shared" si="184"/>
        <v>0</v>
      </c>
      <c r="K2148" s="166">
        <f t="shared" si="185"/>
        <v>0</v>
      </c>
      <c r="L2148" s="166">
        <f t="shared" si="186"/>
        <v>0</v>
      </c>
      <c r="M2148" s="171" t="str">
        <f>IF(I2148="","",IF(I2148&lt;75,"Ошибка! Не соблюден минимальный заказ на сорт!",IF(MOD(I2148,25)&gt;0,"Ошибка! Не соблюдена кратность заказа на позицию!","")))</f>
        <v/>
      </c>
    </row>
    <row r="2149" spans="1:13" ht="15" customHeight="1" x14ac:dyDescent="0.25">
      <c r="A2149" s="1">
        <v>240</v>
      </c>
      <c r="B2149" s="63" t="s">
        <v>6754</v>
      </c>
      <c r="C2149" s="63" t="s">
        <v>6735</v>
      </c>
      <c r="D2149" s="64" t="s">
        <v>4589</v>
      </c>
      <c r="E2149" s="64" t="s">
        <v>4193</v>
      </c>
      <c r="F2149" s="64" t="s">
        <v>6797</v>
      </c>
      <c r="G2149" s="65" t="s">
        <v>64</v>
      </c>
      <c r="H2149" s="66">
        <v>2.31</v>
      </c>
      <c r="I2149" s="67"/>
      <c r="J2149" s="68">
        <f t="shared" si="184"/>
        <v>0</v>
      </c>
      <c r="K2149" s="68">
        <f t="shared" si="185"/>
        <v>0</v>
      </c>
      <c r="L2149" s="68">
        <f t="shared" si="186"/>
        <v>0</v>
      </c>
      <c r="M2149" s="46" t="str">
        <f>IF(I2149="","",IF(I2149&lt;80,"Ошибка! Не соблюден минимальный заказ на сорт!",IF(MOD(I2149,40)&gt;0,"Ошибка! Не соблюдена кратность заказа на позицию!","")))</f>
        <v/>
      </c>
    </row>
    <row r="2150" spans="1:13" s="172" customFormat="1" ht="15" hidden="1" customHeight="1" x14ac:dyDescent="0.25">
      <c r="A2150" s="175">
        <v>0</v>
      </c>
      <c r="B2150" s="161" t="s">
        <v>4229</v>
      </c>
      <c r="C2150" s="161" t="s">
        <v>4230</v>
      </c>
      <c r="D2150" s="162" t="s">
        <v>4589</v>
      </c>
      <c r="E2150" s="162" t="s">
        <v>4193</v>
      </c>
      <c r="F2150" s="162" t="s">
        <v>6206</v>
      </c>
      <c r="G2150" s="163" t="s">
        <v>175</v>
      </c>
      <c r="H2150" s="164">
        <v>3.5799999999999996</v>
      </c>
      <c r="I2150" s="165"/>
      <c r="J2150" s="166">
        <f t="shared" si="184"/>
        <v>0</v>
      </c>
      <c r="K2150" s="166">
        <f t="shared" si="185"/>
        <v>0</v>
      </c>
      <c r="L2150" s="166">
        <f t="shared" si="186"/>
        <v>0</v>
      </c>
      <c r="M2150" s="176" t="str">
        <f>IF(I2150="","",IF(I2150&lt;75,"Ошибка! Не соблюден минимальный заказ на сорт!",IF(MOD(I2150,25)&gt;0,"Ошибка! Не соблюдена кратность заказа на позицию!","")))</f>
        <v/>
      </c>
    </row>
    <row r="2151" spans="1:13" ht="15" customHeight="1" x14ac:dyDescent="0.25">
      <c r="A2151" s="1">
        <v>526</v>
      </c>
      <c r="B2151" s="63" t="s">
        <v>4234</v>
      </c>
      <c r="C2151" s="63" t="s">
        <v>4235</v>
      </c>
      <c r="D2151" s="64" t="s">
        <v>4589</v>
      </c>
      <c r="E2151" s="64" t="s">
        <v>4193</v>
      </c>
      <c r="F2151" s="64" t="s">
        <v>6207</v>
      </c>
      <c r="G2151" s="65" t="s">
        <v>175</v>
      </c>
      <c r="H2151" s="66">
        <v>1.43</v>
      </c>
      <c r="I2151" s="67"/>
      <c r="J2151" s="68">
        <f t="shared" si="184"/>
        <v>0</v>
      </c>
      <c r="K2151" s="68">
        <f t="shared" si="185"/>
        <v>0</v>
      </c>
      <c r="L2151" s="68">
        <f t="shared" si="186"/>
        <v>0</v>
      </c>
      <c r="M2151" s="46" t="str">
        <f>IF(I2151="","",IF(I2151&lt;75,"Ошибка! Не соблюден минимальный заказ на сорт!",IF(MOD(I2151,25)&gt;0,"Ошибка! Не соблюдена кратность заказа на позицию!","")))</f>
        <v/>
      </c>
    </row>
    <row r="2152" spans="1:13" ht="15" customHeight="1" x14ac:dyDescent="0.25">
      <c r="A2152" s="1">
        <v>358</v>
      </c>
      <c r="B2152" s="63" t="s">
        <v>4231</v>
      </c>
      <c r="C2152" s="63" t="s">
        <v>4232</v>
      </c>
      <c r="D2152" s="64" t="s">
        <v>4589</v>
      </c>
      <c r="E2152" s="64" t="s">
        <v>4193</v>
      </c>
      <c r="F2152" s="64" t="s">
        <v>4233</v>
      </c>
      <c r="G2152" s="65" t="s">
        <v>175</v>
      </c>
      <c r="H2152" s="66">
        <v>3.03</v>
      </c>
      <c r="I2152" s="67"/>
      <c r="J2152" s="68">
        <f t="shared" si="184"/>
        <v>0</v>
      </c>
      <c r="K2152" s="68">
        <f t="shared" si="185"/>
        <v>0</v>
      </c>
      <c r="L2152" s="68">
        <f t="shared" si="186"/>
        <v>0</v>
      </c>
      <c r="M2152" s="46" t="str">
        <f>IF(I2152="","",IF(I2152&lt;75,"Ошибка! Не соблюден минимальный заказ на сорт!",IF(MOD(I2152,25)&gt;0,"Ошибка! Не соблюдена кратность заказа на позицию!","")))</f>
        <v/>
      </c>
    </row>
    <row r="2153" spans="1:13" ht="15" customHeight="1" x14ac:dyDescent="0.25">
      <c r="A2153" s="1">
        <v>422</v>
      </c>
      <c r="B2153" s="63" t="s">
        <v>4236</v>
      </c>
      <c r="C2153" s="63" t="s">
        <v>4237</v>
      </c>
      <c r="D2153" s="64" t="s">
        <v>4589</v>
      </c>
      <c r="E2153" s="64" t="s">
        <v>4193</v>
      </c>
      <c r="F2153" s="64" t="s">
        <v>4238</v>
      </c>
      <c r="G2153" s="65" t="s">
        <v>175</v>
      </c>
      <c r="H2153" s="66">
        <v>1.76</v>
      </c>
      <c r="I2153" s="67"/>
      <c r="J2153" s="68">
        <f t="shared" si="184"/>
        <v>0</v>
      </c>
      <c r="K2153" s="68">
        <f t="shared" si="185"/>
        <v>0</v>
      </c>
      <c r="L2153" s="68">
        <f t="shared" si="186"/>
        <v>0</v>
      </c>
      <c r="M2153" s="46" t="str">
        <f>IF(I2153="","",IF(I2153&lt;75,"Ошибка! Не соблюден минимальный заказ на сорт!",IF(MOD(I2153,25)&gt;0,"Ошибка! Не соблюдена кратность заказа на позицию!","")))</f>
        <v/>
      </c>
    </row>
    <row r="2154" spans="1:13" ht="15" customHeight="1" x14ac:dyDescent="0.25">
      <c r="A2154" s="1">
        <v>480</v>
      </c>
      <c r="B2154" s="63" t="s">
        <v>6755</v>
      </c>
      <c r="C2154" s="63" t="s">
        <v>6783</v>
      </c>
      <c r="D2154" s="64" t="s">
        <v>4589</v>
      </c>
      <c r="E2154" s="64" t="s">
        <v>4193</v>
      </c>
      <c r="F2154" s="64" t="s">
        <v>6795</v>
      </c>
      <c r="G2154" s="65" t="s">
        <v>64</v>
      </c>
      <c r="H2154" s="66">
        <v>1.78</v>
      </c>
      <c r="I2154" s="67"/>
      <c r="J2154" s="68">
        <f t="shared" si="184"/>
        <v>0</v>
      </c>
      <c r="K2154" s="68">
        <f t="shared" si="185"/>
        <v>0</v>
      </c>
      <c r="L2154" s="68">
        <f t="shared" si="186"/>
        <v>0</v>
      </c>
      <c r="M2154" s="46" t="str">
        <f>IF(I2154="","",IF(I2154&lt;80,"Ошибка! Не соблюден минимальный заказ на сорт!",IF(MOD(I2154,40)&gt;0,"Ошибка! Не соблюдена кратность заказа на позицию!","")))</f>
        <v/>
      </c>
    </row>
    <row r="2155" spans="1:13" ht="15" customHeight="1" x14ac:dyDescent="0.25">
      <c r="A2155" s="1">
        <v>559</v>
      </c>
      <c r="B2155" s="63" t="s">
        <v>4239</v>
      </c>
      <c r="C2155" s="63" t="s">
        <v>4240</v>
      </c>
      <c r="D2155" s="64" t="s">
        <v>4589</v>
      </c>
      <c r="E2155" s="64" t="s">
        <v>4193</v>
      </c>
      <c r="F2155" s="64" t="s">
        <v>4241</v>
      </c>
      <c r="G2155" s="65" t="s">
        <v>175</v>
      </c>
      <c r="H2155" s="66">
        <v>1.54</v>
      </c>
      <c r="I2155" s="67"/>
      <c r="J2155" s="68">
        <f t="shared" si="184"/>
        <v>0</v>
      </c>
      <c r="K2155" s="68">
        <f t="shared" si="185"/>
        <v>0</v>
      </c>
      <c r="L2155" s="68">
        <f t="shared" si="186"/>
        <v>0</v>
      </c>
      <c r="M2155" s="46" t="str">
        <f>IF(I2155="","",IF(I2155&lt;75,"Ошибка! Не соблюден минимальный заказ на сорт!",IF(MOD(I2155,25)&gt;0,"Ошибка! Не соблюдена кратность заказа на позицию!","")))</f>
        <v/>
      </c>
    </row>
    <row r="2156" spans="1:13" s="172" customFormat="1" ht="15" hidden="1" customHeight="1" x14ac:dyDescent="0.25">
      <c r="A2156" s="175">
        <v>0</v>
      </c>
      <c r="B2156" s="161" t="s">
        <v>4242</v>
      </c>
      <c r="C2156" s="161" t="s">
        <v>4243</v>
      </c>
      <c r="D2156" s="162" t="s">
        <v>4589</v>
      </c>
      <c r="E2156" s="162" t="s">
        <v>4193</v>
      </c>
      <c r="F2156" s="162" t="s">
        <v>4244</v>
      </c>
      <c r="G2156" s="163" t="s">
        <v>175</v>
      </c>
      <c r="H2156" s="164">
        <v>2.42</v>
      </c>
      <c r="I2156" s="165"/>
      <c r="J2156" s="166">
        <f t="shared" si="184"/>
        <v>0</v>
      </c>
      <c r="K2156" s="166">
        <f t="shared" si="185"/>
        <v>0</v>
      </c>
      <c r="L2156" s="166">
        <f t="shared" si="186"/>
        <v>0</v>
      </c>
      <c r="M2156" s="171" t="str">
        <f>IF(I2156="","",IF(I2156&lt;75,"Ошибка! Не соблюден минимальный заказ на сорт!",IF(MOD(I2156,25)&gt;0,"Ошибка! Не соблюдена кратность заказа на позицию!","")))</f>
        <v/>
      </c>
    </row>
    <row r="2157" spans="1:13" ht="15" customHeight="1" x14ac:dyDescent="0.25">
      <c r="A2157" s="1">
        <v>240</v>
      </c>
      <c r="B2157" s="63" t="s">
        <v>6757</v>
      </c>
      <c r="C2157" s="63" t="s">
        <v>6784</v>
      </c>
      <c r="D2157" s="64" t="s">
        <v>4589</v>
      </c>
      <c r="E2157" s="64" t="s">
        <v>4193</v>
      </c>
      <c r="F2157" s="64" t="s">
        <v>6806</v>
      </c>
      <c r="G2157" s="65" t="s">
        <v>64</v>
      </c>
      <c r="H2157" s="66">
        <v>1.78</v>
      </c>
      <c r="I2157" s="67"/>
      <c r="J2157" s="68">
        <f t="shared" ref="J2157:J2220" si="188">H2157*I2157</f>
        <v>0</v>
      </c>
      <c r="K2157" s="68">
        <f t="shared" ref="K2157:K2220" si="189">IF($I$11&gt;=7000,0,H2157*0.07*I2157)</f>
        <v>0</v>
      </c>
      <c r="L2157" s="68">
        <f t="shared" ref="L2157:L2220" si="190">J2157+K2157</f>
        <v>0</v>
      </c>
      <c r="M2157" s="46" t="str">
        <f>IF(I2157="","",IF(I2157&lt;80,"Ошибка! Не соблюден минимальный заказ на сорт!",IF(MOD(I2157,40)&gt;0,"Ошибка! Не соблюдена кратность заказа на позицию!","")))</f>
        <v/>
      </c>
    </row>
    <row r="2158" spans="1:13" ht="15" customHeight="1" x14ac:dyDescent="0.25">
      <c r="A2158" s="1">
        <v>156</v>
      </c>
      <c r="B2158" s="63" t="s">
        <v>6758</v>
      </c>
      <c r="C2158" s="63" t="s">
        <v>6785</v>
      </c>
      <c r="D2158" s="64" t="s">
        <v>4589</v>
      </c>
      <c r="E2158" s="64" t="s">
        <v>4193</v>
      </c>
      <c r="F2158" s="64" t="s">
        <v>6807</v>
      </c>
      <c r="G2158" s="65" t="s">
        <v>64</v>
      </c>
      <c r="H2158" s="66">
        <v>1.93</v>
      </c>
      <c r="I2158" s="67"/>
      <c r="J2158" s="68">
        <f t="shared" si="188"/>
        <v>0</v>
      </c>
      <c r="K2158" s="68">
        <f t="shared" si="189"/>
        <v>0</v>
      </c>
      <c r="L2158" s="68">
        <f t="shared" si="190"/>
        <v>0</v>
      </c>
      <c r="M2158" s="46" t="str">
        <f>IF(I2158="","",IF(I2158&lt;80,"Ошибка! Не соблюден минимальный заказ на сорт!",IF(MOD(I2158,40)&gt;0,"Ошибка! Не соблюдена кратность заказа на позицию!","")))</f>
        <v/>
      </c>
    </row>
    <row r="2159" spans="1:13" ht="15" customHeight="1" x14ac:dyDescent="0.25">
      <c r="A2159" s="1">
        <v>96</v>
      </c>
      <c r="B2159" s="63" t="s">
        <v>6756</v>
      </c>
      <c r="C2159" s="63" t="s">
        <v>6736</v>
      </c>
      <c r="D2159" s="64" t="s">
        <v>4247</v>
      </c>
      <c r="E2159" s="64" t="s">
        <v>4248</v>
      </c>
      <c r="F2159" s="64" t="s">
        <v>6813</v>
      </c>
      <c r="G2159" s="65" t="s">
        <v>64</v>
      </c>
      <c r="H2159" s="66">
        <v>1.39</v>
      </c>
      <c r="I2159" s="67"/>
      <c r="J2159" s="68">
        <f t="shared" si="188"/>
        <v>0</v>
      </c>
      <c r="K2159" s="68">
        <f t="shared" si="189"/>
        <v>0</v>
      </c>
      <c r="L2159" s="68">
        <f t="shared" si="190"/>
        <v>0</v>
      </c>
      <c r="M2159" s="46" t="str">
        <f>IF(I2159="","",IF(I2159&lt;80,"Ошибка! Не соблюден минимальный заказ на сорт!",IF(MOD(I2159,40)&gt;0,"Ошибка! Не соблюдена кратность заказа на позицию!","")))</f>
        <v/>
      </c>
    </row>
    <row r="2160" spans="1:13" ht="15" customHeight="1" x14ac:dyDescent="0.25">
      <c r="A2160" s="1">
        <v>37</v>
      </c>
      <c r="B2160" s="63" t="s">
        <v>4245</v>
      </c>
      <c r="C2160" s="63" t="s">
        <v>4246</v>
      </c>
      <c r="D2160" s="64" t="s">
        <v>4247</v>
      </c>
      <c r="E2160" s="64" t="s">
        <v>4248</v>
      </c>
      <c r="F2160" s="64" t="s">
        <v>4249</v>
      </c>
      <c r="G2160" s="65" t="s">
        <v>175</v>
      </c>
      <c r="H2160" s="66">
        <v>1.43</v>
      </c>
      <c r="I2160" s="67"/>
      <c r="J2160" s="68">
        <f t="shared" si="188"/>
        <v>0</v>
      </c>
      <c r="K2160" s="68">
        <f t="shared" si="189"/>
        <v>0</v>
      </c>
      <c r="L2160" s="68">
        <f t="shared" si="190"/>
        <v>0</v>
      </c>
      <c r="M2160" s="30" t="str">
        <f>IF(I2160="","",IF(I2160&lt;75,"Ошибка! Не соблюден минимальный заказ на сорт!",IF(MOD(I2160,25)&gt;0,"Ошибка! Не соблюдена кратность заказа на позицию!","")))</f>
        <v/>
      </c>
    </row>
    <row r="2161" spans="1:13" ht="15" customHeight="1" x14ac:dyDescent="0.25">
      <c r="A2161" s="1">
        <v>332</v>
      </c>
      <c r="B2161" s="63" t="s">
        <v>4215</v>
      </c>
      <c r="C2161" s="63" t="s">
        <v>4216</v>
      </c>
      <c r="D2161" s="64" t="s">
        <v>4250</v>
      </c>
      <c r="E2161" s="64" t="s">
        <v>4251</v>
      </c>
      <c r="F2161" s="64" t="s">
        <v>4217</v>
      </c>
      <c r="G2161" s="65" t="s">
        <v>175</v>
      </c>
      <c r="H2161" s="66">
        <v>1.43</v>
      </c>
      <c r="I2161" s="67"/>
      <c r="J2161" s="68">
        <f t="shared" si="188"/>
        <v>0</v>
      </c>
      <c r="K2161" s="68">
        <f t="shared" si="189"/>
        <v>0</v>
      </c>
      <c r="L2161" s="68">
        <f t="shared" si="190"/>
        <v>0</v>
      </c>
      <c r="M2161" s="46" t="str">
        <f>IF(I2161="","",IF(I2161&lt;75,"Ошибка! Не соблюден минимальный заказ на сорт!",IF(MOD(I2161,25)&gt;0,"Ошибка! Не соблюдена кратность заказа на позицию!","")))</f>
        <v/>
      </c>
    </row>
    <row r="2162" spans="1:13" ht="15" customHeight="1" x14ac:dyDescent="0.25">
      <c r="A2162" s="1">
        <v>54</v>
      </c>
      <c r="B2162" s="63" t="s">
        <v>5202</v>
      </c>
      <c r="C2162" s="178" t="s">
        <v>6410</v>
      </c>
      <c r="D2162" s="167" t="s">
        <v>4250</v>
      </c>
      <c r="E2162" s="167" t="s">
        <v>4251</v>
      </c>
      <c r="F2162" s="167" t="s">
        <v>4218</v>
      </c>
      <c r="G2162" s="168" t="s">
        <v>175</v>
      </c>
      <c r="H2162" s="169">
        <v>2.86</v>
      </c>
      <c r="I2162" s="67"/>
      <c r="J2162" s="68">
        <f t="shared" si="188"/>
        <v>0</v>
      </c>
      <c r="K2162" s="68">
        <f t="shared" si="189"/>
        <v>0</v>
      </c>
      <c r="L2162" s="68">
        <f t="shared" si="190"/>
        <v>0</v>
      </c>
      <c r="M2162" s="46" t="str">
        <f>IF(I2162="","",IF(I2162&lt;75,"Ошибка! Не соблюден минимальный заказ на сорт!",IF(MOD(I2162,25)&gt;0,"Ошибка! Не соблюдена кратность заказа на позицию!","")))</f>
        <v/>
      </c>
    </row>
    <row r="2163" spans="1:13" s="172" customFormat="1" ht="15" hidden="1" customHeight="1" x14ac:dyDescent="0.25">
      <c r="A2163" s="175">
        <v>0</v>
      </c>
      <c r="B2163" s="161" t="s">
        <v>6750</v>
      </c>
      <c r="C2163" s="161" t="s">
        <v>6779</v>
      </c>
      <c r="D2163" s="162" t="s">
        <v>6821</v>
      </c>
      <c r="E2163" s="162" t="s">
        <v>6818</v>
      </c>
      <c r="F2163" s="162" t="s">
        <v>6802</v>
      </c>
      <c r="G2163" s="163" t="s">
        <v>64</v>
      </c>
      <c r="H2163" s="164">
        <v>1.78</v>
      </c>
      <c r="I2163" s="165"/>
      <c r="J2163" s="166">
        <f t="shared" si="188"/>
        <v>0</v>
      </c>
      <c r="K2163" s="166">
        <f t="shared" si="189"/>
        <v>0</v>
      </c>
      <c r="L2163" s="166">
        <f t="shared" si="190"/>
        <v>0</v>
      </c>
      <c r="M2163" s="171" t="str">
        <f t="shared" ref="M2163:M2194" si="191">IF(I2163="","",IF(I2163&lt;80,"Ошибка! Не соблюден минимальный заказ на сорт!",IF(MOD(I2163,40)&gt;0,"Ошибка! Не соблюдена кратность заказа на позицию!","")))</f>
        <v/>
      </c>
    </row>
    <row r="2164" spans="1:13" s="172" customFormat="1" ht="15" hidden="1" customHeight="1" x14ac:dyDescent="0.25">
      <c r="A2164" s="175">
        <v>0</v>
      </c>
      <c r="B2164" s="161" t="s">
        <v>4252</v>
      </c>
      <c r="C2164" s="161" t="s">
        <v>4253</v>
      </c>
      <c r="D2164" s="162" t="s">
        <v>4254</v>
      </c>
      <c r="E2164" s="162" t="s">
        <v>4255</v>
      </c>
      <c r="F2164" s="162" t="s">
        <v>4256</v>
      </c>
      <c r="G2164" s="163" t="s">
        <v>64</v>
      </c>
      <c r="H2164" s="164">
        <v>1.1599999999999999</v>
      </c>
      <c r="I2164" s="165"/>
      <c r="J2164" s="166">
        <f t="shared" si="188"/>
        <v>0</v>
      </c>
      <c r="K2164" s="166">
        <f t="shared" si="189"/>
        <v>0</v>
      </c>
      <c r="L2164" s="166">
        <f t="shared" si="190"/>
        <v>0</v>
      </c>
      <c r="M2164" s="171" t="str">
        <f t="shared" si="191"/>
        <v/>
      </c>
    </row>
    <row r="2165" spans="1:13" s="172" customFormat="1" ht="15" hidden="1" customHeight="1" x14ac:dyDescent="0.25">
      <c r="A2165" s="175">
        <v>0</v>
      </c>
      <c r="B2165" s="161" t="s">
        <v>4299</v>
      </c>
      <c r="C2165" s="161" t="s">
        <v>4300</v>
      </c>
      <c r="D2165" s="162" t="s">
        <v>4301</v>
      </c>
      <c r="E2165" s="162" t="s">
        <v>4302</v>
      </c>
      <c r="F2165" s="162" t="s">
        <v>4303</v>
      </c>
      <c r="G2165" s="163" t="s">
        <v>64</v>
      </c>
      <c r="H2165" s="164">
        <v>0.99</v>
      </c>
      <c r="I2165" s="165"/>
      <c r="J2165" s="166">
        <f t="shared" si="188"/>
        <v>0</v>
      </c>
      <c r="K2165" s="166">
        <f t="shared" si="189"/>
        <v>0</v>
      </c>
      <c r="L2165" s="166">
        <f t="shared" si="190"/>
        <v>0</v>
      </c>
      <c r="M2165" s="171" t="str">
        <f t="shared" si="191"/>
        <v/>
      </c>
    </row>
    <row r="2166" spans="1:13" ht="15" customHeight="1" x14ac:dyDescent="0.25">
      <c r="A2166" s="1">
        <v>901</v>
      </c>
      <c r="B2166" s="63" t="s">
        <v>4260</v>
      </c>
      <c r="C2166" s="63" t="s">
        <v>4261</v>
      </c>
      <c r="D2166" s="64" t="s">
        <v>4301</v>
      </c>
      <c r="E2166" s="64" t="s">
        <v>4302</v>
      </c>
      <c r="F2166" s="64" t="s">
        <v>4262</v>
      </c>
      <c r="G2166" s="65" t="s">
        <v>64</v>
      </c>
      <c r="H2166" s="66">
        <v>0.99</v>
      </c>
      <c r="I2166" s="67"/>
      <c r="J2166" s="68">
        <f t="shared" si="188"/>
        <v>0</v>
      </c>
      <c r="K2166" s="68">
        <f t="shared" si="189"/>
        <v>0</v>
      </c>
      <c r="L2166" s="68">
        <f t="shared" si="190"/>
        <v>0</v>
      </c>
      <c r="M2166" s="46" t="str">
        <f t="shared" si="191"/>
        <v/>
      </c>
    </row>
    <row r="2167" spans="1:13" ht="15" customHeight="1" x14ac:dyDescent="0.25">
      <c r="A2167" s="1">
        <v>1655</v>
      </c>
      <c r="B2167" s="63" t="s">
        <v>4266</v>
      </c>
      <c r="C2167" s="63" t="s">
        <v>4267</v>
      </c>
      <c r="D2167" s="64" t="s">
        <v>4301</v>
      </c>
      <c r="E2167" s="64" t="s">
        <v>4302</v>
      </c>
      <c r="F2167" s="64" t="s">
        <v>4268</v>
      </c>
      <c r="G2167" s="65" t="s">
        <v>64</v>
      </c>
      <c r="H2167" s="66">
        <v>0.99</v>
      </c>
      <c r="I2167" s="67"/>
      <c r="J2167" s="68">
        <f t="shared" si="188"/>
        <v>0</v>
      </c>
      <c r="K2167" s="68">
        <f t="shared" si="189"/>
        <v>0</v>
      </c>
      <c r="L2167" s="68">
        <f t="shared" si="190"/>
        <v>0</v>
      </c>
      <c r="M2167" s="46" t="str">
        <f t="shared" si="191"/>
        <v/>
      </c>
    </row>
    <row r="2168" spans="1:13" s="172" customFormat="1" ht="15" hidden="1" customHeight="1" x14ac:dyDescent="0.25">
      <c r="A2168" s="175">
        <v>0</v>
      </c>
      <c r="B2168" s="161" t="s">
        <v>4272</v>
      </c>
      <c r="C2168" s="161" t="s">
        <v>4273</v>
      </c>
      <c r="D2168" s="162" t="s">
        <v>4301</v>
      </c>
      <c r="E2168" s="162" t="s">
        <v>4302</v>
      </c>
      <c r="F2168" s="162" t="s">
        <v>6039</v>
      </c>
      <c r="G2168" s="163" t="s">
        <v>64</v>
      </c>
      <c r="H2168" s="164">
        <v>0.99</v>
      </c>
      <c r="I2168" s="165"/>
      <c r="J2168" s="166">
        <f t="shared" si="188"/>
        <v>0</v>
      </c>
      <c r="K2168" s="166">
        <f t="shared" si="189"/>
        <v>0</v>
      </c>
      <c r="L2168" s="166">
        <f t="shared" si="190"/>
        <v>0</v>
      </c>
      <c r="M2168" s="171" t="str">
        <f t="shared" si="191"/>
        <v/>
      </c>
    </row>
    <row r="2169" spans="1:13" ht="15" customHeight="1" x14ac:dyDescent="0.25">
      <c r="A2169" s="1">
        <v>551</v>
      </c>
      <c r="B2169" s="63" t="s">
        <v>4274</v>
      </c>
      <c r="C2169" s="63" t="s">
        <v>4275</v>
      </c>
      <c r="D2169" s="64" t="s">
        <v>4301</v>
      </c>
      <c r="E2169" s="64" t="s">
        <v>4302</v>
      </c>
      <c r="F2169" s="64" t="s">
        <v>4276</v>
      </c>
      <c r="G2169" s="65" t="s">
        <v>64</v>
      </c>
      <c r="H2169" s="66">
        <v>1.05</v>
      </c>
      <c r="I2169" s="67"/>
      <c r="J2169" s="68">
        <f t="shared" si="188"/>
        <v>0</v>
      </c>
      <c r="K2169" s="68">
        <f t="shared" si="189"/>
        <v>0</v>
      </c>
      <c r="L2169" s="68">
        <f t="shared" si="190"/>
        <v>0</v>
      </c>
      <c r="M2169" s="46" t="str">
        <f t="shared" si="191"/>
        <v/>
      </c>
    </row>
    <row r="2170" spans="1:13" s="172" customFormat="1" ht="15" hidden="1" customHeight="1" x14ac:dyDescent="0.25">
      <c r="A2170" s="175">
        <v>0</v>
      </c>
      <c r="B2170" s="161" t="s">
        <v>4280</v>
      </c>
      <c r="C2170" s="161" t="s">
        <v>4281</v>
      </c>
      <c r="D2170" s="162" t="s">
        <v>4301</v>
      </c>
      <c r="E2170" s="162" t="s">
        <v>4302</v>
      </c>
      <c r="F2170" s="162" t="s">
        <v>4282</v>
      </c>
      <c r="G2170" s="163" t="s">
        <v>64</v>
      </c>
      <c r="H2170" s="164">
        <v>0.99</v>
      </c>
      <c r="I2170" s="165"/>
      <c r="J2170" s="166">
        <f t="shared" si="188"/>
        <v>0</v>
      </c>
      <c r="K2170" s="166">
        <f t="shared" si="189"/>
        <v>0</v>
      </c>
      <c r="L2170" s="166">
        <f t="shared" si="190"/>
        <v>0</v>
      </c>
      <c r="M2170" s="171" t="str">
        <f t="shared" si="191"/>
        <v/>
      </c>
    </row>
    <row r="2171" spans="1:13" s="172" customFormat="1" ht="15" hidden="1" customHeight="1" x14ac:dyDescent="0.25">
      <c r="A2171" s="175">
        <v>0</v>
      </c>
      <c r="B2171" s="161" t="s">
        <v>6733</v>
      </c>
      <c r="C2171" s="161" t="s">
        <v>4283</v>
      </c>
      <c r="D2171" s="162" t="s">
        <v>4301</v>
      </c>
      <c r="E2171" s="162" t="s">
        <v>4302</v>
      </c>
      <c r="F2171" s="162" t="s">
        <v>4284</v>
      </c>
      <c r="G2171" s="163" t="s">
        <v>64</v>
      </c>
      <c r="H2171" s="164">
        <v>1.93</v>
      </c>
      <c r="I2171" s="165"/>
      <c r="J2171" s="166">
        <f t="shared" si="188"/>
        <v>0</v>
      </c>
      <c r="K2171" s="166">
        <f t="shared" si="189"/>
        <v>0</v>
      </c>
      <c r="L2171" s="166">
        <f t="shared" si="190"/>
        <v>0</v>
      </c>
      <c r="M2171" s="171" t="str">
        <f t="shared" si="191"/>
        <v/>
      </c>
    </row>
    <row r="2172" spans="1:13" s="172" customFormat="1" ht="15" hidden="1" customHeight="1" x14ac:dyDescent="0.25">
      <c r="A2172" s="175">
        <v>0</v>
      </c>
      <c r="B2172" s="161" t="s">
        <v>4285</v>
      </c>
      <c r="C2172" s="161" t="s">
        <v>4286</v>
      </c>
      <c r="D2172" s="162" t="s">
        <v>4301</v>
      </c>
      <c r="E2172" s="162" t="s">
        <v>4302</v>
      </c>
      <c r="F2172" s="162" t="s">
        <v>80</v>
      </c>
      <c r="G2172" s="163" t="s">
        <v>64</v>
      </c>
      <c r="H2172" s="164">
        <v>0.99</v>
      </c>
      <c r="I2172" s="165"/>
      <c r="J2172" s="166">
        <f t="shared" si="188"/>
        <v>0</v>
      </c>
      <c r="K2172" s="166">
        <f t="shared" si="189"/>
        <v>0</v>
      </c>
      <c r="L2172" s="166">
        <f t="shared" si="190"/>
        <v>0</v>
      </c>
      <c r="M2172" s="171" t="str">
        <f t="shared" si="191"/>
        <v/>
      </c>
    </row>
    <row r="2173" spans="1:13" ht="15" customHeight="1" x14ac:dyDescent="0.25">
      <c r="A2173" s="1">
        <v>143</v>
      </c>
      <c r="B2173" s="63" t="s">
        <v>4287</v>
      </c>
      <c r="C2173" s="63" t="s">
        <v>4288</v>
      </c>
      <c r="D2173" s="64" t="s">
        <v>4301</v>
      </c>
      <c r="E2173" s="64" t="s">
        <v>4302</v>
      </c>
      <c r="F2173" s="64" t="s">
        <v>4289</v>
      </c>
      <c r="G2173" s="65" t="s">
        <v>64</v>
      </c>
      <c r="H2173" s="66">
        <v>0.99</v>
      </c>
      <c r="I2173" s="67"/>
      <c r="J2173" s="68">
        <f t="shared" si="188"/>
        <v>0</v>
      </c>
      <c r="K2173" s="68">
        <f t="shared" si="189"/>
        <v>0</v>
      </c>
      <c r="L2173" s="68">
        <f t="shared" si="190"/>
        <v>0</v>
      </c>
      <c r="M2173" s="46" t="str">
        <f t="shared" si="191"/>
        <v/>
      </c>
    </row>
    <row r="2174" spans="1:13" s="172" customFormat="1" ht="15" hidden="1" customHeight="1" x14ac:dyDescent="0.25">
      <c r="A2174" s="175">
        <v>0</v>
      </c>
      <c r="B2174" s="161" t="s">
        <v>4290</v>
      </c>
      <c r="C2174" s="161" t="s">
        <v>4291</v>
      </c>
      <c r="D2174" s="162" t="s">
        <v>4301</v>
      </c>
      <c r="E2174" s="162" t="s">
        <v>4302</v>
      </c>
      <c r="F2174" s="162" t="s">
        <v>4292</v>
      </c>
      <c r="G2174" s="163" t="s">
        <v>64</v>
      </c>
      <c r="H2174" s="164">
        <v>0.99</v>
      </c>
      <c r="I2174" s="165"/>
      <c r="J2174" s="166">
        <f t="shared" si="188"/>
        <v>0</v>
      </c>
      <c r="K2174" s="166">
        <f t="shared" si="189"/>
        <v>0</v>
      </c>
      <c r="L2174" s="166">
        <f t="shared" si="190"/>
        <v>0</v>
      </c>
      <c r="M2174" s="171" t="str">
        <f t="shared" si="191"/>
        <v/>
      </c>
    </row>
    <row r="2175" spans="1:13" ht="15" customHeight="1" x14ac:dyDescent="0.25">
      <c r="A2175" s="1">
        <v>176</v>
      </c>
      <c r="B2175" s="63" t="s">
        <v>4293</v>
      </c>
      <c r="C2175" s="63" t="s">
        <v>4294</v>
      </c>
      <c r="D2175" s="64" t="s">
        <v>4301</v>
      </c>
      <c r="E2175" s="64" t="s">
        <v>4302</v>
      </c>
      <c r="F2175" s="64" t="s">
        <v>4295</v>
      </c>
      <c r="G2175" s="65" t="s">
        <v>64</v>
      </c>
      <c r="H2175" s="66">
        <v>2.3699999999999997</v>
      </c>
      <c r="I2175" s="67"/>
      <c r="J2175" s="68">
        <f t="shared" si="188"/>
        <v>0</v>
      </c>
      <c r="K2175" s="68">
        <f t="shared" si="189"/>
        <v>0</v>
      </c>
      <c r="L2175" s="68">
        <f t="shared" si="190"/>
        <v>0</v>
      </c>
      <c r="M2175" s="46" t="str">
        <f t="shared" si="191"/>
        <v/>
      </c>
    </row>
    <row r="2176" spans="1:13" s="172" customFormat="1" ht="15" hidden="1" customHeight="1" x14ac:dyDescent="0.25">
      <c r="A2176" s="175">
        <v>0</v>
      </c>
      <c r="B2176" s="161" t="s">
        <v>4296</v>
      </c>
      <c r="C2176" s="161" t="s">
        <v>4297</v>
      </c>
      <c r="D2176" s="162" t="s">
        <v>4301</v>
      </c>
      <c r="E2176" s="162" t="s">
        <v>4302</v>
      </c>
      <c r="F2176" s="162" t="s">
        <v>4298</v>
      </c>
      <c r="G2176" s="163" t="s">
        <v>64</v>
      </c>
      <c r="H2176" s="164">
        <v>0.99</v>
      </c>
      <c r="I2176" s="165"/>
      <c r="J2176" s="166">
        <f t="shared" si="188"/>
        <v>0</v>
      </c>
      <c r="K2176" s="166">
        <f t="shared" si="189"/>
        <v>0</v>
      </c>
      <c r="L2176" s="166">
        <f t="shared" si="190"/>
        <v>0</v>
      </c>
      <c r="M2176" s="171" t="str">
        <f t="shared" si="191"/>
        <v/>
      </c>
    </row>
    <row r="2177" spans="1:13" s="172" customFormat="1" ht="15" hidden="1" customHeight="1" x14ac:dyDescent="0.25">
      <c r="A2177" s="175">
        <v>0</v>
      </c>
      <c r="B2177" s="161" t="s">
        <v>4923</v>
      </c>
      <c r="C2177" s="161" t="s">
        <v>4304</v>
      </c>
      <c r="D2177" s="162" t="s">
        <v>4301</v>
      </c>
      <c r="E2177" s="162" t="s">
        <v>4302</v>
      </c>
      <c r="F2177" s="162"/>
      <c r="G2177" s="163" t="s">
        <v>64</v>
      </c>
      <c r="H2177" s="164">
        <v>0.99</v>
      </c>
      <c r="I2177" s="165"/>
      <c r="J2177" s="166">
        <f t="shared" si="188"/>
        <v>0</v>
      </c>
      <c r="K2177" s="166">
        <f t="shared" si="189"/>
        <v>0</v>
      </c>
      <c r="L2177" s="166">
        <f t="shared" si="190"/>
        <v>0</v>
      </c>
      <c r="M2177" s="171" t="str">
        <f t="shared" si="191"/>
        <v/>
      </c>
    </row>
    <row r="2178" spans="1:13" s="172" customFormat="1" ht="15" hidden="1" customHeight="1" x14ac:dyDescent="0.25">
      <c r="A2178" s="175">
        <v>0</v>
      </c>
      <c r="B2178" s="161" t="s">
        <v>4277</v>
      </c>
      <c r="C2178" s="161" t="s">
        <v>4278</v>
      </c>
      <c r="D2178" s="162" t="s">
        <v>5735</v>
      </c>
      <c r="E2178" s="162" t="s">
        <v>5736</v>
      </c>
      <c r="F2178" s="162" t="s">
        <v>4279</v>
      </c>
      <c r="G2178" s="163" t="s">
        <v>64</v>
      </c>
      <c r="H2178" s="164">
        <v>0.99</v>
      </c>
      <c r="I2178" s="165"/>
      <c r="J2178" s="166">
        <f t="shared" si="188"/>
        <v>0</v>
      </c>
      <c r="K2178" s="166">
        <f t="shared" si="189"/>
        <v>0</v>
      </c>
      <c r="L2178" s="166">
        <f t="shared" si="190"/>
        <v>0</v>
      </c>
      <c r="M2178" s="171" t="str">
        <f t="shared" si="191"/>
        <v/>
      </c>
    </row>
    <row r="2179" spans="1:13" s="172" customFormat="1" ht="15" hidden="1" customHeight="1" x14ac:dyDescent="0.25">
      <c r="A2179" s="175">
        <v>0</v>
      </c>
      <c r="B2179" s="161" t="s">
        <v>4257</v>
      </c>
      <c r="C2179" s="161" t="s">
        <v>4258</v>
      </c>
      <c r="D2179" s="162" t="s">
        <v>5731</v>
      </c>
      <c r="E2179" s="162" t="s">
        <v>5732</v>
      </c>
      <c r="F2179" s="162" t="s">
        <v>4259</v>
      </c>
      <c r="G2179" s="163" t="s">
        <v>64</v>
      </c>
      <c r="H2179" s="164">
        <v>0.99</v>
      </c>
      <c r="I2179" s="165"/>
      <c r="J2179" s="166">
        <f t="shared" si="188"/>
        <v>0</v>
      </c>
      <c r="K2179" s="166">
        <f t="shared" si="189"/>
        <v>0</v>
      </c>
      <c r="L2179" s="166">
        <f t="shared" si="190"/>
        <v>0</v>
      </c>
      <c r="M2179" s="171" t="str">
        <f t="shared" si="191"/>
        <v/>
      </c>
    </row>
    <row r="2180" spans="1:13" ht="15" customHeight="1" x14ac:dyDescent="0.25">
      <c r="A2180" s="1">
        <v>2099</v>
      </c>
      <c r="B2180" s="63" t="s">
        <v>4263</v>
      </c>
      <c r="C2180" s="63" t="s">
        <v>4264</v>
      </c>
      <c r="D2180" s="64" t="s">
        <v>5731</v>
      </c>
      <c r="E2180" s="64" t="s">
        <v>5732</v>
      </c>
      <c r="F2180" s="64" t="s">
        <v>4265</v>
      </c>
      <c r="G2180" s="65" t="s">
        <v>64</v>
      </c>
      <c r="H2180" s="66">
        <v>0.99</v>
      </c>
      <c r="I2180" s="67"/>
      <c r="J2180" s="68">
        <f t="shared" si="188"/>
        <v>0</v>
      </c>
      <c r="K2180" s="68">
        <f t="shared" si="189"/>
        <v>0</v>
      </c>
      <c r="L2180" s="68">
        <f t="shared" si="190"/>
        <v>0</v>
      </c>
      <c r="M2180" s="46" t="str">
        <f t="shared" si="191"/>
        <v/>
      </c>
    </row>
    <row r="2181" spans="1:13" ht="15" customHeight="1" x14ac:dyDescent="0.25">
      <c r="A2181" s="1">
        <v>2466</v>
      </c>
      <c r="B2181" s="63" t="s">
        <v>4269</v>
      </c>
      <c r="C2181" s="63" t="s">
        <v>4270</v>
      </c>
      <c r="D2181" s="64" t="s">
        <v>5733</v>
      </c>
      <c r="E2181" s="64" t="s">
        <v>5734</v>
      </c>
      <c r="F2181" s="64"/>
      <c r="G2181" s="65" t="s">
        <v>64</v>
      </c>
      <c r="H2181" s="66">
        <v>0.99</v>
      </c>
      <c r="I2181" s="67"/>
      <c r="J2181" s="68">
        <f t="shared" si="188"/>
        <v>0</v>
      </c>
      <c r="K2181" s="68">
        <f t="shared" si="189"/>
        <v>0</v>
      </c>
      <c r="L2181" s="68">
        <f t="shared" si="190"/>
        <v>0</v>
      </c>
      <c r="M2181" s="46" t="str">
        <f t="shared" si="191"/>
        <v/>
      </c>
    </row>
    <row r="2182" spans="1:13" ht="15" customHeight="1" x14ac:dyDescent="0.25">
      <c r="A2182" s="1">
        <v>160</v>
      </c>
      <c r="B2182" s="63" t="s">
        <v>4305</v>
      </c>
      <c r="C2182" s="63" t="s">
        <v>4306</v>
      </c>
      <c r="D2182" s="64" t="s">
        <v>4316</v>
      </c>
      <c r="E2182" s="64" t="s">
        <v>4317</v>
      </c>
      <c r="F2182" s="64" t="s">
        <v>4307</v>
      </c>
      <c r="G2182" s="65" t="s">
        <v>64</v>
      </c>
      <c r="H2182" s="66">
        <v>1.1000000000000001</v>
      </c>
      <c r="I2182" s="67"/>
      <c r="J2182" s="68">
        <f t="shared" si="188"/>
        <v>0</v>
      </c>
      <c r="K2182" s="68">
        <f t="shared" si="189"/>
        <v>0</v>
      </c>
      <c r="L2182" s="68">
        <f t="shared" si="190"/>
        <v>0</v>
      </c>
      <c r="M2182" s="46" t="str">
        <f t="shared" si="191"/>
        <v/>
      </c>
    </row>
    <row r="2183" spans="1:13" s="172" customFormat="1" ht="15" hidden="1" customHeight="1" x14ac:dyDescent="0.25">
      <c r="A2183" s="175">
        <v>0</v>
      </c>
      <c r="B2183" s="161" t="s">
        <v>4314</v>
      </c>
      <c r="C2183" s="161" t="s">
        <v>4315</v>
      </c>
      <c r="D2183" s="162" t="s">
        <v>4316</v>
      </c>
      <c r="E2183" s="162" t="s">
        <v>4317</v>
      </c>
      <c r="F2183" s="162" t="s">
        <v>4318</v>
      </c>
      <c r="G2183" s="163" t="s">
        <v>64</v>
      </c>
      <c r="H2183" s="164">
        <v>0.91</v>
      </c>
      <c r="I2183" s="165"/>
      <c r="J2183" s="166">
        <f t="shared" si="188"/>
        <v>0</v>
      </c>
      <c r="K2183" s="166">
        <f t="shared" si="189"/>
        <v>0</v>
      </c>
      <c r="L2183" s="166">
        <f t="shared" si="190"/>
        <v>0</v>
      </c>
      <c r="M2183" s="171" t="str">
        <f t="shared" si="191"/>
        <v/>
      </c>
    </row>
    <row r="2184" spans="1:13" s="172" customFormat="1" ht="15" customHeight="1" x14ac:dyDescent="0.25">
      <c r="A2184" s="1">
        <v>292</v>
      </c>
      <c r="B2184" s="63" t="s">
        <v>4308</v>
      </c>
      <c r="C2184" s="63" t="s">
        <v>4309</v>
      </c>
      <c r="D2184" s="64" t="s">
        <v>4316</v>
      </c>
      <c r="E2184" s="64" t="s">
        <v>4317</v>
      </c>
      <c r="F2184" s="64" t="s">
        <v>4310</v>
      </c>
      <c r="G2184" s="65" t="s">
        <v>64</v>
      </c>
      <c r="H2184" s="66">
        <v>1.1000000000000001</v>
      </c>
      <c r="I2184" s="67"/>
      <c r="J2184" s="68">
        <f t="shared" si="188"/>
        <v>0</v>
      </c>
      <c r="K2184" s="68">
        <f t="shared" si="189"/>
        <v>0</v>
      </c>
      <c r="L2184" s="68">
        <f t="shared" si="190"/>
        <v>0</v>
      </c>
      <c r="M2184" s="46" t="str">
        <f t="shared" si="191"/>
        <v/>
      </c>
    </row>
    <row r="2185" spans="1:13" s="172" customFormat="1" ht="15" hidden="1" customHeight="1" x14ac:dyDescent="0.25">
      <c r="A2185" s="175">
        <v>0</v>
      </c>
      <c r="B2185" s="161" t="s">
        <v>4319</v>
      </c>
      <c r="C2185" s="161" t="s">
        <v>4320</v>
      </c>
      <c r="D2185" s="162" t="s">
        <v>4316</v>
      </c>
      <c r="E2185" s="162" t="s">
        <v>4317</v>
      </c>
      <c r="F2185" s="162" t="s">
        <v>4321</v>
      </c>
      <c r="G2185" s="163" t="s">
        <v>64</v>
      </c>
      <c r="H2185" s="164">
        <v>1.1000000000000001</v>
      </c>
      <c r="I2185" s="165"/>
      <c r="J2185" s="166">
        <f t="shared" si="188"/>
        <v>0</v>
      </c>
      <c r="K2185" s="166">
        <f t="shared" si="189"/>
        <v>0</v>
      </c>
      <c r="L2185" s="166">
        <f t="shared" si="190"/>
        <v>0</v>
      </c>
      <c r="M2185" s="171" t="str">
        <f t="shared" si="191"/>
        <v/>
      </c>
    </row>
    <row r="2186" spans="1:13" s="172" customFormat="1" ht="15" customHeight="1" x14ac:dyDescent="0.25">
      <c r="A2186" s="1">
        <v>286</v>
      </c>
      <c r="B2186" s="63" t="s">
        <v>4311</v>
      </c>
      <c r="C2186" s="63" t="s">
        <v>4312</v>
      </c>
      <c r="D2186" s="64" t="s">
        <v>4316</v>
      </c>
      <c r="E2186" s="64" t="s">
        <v>4317</v>
      </c>
      <c r="F2186" s="64" t="s">
        <v>4313</v>
      </c>
      <c r="G2186" s="65" t="s">
        <v>64</v>
      </c>
      <c r="H2186" s="66">
        <v>1.1000000000000001</v>
      </c>
      <c r="I2186" s="67"/>
      <c r="J2186" s="68">
        <f t="shared" si="188"/>
        <v>0</v>
      </c>
      <c r="K2186" s="68">
        <f t="shared" si="189"/>
        <v>0</v>
      </c>
      <c r="L2186" s="68">
        <f t="shared" si="190"/>
        <v>0</v>
      </c>
      <c r="M2186" s="46" t="str">
        <f t="shared" si="191"/>
        <v/>
      </c>
    </row>
    <row r="2187" spans="1:13" s="172" customFormat="1" ht="15" hidden="1" customHeight="1" x14ac:dyDescent="0.25">
      <c r="A2187" s="175">
        <v>0</v>
      </c>
      <c r="B2187" s="161" t="s">
        <v>4322</v>
      </c>
      <c r="C2187" s="161" t="s">
        <v>4323</v>
      </c>
      <c r="D2187" s="162" t="s">
        <v>4316</v>
      </c>
      <c r="E2187" s="162" t="s">
        <v>4317</v>
      </c>
      <c r="F2187" s="162" t="s">
        <v>4324</v>
      </c>
      <c r="G2187" s="163" t="s">
        <v>64</v>
      </c>
      <c r="H2187" s="164">
        <v>0.91</v>
      </c>
      <c r="I2187" s="165"/>
      <c r="J2187" s="166">
        <f t="shared" si="188"/>
        <v>0</v>
      </c>
      <c r="K2187" s="166">
        <f t="shared" si="189"/>
        <v>0</v>
      </c>
      <c r="L2187" s="166">
        <f t="shared" si="190"/>
        <v>0</v>
      </c>
      <c r="M2187" s="171" t="str">
        <f t="shared" si="191"/>
        <v/>
      </c>
    </row>
    <row r="2188" spans="1:13" s="172" customFormat="1" ht="15" hidden="1" customHeight="1" x14ac:dyDescent="0.25">
      <c r="A2188" s="175">
        <v>0</v>
      </c>
      <c r="B2188" s="161" t="s">
        <v>4325</v>
      </c>
      <c r="C2188" s="161" t="s">
        <v>4326</v>
      </c>
      <c r="D2188" s="162" t="s">
        <v>4316</v>
      </c>
      <c r="E2188" s="162" t="s">
        <v>4317</v>
      </c>
      <c r="F2188" s="162" t="s">
        <v>4327</v>
      </c>
      <c r="G2188" s="163" t="s">
        <v>64</v>
      </c>
      <c r="H2188" s="164">
        <v>0.98</v>
      </c>
      <c r="I2188" s="165"/>
      <c r="J2188" s="166">
        <f t="shared" si="188"/>
        <v>0</v>
      </c>
      <c r="K2188" s="166">
        <f t="shared" si="189"/>
        <v>0</v>
      </c>
      <c r="L2188" s="166">
        <f t="shared" si="190"/>
        <v>0</v>
      </c>
      <c r="M2188" s="171" t="str">
        <f t="shared" si="191"/>
        <v/>
      </c>
    </row>
    <row r="2189" spans="1:13" s="172" customFormat="1" ht="15" hidden="1" customHeight="1" x14ac:dyDescent="0.25">
      <c r="A2189" s="175">
        <v>0</v>
      </c>
      <c r="B2189" s="161" t="s">
        <v>4328</v>
      </c>
      <c r="C2189" s="161" t="s">
        <v>4329</v>
      </c>
      <c r="D2189" s="162" t="s">
        <v>4316</v>
      </c>
      <c r="E2189" s="162" t="s">
        <v>4317</v>
      </c>
      <c r="F2189" s="162" t="s">
        <v>4330</v>
      </c>
      <c r="G2189" s="163" t="s">
        <v>64</v>
      </c>
      <c r="H2189" s="164">
        <v>0.98</v>
      </c>
      <c r="I2189" s="165"/>
      <c r="J2189" s="166">
        <f t="shared" si="188"/>
        <v>0</v>
      </c>
      <c r="K2189" s="166">
        <f t="shared" si="189"/>
        <v>0</v>
      </c>
      <c r="L2189" s="166">
        <f t="shared" si="190"/>
        <v>0</v>
      </c>
      <c r="M2189" s="171" t="str">
        <f t="shared" si="191"/>
        <v/>
      </c>
    </row>
    <row r="2190" spans="1:13" s="172" customFormat="1" ht="15" hidden="1" customHeight="1" x14ac:dyDescent="0.25">
      <c r="A2190" s="175">
        <v>0</v>
      </c>
      <c r="B2190" s="161" t="s">
        <v>4331</v>
      </c>
      <c r="C2190" s="161" t="s">
        <v>4332</v>
      </c>
      <c r="D2190" s="162" t="s">
        <v>4316</v>
      </c>
      <c r="E2190" s="162" t="s">
        <v>4317</v>
      </c>
      <c r="F2190" s="162" t="s">
        <v>4333</v>
      </c>
      <c r="G2190" s="163" t="s">
        <v>64</v>
      </c>
      <c r="H2190" s="164">
        <v>0.98</v>
      </c>
      <c r="I2190" s="165"/>
      <c r="J2190" s="166">
        <f t="shared" si="188"/>
        <v>0</v>
      </c>
      <c r="K2190" s="166">
        <f t="shared" si="189"/>
        <v>0</v>
      </c>
      <c r="L2190" s="166">
        <f t="shared" si="190"/>
        <v>0</v>
      </c>
      <c r="M2190" s="171" t="str">
        <f t="shared" si="191"/>
        <v/>
      </c>
    </row>
    <row r="2191" spans="1:13" s="172" customFormat="1" ht="15" hidden="1" customHeight="1" x14ac:dyDescent="0.25">
      <c r="A2191" s="175">
        <v>0</v>
      </c>
      <c r="B2191" s="161" t="s">
        <v>4334</v>
      </c>
      <c r="C2191" s="161" t="s">
        <v>4335</v>
      </c>
      <c r="D2191" s="162" t="s">
        <v>4316</v>
      </c>
      <c r="E2191" s="162" t="s">
        <v>4317</v>
      </c>
      <c r="F2191" s="162" t="s">
        <v>4336</v>
      </c>
      <c r="G2191" s="163" t="s">
        <v>64</v>
      </c>
      <c r="H2191" s="164">
        <v>0.98</v>
      </c>
      <c r="I2191" s="165"/>
      <c r="J2191" s="166">
        <f t="shared" si="188"/>
        <v>0</v>
      </c>
      <c r="K2191" s="166">
        <f t="shared" si="189"/>
        <v>0</v>
      </c>
      <c r="L2191" s="166">
        <f t="shared" si="190"/>
        <v>0</v>
      </c>
      <c r="M2191" s="171" t="str">
        <f t="shared" si="191"/>
        <v/>
      </c>
    </row>
    <row r="2192" spans="1:13" s="172" customFormat="1" ht="15" hidden="1" customHeight="1" x14ac:dyDescent="0.25">
      <c r="A2192" s="175">
        <v>0</v>
      </c>
      <c r="B2192" s="161" t="s">
        <v>4337</v>
      </c>
      <c r="C2192" s="161" t="s">
        <v>4338</v>
      </c>
      <c r="D2192" s="162" t="s">
        <v>4316</v>
      </c>
      <c r="E2192" s="162" t="s">
        <v>4317</v>
      </c>
      <c r="F2192" s="162" t="s">
        <v>4339</v>
      </c>
      <c r="G2192" s="163" t="s">
        <v>64</v>
      </c>
      <c r="H2192" s="164">
        <v>0.98</v>
      </c>
      <c r="I2192" s="165"/>
      <c r="J2192" s="166">
        <f t="shared" si="188"/>
        <v>0</v>
      </c>
      <c r="K2192" s="166">
        <f t="shared" si="189"/>
        <v>0</v>
      </c>
      <c r="L2192" s="166">
        <f t="shared" si="190"/>
        <v>0</v>
      </c>
      <c r="M2192" s="171" t="str">
        <f t="shared" si="191"/>
        <v/>
      </c>
    </row>
    <row r="2193" spans="1:13" s="172" customFormat="1" ht="15" hidden="1" customHeight="1" x14ac:dyDescent="0.25">
      <c r="A2193" s="175">
        <v>0</v>
      </c>
      <c r="B2193" s="161" t="s">
        <v>4340</v>
      </c>
      <c r="C2193" s="161" t="s">
        <v>4341</v>
      </c>
      <c r="D2193" s="162" t="s">
        <v>4316</v>
      </c>
      <c r="E2193" s="162" t="s">
        <v>4317</v>
      </c>
      <c r="F2193" s="162" t="s">
        <v>4342</v>
      </c>
      <c r="G2193" s="163" t="s">
        <v>64</v>
      </c>
      <c r="H2193" s="164">
        <v>0.98</v>
      </c>
      <c r="I2193" s="165"/>
      <c r="J2193" s="166">
        <f t="shared" si="188"/>
        <v>0</v>
      </c>
      <c r="K2193" s="166">
        <f t="shared" si="189"/>
        <v>0</v>
      </c>
      <c r="L2193" s="166">
        <f t="shared" si="190"/>
        <v>0</v>
      </c>
      <c r="M2193" s="171" t="str">
        <f t="shared" si="191"/>
        <v/>
      </c>
    </row>
    <row r="2194" spans="1:13" s="172" customFormat="1" ht="15" hidden="1" customHeight="1" x14ac:dyDescent="0.25">
      <c r="A2194" s="175">
        <v>0</v>
      </c>
      <c r="B2194" s="161" t="s">
        <v>4343</v>
      </c>
      <c r="C2194" s="161" t="s">
        <v>4344</v>
      </c>
      <c r="D2194" s="162" t="s">
        <v>4316</v>
      </c>
      <c r="E2194" s="162" t="s">
        <v>4317</v>
      </c>
      <c r="F2194" s="162" t="s">
        <v>4345</v>
      </c>
      <c r="G2194" s="163" t="s">
        <v>64</v>
      </c>
      <c r="H2194" s="164">
        <v>0.98</v>
      </c>
      <c r="I2194" s="165"/>
      <c r="J2194" s="166">
        <f t="shared" si="188"/>
        <v>0</v>
      </c>
      <c r="K2194" s="166">
        <f t="shared" si="189"/>
        <v>0</v>
      </c>
      <c r="L2194" s="166">
        <f t="shared" si="190"/>
        <v>0</v>
      </c>
      <c r="M2194" s="171" t="str">
        <f t="shared" si="191"/>
        <v/>
      </c>
    </row>
    <row r="2195" spans="1:13" s="172" customFormat="1" ht="15" hidden="1" customHeight="1" x14ac:dyDescent="0.25">
      <c r="A2195" s="175">
        <v>0</v>
      </c>
      <c r="B2195" s="161" t="s">
        <v>4346</v>
      </c>
      <c r="C2195" s="161" t="s">
        <v>4347</v>
      </c>
      <c r="D2195" s="162" t="s">
        <v>4316</v>
      </c>
      <c r="E2195" s="162" t="s">
        <v>4317</v>
      </c>
      <c r="F2195" s="162" t="s">
        <v>4348</v>
      </c>
      <c r="G2195" s="163" t="s">
        <v>64</v>
      </c>
      <c r="H2195" s="164">
        <v>0.98</v>
      </c>
      <c r="I2195" s="165"/>
      <c r="J2195" s="166">
        <f t="shared" si="188"/>
        <v>0</v>
      </c>
      <c r="K2195" s="166">
        <f t="shared" si="189"/>
        <v>0</v>
      </c>
      <c r="L2195" s="166">
        <f t="shared" si="190"/>
        <v>0</v>
      </c>
      <c r="M2195" s="171" t="str">
        <f t="shared" ref="M2195:M2211" si="192">IF(I2195="","",IF(I2195&lt;80,"Ошибка! Не соблюден минимальный заказ на сорт!",IF(MOD(I2195,40)&gt;0,"Ошибка! Не соблюдена кратность заказа на позицию!","")))</f>
        <v/>
      </c>
    </row>
    <row r="2196" spans="1:13" s="172" customFormat="1" ht="15" hidden="1" customHeight="1" x14ac:dyDescent="0.25">
      <c r="A2196" s="175">
        <v>0</v>
      </c>
      <c r="B2196" s="161" t="s">
        <v>4349</v>
      </c>
      <c r="C2196" s="161" t="s">
        <v>4350</v>
      </c>
      <c r="D2196" s="162" t="s">
        <v>4316</v>
      </c>
      <c r="E2196" s="162" t="s">
        <v>4317</v>
      </c>
      <c r="F2196" s="162" t="s">
        <v>4351</v>
      </c>
      <c r="G2196" s="163" t="s">
        <v>64</v>
      </c>
      <c r="H2196" s="164">
        <v>0.98</v>
      </c>
      <c r="I2196" s="165"/>
      <c r="J2196" s="166">
        <f t="shared" si="188"/>
        <v>0</v>
      </c>
      <c r="K2196" s="166">
        <f t="shared" si="189"/>
        <v>0</v>
      </c>
      <c r="L2196" s="166">
        <f t="shared" si="190"/>
        <v>0</v>
      </c>
      <c r="M2196" s="171" t="str">
        <f t="shared" si="192"/>
        <v/>
      </c>
    </row>
    <row r="2197" spans="1:13" s="172" customFormat="1" ht="15" hidden="1" customHeight="1" x14ac:dyDescent="0.25">
      <c r="A2197" s="175">
        <v>0</v>
      </c>
      <c r="B2197" s="161" t="s">
        <v>4352</v>
      </c>
      <c r="C2197" s="161" t="s">
        <v>4353</v>
      </c>
      <c r="D2197" s="162" t="s">
        <v>5878</v>
      </c>
      <c r="E2197" s="162" t="s">
        <v>4354</v>
      </c>
      <c r="F2197" s="162" t="s">
        <v>4355</v>
      </c>
      <c r="G2197" s="163" t="s">
        <v>64</v>
      </c>
      <c r="H2197" s="164">
        <v>1.08</v>
      </c>
      <c r="I2197" s="165"/>
      <c r="J2197" s="166">
        <f t="shared" si="188"/>
        <v>0</v>
      </c>
      <c r="K2197" s="166">
        <f t="shared" si="189"/>
        <v>0</v>
      </c>
      <c r="L2197" s="166">
        <f t="shared" si="190"/>
        <v>0</v>
      </c>
      <c r="M2197" s="171" t="str">
        <f t="shared" si="192"/>
        <v/>
      </c>
    </row>
    <row r="2198" spans="1:13" ht="15" customHeight="1" x14ac:dyDescent="0.25">
      <c r="A2198" s="1">
        <v>929</v>
      </c>
      <c r="B2198" s="63" t="s">
        <v>4356</v>
      </c>
      <c r="C2198" s="63" t="s">
        <v>4357</v>
      </c>
      <c r="D2198" s="64" t="s">
        <v>5878</v>
      </c>
      <c r="E2198" s="64" t="s">
        <v>4354</v>
      </c>
      <c r="F2198" s="64" t="s">
        <v>4358</v>
      </c>
      <c r="G2198" s="65" t="s">
        <v>64</v>
      </c>
      <c r="H2198" s="66">
        <v>1.08</v>
      </c>
      <c r="I2198" s="67"/>
      <c r="J2198" s="68">
        <f t="shared" si="188"/>
        <v>0</v>
      </c>
      <c r="K2198" s="68">
        <f t="shared" si="189"/>
        <v>0</v>
      </c>
      <c r="L2198" s="68">
        <f t="shared" si="190"/>
        <v>0</v>
      </c>
      <c r="M2198" s="46" t="str">
        <f t="shared" si="192"/>
        <v/>
      </c>
    </row>
    <row r="2199" spans="1:13" s="172" customFormat="1" ht="15" hidden="1" customHeight="1" x14ac:dyDescent="0.25">
      <c r="A2199" s="175">
        <v>0</v>
      </c>
      <c r="B2199" s="161" t="s">
        <v>4359</v>
      </c>
      <c r="C2199" s="161" t="s">
        <v>4360</v>
      </c>
      <c r="D2199" s="162" t="s">
        <v>4361</v>
      </c>
      <c r="E2199" s="162" t="s">
        <v>4362</v>
      </c>
      <c r="F2199" s="162" t="s">
        <v>4363</v>
      </c>
      <c r="G2199" s="163" t="s">
        <v>64</v>
      </c>
      <c r="H2199" s="164">
        <v>1.1000000000000001</v>
      </c>
      <c r="I2199" s="165"/>
      <c r="J2199" s="166">
        <f t="shared" si="188"/>
        <v>0</v>
      </c>
      <c r="K2199" s="166">
        <f t="shared" si="189"/>
        <v>0</v>
      </c>
      <c r="L2199" s="166">
        <f t="shared" si="190"/>
        <v>0</v>
      </c>
      <c r="M2199" s="171" t="str">
        <f t="shared" si="192"/>
        <v/>
      </c>
    </row>
    <row r="2200" spans="1:13" s="172" customFormat="1" ht="15" hidden="1" customHeight="1" x14ac:dyDescent="0.25">
      <c r="A2200" s="175">
        <v>0</v>
      </c>
      <c r="B2200" s="161" t="s">
        <v>4364</v>
      </c>
      <c r="C2200" s="161" t="s">
        <v>4365</v>
      </c>
      <c r="D2200" s="162" t="s">
        <v>4366</v>
      </c>
      <c r="E2200" s="162" t="s">
        <v>4367</v>
      </c>
      <c r="F2200" s="162" t="s">
        <v>6033</v>
      </c>
      <c r="G2200" s="163" t="s">
        <v>64</v>
      </c>
      <c r="H2200" s="164">
        <v>2.31</v>
      </c>
      <c r="I2200" s="165"/>
      <c r="J2200" s="166">
        <f t="shared" si="188"/>
        <v>0</v>
      </c>
      <c r="K2200" s="166">
        <f t="shared" si="189"/>
        <v>0</v>
      </c>
      <c r="L2200" s="166">
        <f t="shared" si="190"/>
        <v>0</v>
      </c>
      <c r="M2200" s="171" t="str">
        <f t="shared" si="192"/>
        <v/>
      </c>
    </row>
    <row r="2201" spans="1:13" s="172" customFormat="1" ht="15" hidden="1" customHeight="1" x14ac:dyDescent="0.25">
      <c r="A2201" s="175">
        <v>0</v>
      </c>
      <c r="B2201" s="161" t="s">
        <v>4368</v>
      </c>
      <c r="C2201" s="161" t="s">
        <v>4369</v>
      </c>
      <c r="D2201" s="162" t="s">
        <v>4366</v>
      </c>
      <c r="E2201" s="162" t="s">
        <v>4367</v>
      </c>
      <c r="F2201" s="162"/>
      <c r="G2201" s="163" t="s">
        <v>64</v>
      </c>
      <c r="H2201" s="164">
        <v>1.1000000000000001</v>
      </c>
      <c r="I2201" s="165"/>
      <c r="J2201" s="166">
        <f t="shared" si="188"/>
        <v>0</v>
      </c>
      <c r="K2201" s="166">
        <f t="shared" si="189"/>
        <v>0</v>
      </c>
      <c r="L2201" s="166">
        <f t="shared" si="190"/>
        <v>0</v>
      </c>
      <c r="M2201" s="171" t="str">
        <f t="shared" si="192"/>
        <v/>
      </c>
    </row>
    <row r="2202" spans="1:13" s="172" customFormat="1" ht="15" hidden="1" customHeight="1" x14ac:dyDescent="0.25">
      <c r="A2202" s="175">
        <v>0</v>
      </c>
      <c r="B2202" s="161" t="s">
        <v>4914</v>
      </c>
      <c r="C2202" s="161" t="s">
        <v>4370</v>
      </c>
      <c r="D2202" s="162" t="s">
        <v>4371</v>
      </c>
      <c r="E2202" s="162" t="s">
        <v>4372</v>
      </c>
      <c r="F2202" s="162" t="s">
        <v>4373</v>
      </c>
      <c r="G2202" s="163" t="s">
        <v>64</v>
      </c>
      <c r="H2202" s="164">
        <v>2.31</v>
      </c>
      <c r="I2202" s="165"/>
      <c r="J2202" s="166">
        <f t="shared" si="188"/>
        <v>0</v>
      </c>
      <c r="K2202" s="166">
        <f t="shared" si="189"/>
        <v>0</v>
      </c>
      <c r="L2202" s="166">
        <f t="shared" si="190"/>
        <v>0</v>
      </c>
      <c r="M2202" s="171" t="str">
        <f t="shared" si="192"/>
        <v/>
      </c>
    </row>
    <row r="2203" spans="1:13" s="172" customFormat="1" ht="15" hidden="1" customHeight="1" x14ac:dyDescent="0.25">
      <c r="A2203" s="175">
        <v>0</v>
      </c>
      <c r="B2203" s="161" t="s">
        <v>4374</v>
      </c>
      <c r="C2203" s="161" t="s">
        <v>4375</v>
      </c>
      <c r="D2203" s="162" t="s">
        <v>5677</v>
      </c>
      <c r="E2203" s="162" t="s">
        <v>5678</v>
      </c>
      <c r="F2203" s="162" t="s">
        <v>4376</v>
      </c>
      <c r="G2203" s="163" t="s">
        <v>64</v>
      </c>
      <c r="H2203" s="164">
        <v>1.05</v>
      </c>
      <c r="I2203" s="165"/>
      <c r="J2203" s="166">
        <f t="shared" si="188"/>
        <v>0</v>
      </c>
      <c r="K2203" s="166">
        <f t="shared" si="189"/>
        <v>0</v>
      </c>
      <c r="L2203" s="166">
        <f t="shared" si="190"/>
        <v>0</v>
      </c>
      <c r="M2203" s="171" t="str">
        <f t="shared" si="192"/>
        <v/>
      </c>
    </row>
    <row r="2204" spans="1:13" s="172" customFormat="1" ht="15" hidden="1" customHeight="1" x14ac:dyDescent="0.25">
      <c r="A2204" s="175">
        <v>0</v>
      </c>
      <c r="B2204" s="161" t="s">
        <v>4377</v>
      </c>
      <c r="C2204" s="161" t="s">
        <v>4378</v>
      </c>
      <c r="D2204" s="162" t="s">
        <v>5677</v>
      </c>
      <c r="E2204" s="162" t="s">
        <v>5678</v>
      </c>
      <c r="F2204" s="162" t="s">
        <v>6555</v>
      </c>
      <c r="G2204" s="163" t="s">
        <v>64</v>
      </c>
      <c r="H2204" s="164">
        <v>1.54</v>
      </c>
      <c r="I2204" s="165"/>
      <c r="J2204" s="166">
        <f t="shared" si="188"/>
        <v>0</v>
      </c>
      <c r="K2204" s="166">
        <f t="shared" si="189"/>
        <v>0</v>
      </c>
      <c r="L2204" s="166">
        <f t="shared" si="190"/>
        <v>0</v>
      </c>
      <c r="M2204" s="171" t="str">
        <f t="shared" si="192"/>
        <v/>
      </c>
    </row>
    <row r="2205" spans="1:13" ht="15" customHeight="1" x14ac:dyDescent="0.25">
      <c r="A2205" s="1">
        <v>449</v>
      </c>
      <c r="B2205" s="63" t="s">
        <v>4768</v>
      </c>
      <c r="C2205" s="178" t="s">
        <v>5344</v>
      </c>
      <c r="D2205" s="167" t="s">
        <v>4381</v>
      </c>
      <c r="E2205" s="167" t="s">
        <v>4382</v>
      </c>
      <c r="F2205" s="167" t="s">
        <v>2381</v>
      </c>
      <c r="G2205" s="168" t="s">
        <v>64</v>
      </c>
      <c r="H2205" s="169">
        <v>1.65</v>
      </c>
      <c r="I2205" s="67"/>
      <c r="J2205" s="68">
        <f t="shared" si="188"/>
        <v>0</v>
      </c>
      <c r="K2205" s="68">
        <f t="shared" si="189"/>
        <v>0</v>
      </c>
      <c r="L2205" s="68">
        <f t="shared" si="190"/>
        <v>0</v>
      </c>
      <c r="M2205" s="46" t="str">
        <f t="shared" si="192"/>
        <v/>
      </c>
    </row>
    <row r="2206" spans="1:13" s="172" customFormat="1" ht="15" hidden="1" customHeight="1" x14ac:dyDescent="0.25">
      <c r="A2206" s="175">
        <v>0</v>
      </c>
      <c r="B2206" s="161" t="s">
        <v>4769</v>
      </c>
      <c r="C2206" s="179" t="s">
        <v>5345</v>
      </c>
      <c r="D2206" s="173" t="s">
        <v>4381</v>
      </c>
      <c r="E2206" s="173" t="s">
        <v>4382</v>
      </c>
      <c r="F2206" s="173" t="s">
        <v>5915</v>
      </c>
      <c r="G2206" s="174" t="s">
        <v>64</v>
      </c>
      <c r="H2206" s="164">
        <v>1.65</v>
      </c>
      <c r="I2206" s="165"/>
      <c r="J2206" s="166">
        <f t="shared" si="188"/>
        <v>0</v>
      </c>
      <c r="K2206" s="166">
        <f t="shared" si="189"/>
        <v>0</v>
      </c>
      <c r="L2206" s="166">
        <f t="shared" si="190"/>
        <v>0</v>
      </c>
      <c r="M2206" s="171" t="str">
        <f t="shared" si="192"/>
        <v/>
      </c>
    </row>
    <row r="2207" spans="1:13" ht="15" customHeight="1" x14ac:dyDescent="0.25">
      <c r="A2207" s="1">
        <v>80</v>
      </c>
      <c r="B2207" s="63" t="s">
        <v>4379</v>
      </c>
      <c r="C2207" s="63" t="s">
        <v>4380</v>
      </c>
      <c r="D2207" s="64" t="s">
        <v>4381</v>
      </c>
      <c r="E2207" s="64" t="s">
        <v>4382</v>
      </c>
      <c r="F2207" s="64" t="s">
        <v>4383</v>
      </c>
      <c r="G2207" s="65" t="s">
        <v>64</v>
      </c>
      <c r="H2207" s="66">
        <v>1.02</v>
      </c>
      <c r="I2207" s="67"/>
      <c r="J2207" s="68">
        <f t="shared" si="188"/>
        <v>0</v>
      </c>
      <c r="K2207" s="68">
        <f t="shared" si="189"/>
        <v>0</v>
      </c>
      <c r="L2207" s="68">
        <f t="shared" si="190"/>
        <v>0</v>
      </c>
      <c r="M2207" s="30" t="str">
        <f t="shared" si="192"/>
        <v/>
      </c>
    </row>
    <row r="2208" spans="1:13" s="172" customFormat="1" ht="15" hidden="1" customHeight="1" x14ac:dyDescent="0.25">
      <c r="A2208" s="175">
        <v>0</v>
      </c>
      <c r="B2208" s="161" t="s">
        <v>4770</v>
      </c>
      <c r="C2208" s="179" t="s">
        <v>6494</v>
      </c>
      <c r="D2208" s="173" t="s">
        <v>4381</v>
      </c>
      <c r="E2208" s="173" t="s">
        <v>4382</v>
      </c>
      <c r="F2208" s="173" t="s">
        <v>6231</v>
      </c>
      <c r="G2208" s="174" t="s">
        <v>64</v>
      </c>
      <c r="H2208" s="164">
        <v>1.07</v>
      </c>
      <c r="I2208" s="165"/>
      <c r="J2208" s="166">
        <f t="shared" si="188"/>
        <v>0</v>
      </c>
      <c r="K2208" s="166">
        <f t="shared" si="189"/>
        <v>0</v>
      </c>
      <c r="L2208" s="166">
        <f t="shared" si="190"/>
        <v>0</v>
      </c>
      <c r="M2208" s="171" t="str">
        <f t="shared" si="192"/>
        <v/>
      </c>
    </row>
    <row r="2209" spans="1:13" ht="15" customHeight="1" x14ac:dyDescent="0.25">
      <c r="A2209" s="1">
        <v>441</v>
      </c>
      <c r="B2209" s="63" t="s">
        <v>4771</v>
      </c>
      <c r="C2209" s="178" t="s">
        <v>5346</v>
      </c>
      <c r="D2209" s="167" t="s">
        <v>4381</v>
      </c>
      <c r="E2209" s="167" t="s">
        <v>4382</v>
      </c>
      <c r="F2209" s="167" t="s">
        <v>5916</v>
      </c>
      <c r="G2209" s="168" t="s">
        <v>64</v>
      </c>
      <c r="H2209" s="169">
        <v>1.65</v>
      </c>
      <c r="I2209" s="67"/>
      <c r="J2209" s="68">
        <f t="shared" si="188"/>
        <v>0</v>
      </c>
      <c r="K2209" s="68">
        <f t="shared" si="189"/>
        <v>0</v>
      </c>
      <c r="L2209" s="68">
        <f t="shared" si="190"/>
        <v>0</v>
      </c>
      <c r="M2209" s="46" t="str">
        <f t="shared" si="192"/>
        <v/>
      </c>
    </row>
    <row r="2210" spans="1:13" s="172" customFormat="1" ht="15" hidden="1" customHeight="1" x14ac:dyDescent="0.25">
      <c r="A2210" s="175">
        <v>0</v>
      </c>
      <c r="B2210" s="161" t="s">
        <v>4384</v>
      </c>
      <c r="C2210" s="161" t="s">
        <v>4385</v>
      </c>
      <c r="D2210" s="162" t="s">
        <v>4381</v>
      </c>
      <c r="E2210" s="162" t="s">
        <v>4382</v>
      </c>
      <c r="F2210" s="162" t="s">
        <v>4386</v>
      </c>
      <c r="G2210" s="163" t="s">
        <v>64</v>
      </c>
      <c r="H2210" s="164">
        <v>1.58</v>
      </c>
      <c r="I2210" s="165"/>
      <c r="J2210" s="166">
        <f t="shared" si="188"/>
        <v>0</v>
      </c>
      <c r="K2210" s="166">
        <f t="shared" si="189"/>
        <v>0</v>
      </c>
      <c r="L2210" s="166">
        <f t="shared" si="190"/>
        <v>0</v>
      </c>
      <c r="M2210" s="171" t="str">
        <f t="shared" si="192"/>
        <v/>
      </c>
    </row>
    <row r="2211" spans="1:13" s="172" customFormat="1" ht="15" hidden="1" customHeight="1" x14ac:dyDescent="0.25">
      <c r="A2211" s="175">
        <v>0</v>
      </c>
      <c r="B2211" s="161" t="s">
        <v>4387</v>
      </c>
      <c r="C2211" s="161" t="s">
        <v>4388</v>
      </c>
      <c r="D2211" s="162" t="s">
        <v>4381</v>
      </c>
      <c r="E2211" s="162" t="s">
        <v>4382</v>
      </c>
      <c r="F2211" s="162"/>
      <c r="G2211" s="163" t="s">
        <v>64</v>
      </c>
      <c r="H2211" s="164">
        <v>1.02</v>
      </c>
      <c r="I2211" s="165"/>
      <c r="J2211" s="166">
        <f t="shared" si="188"/>
        <v>0</v>
      </c>
      <c r="K2211" s="166">
        <f t="shared" si="189"/>
        <v>0</v>
      </c>
      <c r="L2211" s="166">
        <f t="shared" si="190"/>
        <v>0</v>
      </c>
      <c r="M2211" s="171" t="str">
        <f t="shared" si="192"/>
        <v/>
      </c>
    </row>
    <row r="2212" spans="1:13" s="172" customFormat="1" ht="15" hidden="1" customHeight="1" x14ac:dyDescent="0.25">
      <c r="A2212" s="175">
        <v>0</v>
      </c>
      <c r="B2212" s="161" t="s">
        <v>4389</v>
      </c>
      <c r="C2212" s="161" t="s">
        <v>4390</v>
      </c>
      <c r="D2212" s="162" t="s">
        <v>4391</v>
      </c>
      <c r="E2212" s="162" t="s">
        <v>4392</v>
      </c>
      <c r="F2212" s="162" t="s">
        <v>4393</v>
      </c>
      <c r="G2212" s="163" t="s">
        <v>175</v>
      </c>
      <c r="H2212" s="164">
        <v>1.05</v>
      </c>
      <c r="I2212" s="165"/>
      <c r="J2212" s="166">
        <f t="shared" si="188"/>
        <v>0</v>
      </c>
      <c r="K2212" s="166">
        <f t="shared" si="189"/>
        <v>0</v>
      </c>
      <c r="L2212" s="166">
        <f t="shared" si="190"/>
        <v>0</v>
      </c>
      <c r="M2212" s="171" t="str">
        <f>IF(I2212="","",IF(I2212&lt;75,"Ошибка! Не соблюден минимальный заказ на сорт!",IF(MOD(I2212,25)&gt;0,"Ошибка! Не соблюдена кратность заказа на позицию!","")))</f>
        <v/>
      </c>
    </row>
    <row r="2213" spans="1:13" s="172" customFormat="1" ht="15" hidden="1" customHeight="1" x14ac:dyDescent="0.25">
      <c r="A2213" s="175">
        <v>0</v>
      </c>
      <c r="B2213" s="161" t="s">
        <v>4799</v>
      </c>
      <c r="C2213" s="179" t="s">
        <v>5370</v>
      </c>
      <c r="D2213" s="173" t="s">
        <v>4400</v>
      </c>
      <c r="E2213" s="173" t="s">
        <v>5701</v>
      </c>
      <c r="F2213" s="173" t="s">
        <v>4401</v>
      </c>
      <c r="G2213" s="174" t="s">
        <v>64</v>
      </c>
      <c r="H2213" s="164">
        <v>1.3800000000000001</v>
      </c>
      <c r="I2213" s="165"/>
      <c r="J2213" s="166">
        <f t="shared" si="188"/>
        <v>0</v>
      </c>
      <c r="K2213" s="166">
        <f t="shared" si="189"/>
        <v>0</v>
      </c>
      <c r="L2213" s="166">
        <f t="shared" si="190"/>
        <v>0</v>
      </c>
      <c r="M2213" s="171" t="str">
        <f t="shared" ref="M2213:M2225" si="193">IF(I2213="","",IF(I2213&lt;80,"Ошибка! Не соблюден минимальный заказ на сорт!",IF(MOD(I2213,40)&gt;0,"Ошибка! Не соблюдена кратность заказа на позицию!","")))</f>
        <v/>
      </c>
    </row>
    <row r="2214" spans="1:13" s="172" customFormat="1" ht="15" hidden="1" customHeight="1" x14ac:dyDescent="0.25">
      <c r="A2214" s="175">
        <v>0</v>
      </c>
      <c r="B2214" s="161" t="s">
        <v>4797</v>
      </c>
      <c r="C2214" s="179" t="s">
        <v>5368</v>
      </c>
      <c r="D2214" s="173" t="s">
        <v>5699</v>
      </c>
      <c r="E2214" s="173" t="s">
        <v>5700</v>
      </c>
      <c r="F2214" s="173" t="s">
        <v>4394</v>
      </c>
      <c r="G2214" s="174" t="s">
        <v>64</v>
      </c>
      <c r="H2214" s="164">
        <v>1.3800000000000001</v>
      </c>
      <c r="I2214" s="165"/>
      <c r="J2214" s="166">
        <f t="shared" si="188"/>
        <v>0</v>
      </c>
      <c r="K2214" s="166">
        <f t="shared" si="189"/>
        <v>0</v>
      </c>
      <c r="L2214" s="166">
        <f t="shared" si="190"/>
        <v>0</v>
      </c>
      <c r="M2214" s="171" t="str">
        <f t="shared" si="193"/>
        <v/>
      </c>
    </row>
    <row r="2215" spans="1:13" s="172" customFormat="1" ht="15" hidden="1" customHeight="1" x14ac:dyDescent="0.25">
      <c r="A2215" s="175">
        <v>0</v>
      </c>
      <c r="B2215" s="161" t="s">
        <v>4796</v>
      </c>
      <c r="C2215" s="179" t="s">
        <v>5367</v>
      </c>
      <c r="D2215" s="173" t="s">
        <v>4395</v>
      </c>
      <c r="E2215" s="173" t="s">
        <v>4396</v>
      </c>
      <c r="F2215" s="173" t="s">
        <v>1397</v>
      </c>
      <c r="G2215" s="174" t="s">
        <v>64</v>
      </c>
      <c r="H2215" s="164">
        <v>1.32</v>
      </c>
      <c r="I2215" s="165"/>
      <c r="J2215" s="166">
        <f t="shared" si="188"/>
        <v>0</v>
      </c>
      <c r="K2215" s="166">
        <f t="shared" si="189"/>
        <v>0</v>
      </c>
      <c r="L2215" s="166">
        <f t="shared" si="190"/>
        <v>0</v>
      </c>
      <c r="M2215" s="171" t="str">
        <f t="shared" si="193"/>
        <v/>
      </c>
    </row>
    <row r="2216" spans="1:13" s="172" customFormat="1" ht="15" hidden="1" customHeight="1" x14ac:dyDescent="0.25">
      <c r="A2216" s="175">
        <v>0</v>
      </c>
      <c r="B2216" s="161" t="s">
        <v>4798</v>
      </c>
      <c r="C2216" s="179" t="s">
        <v>5369</v>
      </c>
      <c r="D2216" s="173" t="s">
        <v>4397</v>
      </c>
      <c r="E2216" s="173" t="s">
        <v>4398</v>
      </c>
      <c r="F2216" s="173" t="s">
        <v>4399</v>
      </c>
      <c r="G2216" s="174" t="s">
        <v>64</v>
      </c>
      <c r="H2216" s="164">
        <v>1.3800000000000001</v>
      </c>
      <c r="I2216" s="165"/>
      <c r="J2216" s="166">
        <f t="shared" si="188"/>
        <v>0</v>
      </c>
      <c r="K2216" s="166">
        <f t="shared" si="189"/>
        <v>0</v>
      </c>
      <c r="L2216" s="166">
        <f t="shared" si="190"/>
        <v>0</v>
      </c>
      <c r="M2216" s="171" t="str">
        <f t="shared" si="193"/>
        <v/>
      </c>
    </row>
    <row r="2217" spans="1:13" s="172" customFormat="1" ht="15" hidden="1" customHeight="1" x14ac:dyDescent="0.25">
      <c r="A2217" s="175">
        <v>0</v>
      </c>
      <c r="B2217" s="161" t="s">
        <v>4402</v>
      </c>
      <c r="C2217" s="161" t="s">
        <v>4403</v>
      </c>
      <c r="D2217" s="162" t="s">
        <v>6560</v>
      </c>
      <c r="E2217" s="162" t="s">
        <v>6561</v>
      </c>
      <c r="F2217" s="162" t="s">
        <v>4404</v>
      </c>
      <c r="G2217" s="163" t="s">
        <v>64</v>
      </c>
      <c r="H2217" s="164">
        <v>1.76</v>
      </c>
      <c r="I2217" s="165"/>
      <c r="J2217" s="166">
        <f t="shared" si="188"/>
        <v>0</v>
      </c>
      <c r="K2217" s="166">
        <f t="shared" si="189"/>
        <v>0</v>
      </c>
      <c r="L2217" s="166">
        <f t="shared" si="190"/>
        <v>0</v>
      </c>
      <c r="M2217" s="171" t="str">
        <f t="shared" si="193"/>
        <v/>
      </c>
    </row>
    <row r="2218" spans="1:13" s="172" customFormat="1" ht="15" hidden="1" customHeight="1" x14ac:dyDescent="0.25">
      <c r="A2218" s="175">
        <v>0</v>
      </c>
      <c r="B2218" s="161" t="s">
        <v>4408</v>
      </c>
      <c r="C2218" s="161" t="s">
        <v>4409</v>
      </c>
      <c r="D2218" s="162" t="s">
        <v>5703</v>
      </c>
      <c r="E2218" s="162" t="s">
        <v>4410</v>
      </c>
      <c r="F2218" s="162" t="s">
        <v>4411</v>
      </c>
      <c r="G2218" s="163" t="s">
        <v>64</v>
      </c>
      <c r="H2218" s="164">
        <v>1.76</v>
      </c>
      <c r="I2218" s="165"/>
      <c r="J2218" s="166">
        <f t="shared" si="188"/>
        <v>0</v>
      </c>
      <c r="K2218" s="166">
        <f t="shared" si="189"/>
        <v>0</v>
      </c>
      <c r="L2218" s="166">
        <f t="shared" si="190"/>
        <v>0</v>
      </c>
      <c r="M2218" s="171" t="str">
        <f t="shared" si="193"/>
        <v/>
      </c>
    </row>
    <row r="2219" spans="1:13" s="172" customFormat="1" ht="15" hidden="1" customHeight="1" x14ac:dyDescent="0.25">
      <c r="A2219" s="175">
        <v>0</v>
      </c>
      <c r="B2219" s="161" t="s">
        <v>4405</v>
      </c>
      <c r="C2219" s="161" t="s">
        <v>4406</v>
      </c>
      <c r="D2219" s="162" t="s">
        <v>5703</v>
      </c>
      <c r="E2219" s="162" t="s">
        <v>4410</v>
      </c>
      <c r="F2219" s="162" t="s">
        <v>4407</v>
      </c>
      <c r="G2219" s="163" t="s">
        <v>64</v>
      </c>
      <c r="H2219" s="164">
        <v>1.3800000000000001</v>
      </c>
      <c r="I2219" s="165"/>
      <c r="J2219" s="166">
        <f t="shared" si="188"/>
        <v>0</v>
      </c>
      <c r="K2219" s="166">
        <f t="shared" si="189"/>
        <v>0</v>
      </c>
      <c r="L2219" s="166">
        <f t="shared" si="190"/>
        <v>0</v>
      </c>
      <c r="M2219" s="171" t="str">
        <f t="shared" si="193"/>
        <v/>
      </c>
    </row>
    <row r="2220" spans="1:13" ht="15" customHeight="1" x14ac:dyDescent="0.25">
      <c r="A2220" s="1">
        <v>93</v>
      </c>
      <c r="B2220" s="63" t="s">
        <v>4412</v>
      </c>
      <c r="C2220" s="63" t="s">
        <v>4413</v>
      </c>
      <c r="D2220" s="64" t="s">
        <v>4414</v>
      </c>
      <c r="E2220" s="64" t="s">
        <v>4415</v>
      </c>
      <c r="F2220" s="64" t="s">
        <v>1998</v>
      </c>
      <c r="G2220" s="65" t="s">
        <v>64</v>
      </c>
      <c r="H2220" s="66">
        <v>1.52</v>
      </c>
      <c r="I2220" s="67"/>
      <c r="J2220" s="68">
        <f t="shared" si="188"/>
        <v>0</v>
      </c>
      <c r="K2220" s="68">
        <f t="shared" si="189"/>
        <v>0</v>
      </c>
      <c r="L2220" s="68">
        <f t="shared" si="190"/>
        <v>0</v>
      </c>
      <c r="M2220" s="46" t="str">
        <f t="shared" si="193"/>
        <v/>
      </c>
    </row>
    <row r="2221" spans="1:13" s="172" customFormat="1" ht="15" hidden="1" customHeight="1" x14ac:dyDescent="0.25">
      <c r="A2221" s="175">
        <v>0</v>
      </c>
      <c r="B2221" s="161" t="s">
        <v>4795</v>
      </c>
      <c r="C2221" s="161" t="s">
        <v>5366</v>
      </c>
      <c r="D2221" s="162" t="s">
        <v>4418</v>
      </c>
      <c r="E2221" s="162" t="s">
        <v>4419</v>
      </c>
      <c r="F2221" s="162" t="s">
        <v>5934</v>
      </c>
      <c r="G2221" s="163" t="s">
        <v>64</v>
      </c>
      <c r="H2221" s="164">
        <v>1.52</v>
      </c>
      <c r="I2221" s="165"/>
      <c r="J2221" s="166">
        <f t="shared" ref="J2221:J2245" si="194">H2221*I2221</f>
        <v>0</v>
      </c>
      <c r="K2221" s="166">
        <f t="shared" ref="K2221:K2245" si="195">IF($I$11&gt;=7000,0,H2221*0.07*I2221)</f>
        <v>0</v>
      </c>
      <c r="L2221" s="166">
        <f t="shared" ref="L2221:L2245" si="196">J2221+K2221</f>
        <v>0</v>
      </c>
      <c r="M2221" s="171" t="str">
        <f t="shared" si="193"/>
        <v/>
      </c>
    </row>
    <row r="2222" spans="1:13" s="172" customFormat="1" ht="15" hidden="1" customHeight="1" x14ac:dyDescent="0.25">
      <c r="A2222" s="175">
        <v>0</v>
      </c>
      <c r="B2222" s="161" t="s">
        <v>4416</v>
      </c>
      <c r="C2222" s="161" t="s">
        <v>4417</v>
      </c>
      <c r="D2222" s="162" t="s">
        <v>4418</v>
      </c>
      <c r="E2222" s="162" t="s">
        <v>4419</v>
      </c>
      <c r="F2222" s="162" t="s">
        <v>4420</v>
      </c>
      <c r="G2222" s="163" t="s">
        <v>64</v>
      </c>
      <c r="H2222" s="164">
        <v>1.52</v>
      </c>
      <c r="I2222" s="165"/>
      <c r="J2222" s="166">
        <f t="shared" si="194"/>
        <v>0</v>
      </c>
      <c r="K2222" s="166">
        <f t="shared" si="195"/>
        <v>0</v>
      </c>
      <c r="L2222" s="166">
        <f t="shared" si="196"/>
        <v>0</v>
      </c>
      <c r="M2222" s="171" t="str">
        <f t="shared" si="193"/>
        <v/>
      </c>
    </row>
    <row r="2223" spans="1:13" ht="15" customHeight="1" x14ac:dyDescent="0.25">
      <c r="A2223" s="1">
        <v>152</v>
      </c>
      <c r="B2223" s="63" t="s">
        <v>4421</v>
      </c>
      <c r="C2223" s="208" t="s">
        <v>4422</v>
      </c>
      <c r="D2223" s="64" t="s">
        <v>4423</v>
      </c>
      <c r="E2223" s="64" t="s">
        <v>4424</v>
      </c>
      <c r="F2223" s="64" t="s">
        <v>4425</v>
      </c>
      <c r="G2223" s="65" t="s">
        <v>64</v>
      </c>
      <c r="H2223" s="66">
        <v>0.91</v>
      </c>
      <c r="I2223" s="67"/>
      <c r="J2223" s="68">
        <f t="shared" si="194"/>
        <v>0</v>
      </c>
      <c r="K2223" s="68">
        <f t="shared" si="195"/>
        <v>0</v>
      </c>
      <c r="L2223" s="68">
        <f t="shared" si="196"/>
        <v>0</v>
      </c>
      <c r="M2223" s="30" t="str">
        <f t="shared" si="193"/>
        <v/>
      </c>
    </row>
    <row r="2224" spans="1:13" ht="15" customHeight="1" x14ac:dyDescent="0.25">
      <c r="A2224" s="1">
        <v>292</v>
      </c>
      <c r="B2224" s="63" t="s">
        <v>4426</v>
      </c>
      <c r="C2224" s="208" t="s">
        <v>4427</v>
      </c>
      <c r="D2224" s="64" t="s">
        <v>4423</v>
      </c>
      <c r="E2224" s="64" t="s">
        <v>4424</v>
      </c>
      <c r="F2224" s="64" t="s">
        <v>4428</v>
      </c>
      <c r="G2224" s="65" t="s">
        <v>64</v>
      </c>
      <c r="H2224" s="66">
        <v>0.91</v>
      </c>
      <c r="I2224" s="67"/>
      <c r="J2224" s="68">
        <f t="shared" si="194"/>
        <v>0</v>
      </c>
      <c r="K2224" s="68">
        <f t="shared" si="195"/>
        <v>0</v>
      </c>
      <c r="L2224" s="68">
        <f t="shared" si="196"/>
        <v>0</v>
      </c>
      <c r="M2224" s="30" t="str">
        <f t="shared" si="193"/>
        <v/>
      </c>
    </row>
    <row r="2225" spans="1:13" ht="15" customHeight="1" x14ac:dyDescent="0.25">
      <c r="A2225" s="1">
        <v>796</v>
      </c>
      <c r="B2225" s="63" t="s">
        <v>4429</v>
      </c>
      <c r="C2225" s="63" t="s">
        <v>4430</v>
      </c>
      <c r="D2225" s="64" t="s">
        <v>4423</v>
      </c>
      <c r="E2225" s="64" t="s">
        <v>4424</v>
      </c>
      <c r="F2225" s="64" t="s">
        <v>4431</v>
      </c>
      <c r="G2225" s="65" t="s">
        <v>64</v>
      </c>
      <c r="H2225" s="66">
        <v>0.91</v>
      </c>
      <c r="I2225" s="67"/>
      <c r="J2225" s="68">
        <f t="shared" si="194"/>
        <v>0</v>
      </c>
      <c r="K2225" s="68">
        <f t="shared" si="195"/>
        <v>0</v>
      </c>
      <c r="L2225" s="68">
        <f t="shared" si="196"/>
        <v>0</v>
      </c>
      <c r="M2225" s="30" t="str">
        <f t="shared" si="193"/>
        <v/>
      </c>
    </row>
    <row r="2226" spans="1:13" s="172" customFormat="1" ht="15" hidden="1" customHeight="1" x14ac:dyDescent="0.25">
      <c r="A2226" s="175">
        <v>0</v>
      </c>
      <c r="B2226" s="161" t="s">
        <v>4437</v>
      </c>
      <c r="C2226" s="161" t="s">
        <v>4438</v>
      </c>
      <c r="D2226" s="162" t="s">
        <v>6576</v>
      </c>
      <c r="E2226" s="162" t="s">
        <v>6577</v>
      </c>
      <c r="F2226" s="162" t="s">
        <v>4439</v>
      </c>
      <c r="G2226" s="163" t="s">
        <v>175</v>
      </c>
      <c r="H2226" s="164">
        <v>2.0399999999999996</v>
      </c>
      <c r="I2226" s="165"/>
      <c r="J2226" s="166">
        <f t="shared" si="194"/>
        <v>0</v>
      </c>
      <c r="K2226" s="166">
        <f t="shared" si="195"/>
        <v>0</v>
      </c>
      <c r="L2226" s="166">
        <f t="shared" si="196"/>
        <v>0</v>
      </c>
      <c r="M2226" s="171" t="str">
        <f t="shared" ref="M2226:M2235" si="197">IF(I2226="","",IF(I2226&lt;75,"Ошибка! Не соблюден минимальный заказ на сорт!",IF(MOD(I2226,25)&gt;0,"Ошибка! Не соблюдена кратность заказа на позицию!","")))</f>
        <v/>
      </c>
    </row>
    <row r="2227" spans="1:13" s="172" customFormat="1" ht="15" hidden="1" customHeight="1" x14ac:dyDescent="0.25">
      <c r="A2227" s="175">
        <v>0</v>
      </c>
      <c r="B2227" s="161" t="s">
        <v>4440</v>
      </c>
      <c r="C2227" s="161" t="s">
        <v>4441</v>
      </c>
      <c r="D2227" s="162" t="s">
        <v>6576</v>
      </c>
      <c r="E2227" s="162" t="s">
        <v>6577</v>
      </c>
      <c r="F2227" s="162" t="s">
        <v>4442</v>
      </c>
      <c r="G2227" s="163" t="s">
        <v>175</v>
      </c>
      <c r="H2227" s="164">
        <v>2.0399999999999996</v>
      </c>
      <c r="I2227" s="165"/>
      <c r="J2227" s="166">
        <f t="shared" si="194"/>
        <v>0</v>
      </c>
      <c r="K2227" s="166">
        <f t="shared" si="195"/>
        <v>0</v>
      </c>
      <c r="L2227" s="166">
        <f t="shared" si="196"/>
        <v>0</v>
      </c>
      <c r="M2227" s="171" t="str">
        <f t="shared" si="197"/>
        <v/>
      </c>
    </row>
    <row r="2228" spans="1:13" s="172" customFormat="1" ht="15" hidden="1" customHeight="1" x14ac:dyDescent="0.25">
      <c r="A2228" s="175">
        <v>0</v>
      </c>
      <c r="B2228" s="161" t="s">
        <v>4443</v>
      </c>
      <c r="C2228" s="161" t="s">
        <v>4444</v>
      </c>
      <c r="D2228" s="162" t="s">
        <v>6576</v>
      </c>
      <c r="E2228" s="162" t="s">
        <v>6577</v>
      </c>
      <c r="F2228" s="162" t="s">
        <v>4445</v>
      </c>
      <c r="G2228" s="163" t="s">
        <v>175</v>
      </c>
      <c r="H2228" s="164">
        <v>2.0399999999999996</v>
      </c>
      <c r="I2228" s="165"/>
      <c r="J2228" s="166">
        <f t="shared" si="194"/>
        <v>0</v>
      </c>
      <c r="K2228" s="166">
        <f t="shared" si="195"/>
        <v>0</v>
      </c>
      <c r="L2228" s="166">
        <f t="shared" si="196"/>
        <v>0</v>
      </c>
      <c r="M2228" s="171" t="str">
        <f t="shared" si="197"/>
        <v/>
      </c>
    </row>
    <row r="2229" spans="1:13" s="172" customFormat="1" ht="15" hidden="1" customHeight="1" x14ac:dyDescent="0.25">
      <c r="A2229" s="175">
        <v>0</v>
      </c>
      <c r="B2229" s="161" t="s">
        <v>4446</v>
      </c>
      <c r="C2229" s="161" t="s">
        <v>4447</v>
      </c>
      <c r="D2229" s="162" t="s">
        <v>6576</v>
      </c>
      <c r="E2229" s="162" t="s">
        <v>6577</v>
      </c>
      <c r="F2229" s="162" t="s">
        <v>4448</v>
      </c>
      <c r="G2229" s="163" t="s">
        <v>175</v>
      </c>
      <c r="H2229" s="164">
        <v>2.0399999999999996</v>
      </c>
      <c r="I2229" s="165"/>
      <c r="J2229" s="166">
        <f t="shared" si="194"/>
        <v>0</v>
      </c>
      <c r="K2229" s="166">
        <f t="shared" si="195"/>
        <v>0</v>
      </c>
      <c r="L2229" s="166">
        <f t="shared" si="196"/>
        <v>0</v>
      </c>
      <c r="M2229" s="171" t="str">
        <f t="shared" si="197"/>
        <v/>
      </c>
    </row>
    <row r="2230" spans="1:13" ht="15" customHeight="1" x14ac:dyDescent="0.25">
      <c r="A2230" s="1">
        <v>22</v>
      </c>
      <c r="B2230" s="63" t="s">
        <v>4452</v>
      </c>
      <c r="C2230" s="63" t="s">
        <v>4453</v>
      </c>
      <c r="D2230" s="64" t="s">
        <v>6576</v>
      </c>
      <c r="E2230" s="64" t="s">
        <v>6577</v>
      </c>
      <c r="F2230" s="64" t="s">
        <v>6192</v>
      </c>
      <c r="G2230" s="65" t="s">
        <v>175</v>
      </c>
      <c r="H2230" s="66">
        <v>1.76</v>
      </c>
      <c r="I2230" s="67"/>
      <c r="J2230" s="68">
        <f t="shared" si="194"/>
        <v>0</v>
      </c>
      <c r="K2230" s="68">
        <f t="shared" si="195"/>
        <v>0</v>
      </c>
      <c r="L2230" s="68">
        <f t="shared" si="196"/>
        <v>0</v>
      </c>
      <c r="M2230" s="46" t="str">
        <f t="shared" si="197"/>
        <v/>
      </c>
    </row>
    <row r="2231" spans="1:13" s="172" customFormat="1" ht="15" hidden="1" customHeight="1" x14ac:dyDescent="0.25">
      <c r="A2231" s="175">
        <v>0</v>
      </c>
      <c r="B2231" s="161" t="s">
        <v>4454</v>
      </c>
      <c r="C2231" s="161" t="s">
        <v>4455</v>
      </c>
      <c r="D2231" s="162" t="s">
        <v>6576</v>
      </c>
      <c r="E2231" s="162" t="s">
        <v>6577</v>
      </c>
      <c r="F2231" s="162" t="s">
        <v>6193</v>
      </c>
      <c r="G2231" s="163" t="s">
        <v>175</v>
      </c>
      <c r="H2231" s="164">
        <v>1.76</v>
      </c>
      <c r="I2231" s="165"/>
      <c r="J2231" s="166">
        <f t="shared" si="194"/>
        <v>0</v>
      </c>
      <c r="K2231" s="166">
        <f t="shared" si="195"/>
        <v>0</v>
      </c>
      <c r="L2231" s="166">
        <f t="shared" si="196"/>
        <v>0</v>
      </c>
      <c r="M2231" s="171" t="str">
        <f t="shared" si="197"/>
        <v/>
      </c>
    </row>
    <row r="2232" spans="1:13" ht="15" customHeight="1" x14ac:dyDescent="0.25">
      <c r="A2232" s="1">
        <v>97</v>
      </c>
      <c r="B2232" s="63" t="s">
        <v>4432</v>
      </c>
      <c r="C2232" s="63" t="s">
        <v>4433</v>
      </c>
      <c r="D2232" s="64" t="s">
        <v>5858</v>
      </c>
      <c r="E2232" s="64" t="s">
        <v>5859</v>
      </c>
      <c r="F2232" s="64" t="s">
        <v>4434</v>
      </c>
      <c r="G2232" s="65" t="s">
        <v>175</v>
      </c>
      <c r="H2232" s="66">
        <v>1.27</v>
      </c>
      <c r="I2232" s="67"/>
      <c r="J2232" s="68">
        <f t="shared" si="194"/>
        <v>0</v>
      </c>
      <c r="K2232" s="68">
        <f t="shared" si="195"/>
        <v>0</v>
      </c>
      <c r="L2232" s="68">
        <f t="shared" si="196"/>
        <v>0</v>
      </c>
      <c r="M2232" s="46" t="str">
        <f t="shared" si="197"/>
        <v/>
      </c>
    </row>
    <row r="2233" spans="1:13" ht="15" customHeight="1" x14ac:dyDescent="0.25">
      <c r="A2233" s="1">
        <v>483</v>
      </c>
      <c r="B2233" s="63" t="s">
        <v>5175</v>
      </c>
      <c r="C2233" s="178" t="s">
        <v>6391</v>
      </c>
      <c r="D2233" s="167" t="s">
        <v>5858</v>
      </c>
      <c r="E2233" s="167" t="s">
        <v>5859</v>
      </c>
      <c r="F2233" s="167" t="s">
        <v>6529</v>
      </c>
      <c r="G2233" s="168" t="s">
        <v>175</v>
      </c>
      <c r="H2233" s="169">
        <v>1.76</v>
      </c>
      <c r="I2233" s="67"/>
      <c r="J2233" s="68">
        <f t="shared" si="194"/>
        <v>0</v>
      </c>
      <c r="K2233" s="68">
        <f t="shared" si="195"/>
        <v>0</v>
      </c>
      <c r="L2233" s="68">
        <f t="shared" si="196"/>
        <v>0</v>
      </c>
      <c r="M2233" s="46" t="str">
        <f t="shared" si="197"/>
        <v/>
      </c>
    </row>
    <row r="2234" spans="1:13" s="172" customFormat="1" ht="15" hidden="1" customHeight="1" x14ac:dyDescent="0.25">
      <c r="A2234" s="175">
        <v>0</v>
      </c>
      <c r="B2234" s="161" t="s">
        <v>4435</v>
      </c>
      <c r="C2234" s="161" t="s">
        <v>4436</v>
      </c>
      <c r="D2234" s="162" t="s">
        <v>5858</v>
      </c>
      <c r="E2234" s="162" t="s">
        <v>5859</v>
      </c>
      <c r="F2234" s="162" t="s">
        <v>6191</v>
      </c>
      <c r="G2234" s="163" t="s">
        <v>175</v>
      </c>
      <c r="H2234" s="164">
        <v>1.27</v>
      </c>
      <c r="I2234" s="165"/>
      <c r="J2234" s="166">
        <f t="shared" si="194"/>
        <v>0</v>
      </c>
      <c r="K2234" s="166">
        <f t="shared" si="195"/>
        <v>0</v>
      </c>
      <c r="L2234" s="166">
        <f t="shared" si="196"/>
        <v>0</v>
      </c>
      <c r="M2234" s="171" t="str">
        <f t="shared" si="197"/>
        <v/>
      </c>
    </row>
    <row r="2235" spans="1:13" s="172" customFormat="1" ht="15" hidden="1" customHeight="1" x14ac:dyDescent="0.25">
      <c r="A2235" s="175">
        <v>0</v>
      </c>
      <c r="B2235" s="161" t="s">
        <v>4449</v>
      </c>
      <c r="C2235" s="161" t="s">
        <v>4450</v>
      </c>
      <c r="D2235" s="162" t="s">
        <v>5858</v>
      </c>
      <c r="E2235" s="162" t="s">
        <v>5859</v>
      </c>
      <c r="F2235" s="162" t="s">
        <v>4451</v>
      </c>
      <c r="G2235" s="163" t="s">
        <v>175</v>
      </c>
      <c r="H2235" s="164">
        <v>1.1599999999999999</v>
      </c>
      <c r="I2235" s="165"/>
      <c r="J2235" s="166">
        <f t="shared" si="194"/>
        <v>0</v>
      </c>
      <c r="K2235" s="166">
        <f t="shared" si="195"/>
        <v>0</v>
      </c>
      <c r="L2235" s="166">
        <f t="shared" si="196"/>
        <v>0</v>
      </c>
      <c r="M2235" s="171" t="str">
        <f t="shared" si="197"/>
        <v/>
      </c>
    </row>
    <row r="2236" spans="1:13" ht="15" customHeight="1" x14ac:dyDescent="0.25">
      <c r="A2236" s="1">
        <v>618</v>
      </c>
      <c r="B2236" s="63" t="s">
        <v>5290</v>
      </c>
      <c r="C2236" s="178" t="s">
        <v>6509</v>
      </c>
      <c r="D2236" s="167" t="s">
        <v>4456</v>
      </c>
      <c r="E2236" s="167" t="s">
        <v>4457</v>
      </c>
      <c r="F2236" s="167" t="s">
        <v>4458</v>
      </c>
      <c r="G2236" s="168" t="s">
        <v>64</v>
      </c>
      <c r="H2236" s="169">
        <v>3.1399999999999997</v>
      </c>
      <c r="I2236" s="67"/>
      <c r="J2236" s="68">
        <f t="shared" si="194"/>
        <v>0</v>
      </c>
      <c r="K2236" s="68">
        <f t="shared" si="195"/>
        <v>0</v>
      </c>
      <c r="L2236" s="68">
        <f t="shared" si="196"/>
        <v>0</v>
      </c>
      <c r="M2236" s="46" t="str">
        <f>IF(I2236="","",IF(I2236&lt;80,"Ошибка! Не соблюден минимальный заказ на сорт!",IF(MOD(I2236,40)&gt;0,"Ошибка! Не соблюдена кратность заказа на позицию!","")))</f>
        <v/>
      </c>
    </row>
    <row r="2237" spans="1:13" s="172" customFormat="1" ht="15" hidden="1" customHeight="1" x14ac:dyDescent="0.25">
      <c r="A2237" s="175">
        <v>0</v>
      </c>
      <c r="B2237" s="161" t="s">
        <v>4459</v>
      </c>
      <c r="C2237" s="161" t="s">
        <v>4460</v>
      </c>
      <c r="D2237" s="162" t="s">
        <v>4461</v>
      </c>
      <c r="E2237" s="162" t="s">
        <v>4462</v>
      </c>
      <c r="F2237" s="162" t="s">
        <v>4463</v>
      </c>
      <c r="G2237" s="163" t="s">
        <v>14</v>
      </c>
      <c r="H2237" s="164">
        <v>5.16</v>
      </c>
      <c r="I2237" s="165"/>
      <c r="J2237" s="166">
        <f t="shared" si="194"/>
        <v>0</v>
      </c>
      <c r="K2237" s="166">
        <f t="shared" si="195"/>
        <v>0</v>
      </c>
      <c r="L2237" s="166">
        <f t="shared" si="196"/>
        <v>0</v>
      </c>
      <c r="M2237" s="171" t="str">
        <f>IF(I2237="","",IF(I2237&lt;50,"Ошибка! Не соблюден минимальный заказ на сорт!",""))</f>
        <v/>
      </c>
    </row>
    <row r="2238" spans="1:13" ht="15" customHeight="1" x14ac:dyDescent="0.25">
      <c r="A2238" s="1">
        <v>1360</v>
      </c>
      <c r="B2238" s="63" t="s">
        <v>4464</v>
      </c>
      <c r="C2238" s="63" t="s">
        <v>4465</v>
      </c>
      <c r="D2238" s="64" t="s">
        <v>4461</v>
      </c>
      <c r="E2238" s="64" t="s">
        <v>4462</v>
      </c>
      <c r="F2238" s="64" t="s">
        <v>4466</v>
      </c>
      <c r="G2238" s="65" t="s">
        <v>64</v>
      </c>
      <c r="H2238" s="66">
        <v>2.64</v>
      </c>
      <c r="I2238" s="67"/>
      <c r="J2238" s="68">
        <f t="shared" si="194"/>
        <v>0</v>
      </c>
      <c r="K2238" s="68">
        <f t="shared" si="195"/>
        <v>0</v>
      </c>
      <c r="L2238" s="68">
        <f t="shared" si="196"/>
        <v>0</v>
      </c>
      <c r="M2238" s="46" t="str">
        <f>IF(I2238="","",IF(I2238&lt;80,"Ошибка! Не соблюден минимальный заказ на сорт!",IF(MOD(I2238,40)&gt;0,"Ошибка! Не соблюдена кратность заказа на позицию!","")))</f>
        <v/>
      </c>
    </row>
    <row r="2239" spans="1:13" s="172" customFormat="1" ht="15" hidden="1" customHeight="1" x14ac:dyDescent="0.25">
      <c r="A2239" s="175">
        <v>0</v>
      </c>
      <c r="B2239" s="161" t="s">
        <v>4467</v>
      </c>
      <c r="C2239" s="161" t="s">
        <v>4468</v>
      </c>
      <c r="D2239" s="162" t="s">
        <v>4461</v>
      </c>
      <c r="E2239" s="162" t="s">
        <v>4462</v>
      </c>
      <c r="F2239" s="162" t="s">
        <v>4466</v>
      </c>
      <c r="G2239" s="163" t="s">
        <v>14</v>
      </c>
      <c r="H2239" s="164">
        <v>5.16</v>
      </c>
      <c r="I2239" s="165"/>
      <c r="J2239" s="166">
        <f t="shared" si="194"/>
        <v>0</v>
      </c>
      <c r="K2239" s="166">
        <f t="shared" si="195"/>
        <v>0</v>
      </c>
      <c r="L2239" s="166">
        <f t="shared" si="196"/>
        <v>0</v>
      </c>
      <c r="M2239" s="171" t="str">
        <f>IF(I2239="","",IF(I2239&lt;50,"Ошибка! Не соблюден минимальный заказ на сорт!",""))</f>
        <v/>
      </c>
    </row>
    <row r="2240" spans="1:13" ht="15" customHeight="1" x14ac:dyDescent="0.25">
      <c r="A2240" s="1">
        <v>406</v>
      </c>
      <c r="B2240" s="63" t="s">
        <v>5288</v>
      </c>
      <c r="C2240" s="178" t="s">
        <v>6508</v>
      </c>
      <c r="D2240" s="167" t="s">
        <v>4461</v>
      </c>
      <c r="E2240" s="167" t="s">
        <v>4462</v>
      </c>
      <c r="F2240" s="167" t="s">
        <v>6347</v>
      </c>
      <c r="G2240" s="168" t="s">
        <v>64</v>
      </c>
      <c r="H2240" s="169">
        <v>2.64</v>
      </c>
      <c r="I2240" s="67"/>
      <c r="J2240" s="68">
        <f t="shared" si="194"/>
        <v>0</v>
      </c>
      <c r="K2240" s="68">
        <f t="shared" si="195"/>
        <v>0</v>
      </c>
      <c r="L2240" s="68">
        <f t="shared" si="196"/>
        <v>0</v>
      </c>
      <c r="M2240" s="46" t="str">
        <f>IF(I2240="","",IF(I2240&lt;80,"Ошибка! Не соблюден минимальный заказ на сорт!",IF(MOD(I2240,40)&gt;0,"Ошибка! Не соблюдена кратность заказа на позицию!","")))</f>
        <v/>
      </c>
    </row>
    <row r="2241" spans="1:13" s="172" customFormat="1" ht="15" hidden="1" customHeight="1" x14ac:dyDescent="0.25">
      <c r="A2241" s="175">
        <v>0</v>
      </c>
      <c r="B2241" s="161" t="s">
        <v>5287</v>
      </c>
      <c r="C2241" s="179" t="s">
        <v>5663</v>
      </c>
      <c r="D2241" s="173" t="s">
        <v>4461</v>
      </c>
      <c r="E2241" s="173" t="s">
        <v>4462</v>
      </c>
      <c r="F2241" s="173"/>
      <c r="G2241" s="174" t="s">
        <v>64</v>
      </c>
      <c r="H2241" s="164">
        <v>1.3800000000000001</v>
      </c>
      <c r="I2241" s="165"/>
      <c r="J2241" s="166">
        <f t="shared" si="194"/>
        <v>0</v>
      </c>
      <c r="K2241" s="166">
        <f t="shared" si="195"/>
        <v>0</v>
      </c>
      <c r="L2241" s="166">
        <f t="shared" si="196"/>
        <v>0</v>
      </c>
      <c r="M2241" s="171" t="str">
        <f>IF(I2241="","",IF(I2241&lt;80,"Ошибка! Не соблюден минимальный заказ на сорт!",IF(MOD(I2241,40)&gt;0,"Ошибка! Не соблюдена кратность заказа на позицию!","")))</f>
        <v/>
      </c>
    </row>
    <row r="2242" spans="1:13" ht="15" customHeight="1" x14ac:dyDescent="0.25">
      <c r="A2242" s="1">
        <v>137</v>
      </c>
      <c r="B2242" s="63" t="s">
        <v>4469</v>
      </c>
      <c r="C2242" s="63" t="s">
        <v>4470</v>
      </c>
      <c r="D2242" s="64" t="s">
        <v>4461</v>
      </c>
      <c r="E2242" s="64" t="s">
        <v>4462</v>
      </c>
      <c r="F2242" s="64"/>
      <c r="G2242" s="65" t="s">
        <v>14</v>
      </c>
      <c r="H2242" s="66">
        <v>2.75</v>
      </c>
      <c r="I2242" s="67"/>
      <c r="J2242" s="68">
        <f t="shared" si="194"/>
        <v>0</v>
      </c>
      <c r="K2242" s="68">
        <f t="shared" si="195"/>
        <v>0</v>
      </c>
      <c r="L2242" s="68">
        <f t="shared" si="196"/>
        <v>0</v>
      </c>
      <c r="M2242" s="46" t="str">
        <f>IF(I2242="","",IF(I2242&lt;50,"Ошибка! Не соблюден минимальный заказ на сорт!",""))</f>
        <v/>
      </c>
    </row>
    <row r="2243" spans="1:13" s="172" customFormat="1" ht="15" hidden="1" customHeight="1" x14ac:dyDescent="0.25">
      <c r="A2243" s="175">
        <v>0</v>
      </c>
      <c r="B2243" s="161" t="s">
        <v>4471</v>
      </c>
      <c r="C2243" s="161" t="s">
        <v>4472</v>
      </c>
      <c r="D2243" s="162" t="s">
        <v>4473</v>
      </c>
      <c r="E2243" s="162" t="s">
        <v>4474</v>
      </c>
      <c r="F2243" s="162" t="s">
        <v>4475</v>
      </c>
      <c r="G2243" s="163" t="s">
        <v>64</v>
      </c>
      <c r="H2243" s="164">
        <v>3.08</v>
      </c>
      <c r="I2243" s="165"/>
      <c r="J2243" s="166">
        <f t="shared" si="194"/>
        <v>0</v>
      </c>
      <c r="K2243" s="166">
        <f t="shared" si="195"/>
        <v>0</v>
      </c>
      <c r="L2243" s="166">
        <f t="shared" si="196"/>
        <v>0</v>
      </c>
      <c r="M2243" s="171" t="str">
        <f>IF(I2243="","",IF(I2243&lt;80,"Ошибка! Не соблюден минимальный заказ на сорт!",IF(MOD(I2243,40)&gt;0,"Ошибка! Не соблюдена кратность заказа на позицию!","")))</f>
        <v/>
      </c>
    </row>
    <row r="2244" spans="1:13" s="172" customFormat="1" ht="15" hidden="1" customHeight="1" x14ac:dyDescent="0.25">
      <c r="A2244" s="175">
        <v>0</v>
      </c>
      <c r="B2244" s="161" t="s">
        <v>4476</v>
      </c>
      <c r="C2244" s="161" t="s">
        <v>4477</v>
      </c>
      <c r="D2244" s="162" t="s">
        <v>4473</v>
      </c>
      <c r="E2244" s="162" t="s">
        <v>4474</v>
      </c>
      <c r="F2244" s="162" t="s">
        <v>479</v>
      </c>
      <c r="G2244" s="163" t="s">
        <v>64</v>
      </c>
      <c r="H2244" s="164">
        <v>2.97</v>
      </c>
      <c r="I2244" s="165"/>
      <c r="J2244" s="166">
        <f t="shared" si="194"/>
        <v>0</v>
      </c>
      <c r="K2244" s="166">
        <f t="shared" si="195"/>
        <v>0</v>
      </c>
      <c r="L2244" s="166">
        <f t="shared" si="196"/>
        <v>0</v>
      </c>
      <c r="M2244" s="171" t="str">
        <f>IF(I2244="","",IF(I2244&lt;80,"Ошибка! Не соблюден минимальный заказ на сорт!",IF(MOD(I2244,40)&gt;0,"Ошибка! Не соблюдена кратность заказа на позицию!","")))</f>
        <v/>
      </c>
    </row>
    <row r="2245" spans="1:13" s="172" customFormat="1" ht="15" hidden="1" customHeight="1" x14ac:dyDescent="0.25">
      <c r="A2245" s="175">
        <v>0</v>
      </c>
      <c r="B2245" s="161" t="s">
        <v>5289</v>
      </c>
      <c r="C2245" s="179" t="s">
        <v>6489</v>
      </c>
      <c r="D2245" s="173" t="s">
        <v>4473</v>
      </c>
      <c r="E2245" s="173" t="s">
        <v>4474</v>
      </c>
      <c r="F2245" s="173" t="s">
        <v>479</v>
      </c>
      <c r="G2245" s="174" t="s">
        <v>14</v>
      </c>
      <c r="H2245" s="164">
        <v>5.16</v>
      </c>
      <c r="I2245" s="165"/>
      <c r="J2245" s="166">
        <f t="shared" si="194"/>
        <v>0</v>
      </c>
      <c r="K2245" s="166">
        <f t="shared" si="195"/>
        <v>0</v>
      </c>
      <c r="L2245" s="166">
        <f t="shared" si="196"/>
        <v>0</v>
      </c>
      <c r="M2245" s="171" t="str">
        <f>IF(I2245="","",IF(I2245&lt;50,"Ошибка! Не соблюден минимальный заказ на сорт!",""))</f>
        <v/>
      </c>
    </row>
    <row r="2247" spans="1:13" x14ac:dyDescent="0.25">
      <c r="D2247" s="143" t="s">
        <v>4556</v>
      </c>
    </row>
    <row r="2248" spans="1:13" x14ac:dyDescent="0.25">
      <c r="D2248" s="143" t="s">
        <v>4557</v>
      </c>
    </row>
  </sheetData>
  <sheetProtection formatCells="0" formatColumns="0" formatRows="0" insertColumns="0" insertRows="0" autoFilter="0"/>
  <autoFilter ref="A44:L2245" xr:uid="{8E1811FA-D05D-4A54-B8F3-E466340C1131}">
    <filterColumn colId="0">
      <filters>
        <filter val="100"/>
        <filter val="1000"/>
        <filter val="101"/>
        <filter val="1014"/>
        <filter val="102"/>
        <filter val="1021"/>
        <filter val="10311"/>
        <filter val="1035"/>
        <filter val="1037"/>
        <filter val="1039"/>
        <filter val="104"/>
        <filter val="1040"/>
        <filter val="1044"/>
        <filter val="1050"/>
        <filter val="107"/>
        <filter val="1074"/>
        <filter val="1076"/>
        <filter val="1081"/>
        <filter val="1087"/>
        <filter val="1088"/>
        <filter val="110"/>
        <filter val="1108"/>
        <filter val="1109"/>
        <filter val="111"/>
        <filter val="1110"/>
        <filter val="1124"/>
        <filter val="113"/>
        <filter val="1131"/>
        <filter val="1139"/>
        <filter val="114"/>
        <filter val="115"/>
        <filter val="1158"/>
        <filter val="116"/>
        <filter val="1161"/>
        <filter val="117"/>
        <filter val="1175"/>
        <filter val="1176"/>
        <filter val="118"/>
        <filter val="1180"/>
        <filter val="1186"/>
        <filter val="119"/>
        <filter val="1196"/>
        <filter val="12"/>
        <filter val="120"/>
        <filter val="1203"/>
        <filter val="1213"/>
        <filter val="1223"/>
        <filter val="123"/>
        <filter val="1234"/>
        <filter val="124"/>
        <filter val="1247"/>
        <filter val="125"/>
        <filter val="1250"/>
        <filter val="1252"/>
        <filter val="1269"/>
        <filter val="1279"/>
        <filter val="129"/>
        <filter val="130"/>
        <filter val="1315"/>
        <filter val="132"/>
        <filter val="1323"/>
        <filter val="1326"/>
        <filter val="1329"/>
        <filter val="133"/>
        <filter val="1332"/>
        <filter val="1335"/>
        <filter val="1349"/>
        <filter val="135"/>
        <filter val="1350"/>
        <filter val="1360"/>
        <filter val="1366"/>
        <filter val="1368"/>
        <filter val="137"/>
        <filter val="1379"/>
        <filter val="138"/>
        <filter val="1387"/>
        <filter val="139"/>
        <filter val="1393"/>
        <filter val="140"/>
        <filter val="1409"/>
        <filter val="142"/>
        <filter val="143"/>
        <filter val="144"/>
        <filter val="1446"/>
        <filter val="1453"/>
        <filter val="1457"/>
        <filter val="146"/>
        <filter val="147"/>
        <filter val="1473"/>
        <filter val="14781"/>
        <filter val="15"/>
        <filter val="15031"/>
        <filter val="1504"/>
        <filter val="1505"/>
        <filter val="152"/>
        <filter val="1525"/>
        <filter val="1534"/>
        <filter val="154"/>
        <filter val="1541"/>
        <filter val="15451"/>
        <filter val="155"/>
        <filter val="156"/>
        <filter val="1560"/>
        <filter val="1565"/>
        <filter val="1567"/>
        <filter val="157"/>
        <filter val="158"/>
        <filter val="1591"/>
        <filter val="16"/>
        <filter val="160"/>
        <filter val="161"/>
        <filter val="1615"/>
        <filter val="1619"/>
        <filter val="162"/>
        <filter val="1620"/>
        <filter val="1622"/>
        <filter val="163"/>
        <filter val="164"/>
        <filter val="1655"/>
        <filter val="1664"/>
        <filter val="1666"/>
        <filter val="17"/>
        <filter val="171"/>
        <filter val="172"/>
        <filter val="1727"/>
        <filter val="1732"/>
        <filter val="1737"/>
        <filter val="174"/>
        <filter val="1745"/>
        <filter val="176"/>
        <filter val="1770"/>
        <filter val="1783"/>
        <filter val="179"/>
        <filter val="1792"/>
        <filter val="180"/>
        <filter val="181"/>
        <filter val="1822"/>
        <filter val="1824"/>
        <filter val="1840"/>
        <filter val="185"/>
        <filter val="186"/>
        <filter val="1868"/>
        <filter val="1871"/>
        <filter val="1897"/>
        <filter val="19"/>
        <filter val="190"/>
        <filter val="1912"/>
        <filter val="195"/>
        <filter val="196"/>
        <filter val="1960"/>
        <filter val="1965"/>
        <filter val="197"/>
        <filter val="198"/>
        <filter val="199"/>
        <filter val="1995"/>
        <filter val="20"/>
        <filter val="200"/>
        <filter val="2000"/>
        <filter val="2015"/>
        <filter val="202"/>
        <filter val="20284"/>
        <filter val="203"/>
        <filter val="2030"/>
        <filter val="2036"/>
        <filter val="206"/>
        <filter val="2062"/>
        <filter val="207"/>
        <filter val="208"/>
        <filter val="2092"/>
        <filter val="2099"/>
        <filter val="2100"/>
        <filter val="2103"/>
        <filter val="2131"/>
        <filter val="2162"/>
        <filter val="217"/>
        <filter val="21715"/>
        <filter val="218"/>
        <filter val="2189"/>
        <filter val="219"/>
        <filter val="22"/>
        <filter val="220"/>
        <filter val="2241"/>
        <filter val="2248"/>
        <filter val="225"/>
        <filter val="227"/>
        <filter val="2280"/>
        <filter val="2297"/>
        <filter val="231"/>
        <filter val="232"/>
        <filter val="2334"/>
        <filter val="235"/>
        <filter val="236"/>
        <filter val="237"/>
        <filter val="239"/>
        <filter val="2394"/>
        <filter val="24"/>
        <filter val="240"/>
        <filter val="241"/>
        <filter val="2410"/>
        <filter val="2420"/>
        <filter val="244"/>
        <filter val="2458"/>
        <filter val="246"/>
        <filter val="2466"/>
        <filter val="2471"/>
        <filter val="248"/>
        <filter val="249"/>
        <filter val="2495"/>
        <filter val="25"/>
        <filter val="253"/>
        <filter val="2544"/>
        <filter val="2545"/>
        <filter val="2547"/>
        <filter val="255"/>
        <filter val="258"/>
        <filter val="2587"/>
        <filter val="259"/>
        <filter val="26"/>
        <filter val="260"/>
        <filter val="2612"/>
        <filter val="264"/>
        <filter val="2648"/>
        <filter val="266"/>
        <filter val="267"/>
        <filter val="2682"/>
        <filter val="270"/>
        <filter val="272"/>
        <filter val="273"/>
        <filter val="2761"/>
        <filter val="2771"/>
        <filter val="2774"/>
        <filter val="278"/>
        <filter val="279"/>
        <filter val="280"/>
        <filter val="282"/>
        <filter val="283"/>
        <filter val="286"/>
        <filter val="287"/>
        <filter val="2870"/>
        <filter val="29"/>
        <filter val="290"/>
        <filter val="292"/>
        <filter val="296"/>
        <filter val="300"/>
        <filter val="301"/>
        <filter val="302"/>
        <filter val="305"/>
        <filter val="306"/>
        <filter val="307"/>
        <filter val="3084"/>
        <filter val="309"/>
        <filter val="31"/>
        <filter val="310"/>
        <filter val="3169"/>
        <filter val="317"/>
        <filter val="32"/>
        <filter val="320"/>
        <filter val="323"/>
        <filter val="3230"/>
        <filter val="33"/>
        <filter val="330"/>
        <filter val="3300"/>
        <filter val="332"/>
        <filter val="333"/>
        <filter val="335"/>
        <filter val="337"/>
        <filter val="338"/>
        <filter val="339"/>
        <filter val="34"/>
        <filter val="3401"/>
        <filter val="343"/>
        <filter val="344"/>
        <filter val="3460"/>
        <filter val="3467"/>
        <filter val="347"/>
        <filter val="349"/>
        <filter val="35"/>
        <filter val="3502"/>
        <filter val="3540"/>
        <filter val="355"/>
        <filter val="358"/>
        <filter val="36"/>
        <filter val="360"/>
        <filter val="364"/>
        <filter val="3648"/>
        <filter val="366"/>
        <filter val="368"/>
        <filter val="369"/>
        <filter val="37"/>
        <filter val="371"/>
        <filter val="372"/>
        <filter val="373"/>
        <filter val="375"/>
        <filter val="377"/>
        <filter val="378"/>
        <filter val="3791"/>
        <filter val="38"/>
        <filter val="380"/>
        <filter val="3818"/>
        <filter val="3826"/>
        <filter val="383"/>
        <filter val="3847"/>
        <filter val="39"/>
        <filter val="394"/>
        <filter val="3961"/>
        <filter val="399"/>
        <filter val="39933"/>
        <filter val="40"/>
        <filter val="400"/>
        <filter val="401"/>
        <filter val="4030"/>
        <filter val="406"/>
        <filter val="4068"/>
        <filter val="414"/>
        <filter val="416"/>
        <filter val="4180"/>
        <filter val="420"/>
        <filter val="422"/>
        <filter val="424"/>
        <filter val="425"/>
        <filter val="426"/>
        <filter val="428"/>
        <filter val="43"/>
        <filter val="431"/>
        <filter val="44"/>
        <filter val="440"/>
        <filter val="441"/>
        <filter val="449"/>
        <filter val="45"/>
        <filter val="450"/>
        <filter val="451"/>
        <filter val="452"/>
        <filter val="453"/>
        <filter val="454"/>
        <filter val="46"/>
        <filter val="460"/>
        <filter val="465"/>
        <filter val="467"/>
        <filter val="469"/>
        <filter val="476"/>
        <filter val="48"/>
        <filter val="480"/>
        <filter val="483"/>
        <filter val="485"/>
        <filter val="4874"/>
        <filter val="49"/>
        <filter val="49498"/>
        <filter val="498"/>
        <filter val="499"/>
        <filter val="50"/>
        <filter val="500"/>
        <filter val="5000"/>
        <filter val="502"/>
        <filter val="509"/>
        <filter val="5095"/>
        <filter val="512"/>
        <filter val="513"/>
        <filter val="516"/>
        <filter val="519"/>
        <filter val="520"/>
        <filter val="525"/>
        <filter val="526"/>
        <filter val="528"/>
        <filter val="534"/>
        <filter val="539"/>
        <filter val="54"/>
        <filter val="5400"/>
        <filter val="5446"/>
        <filter val="547"/>
        <filter val="55"/>
        <filter val="551"/>
        <filter val="559"/>
        <filter val="566"/>
        <filter val="5680"/>
        <filter val="5761"/>
        <filter val="583"/>
        <filter val="586"/>
        <filter val="587"/>
        <filter val="59"/>
        <filter val="597"/>
        <filter val="599"/>
        <filter val="60"/>
        <filter val="6000"/>
        <filter val="610"/>
        <filter val="613"/>
        <filter val="614"/>
        <filter val="618"/>
        <filter val="62"/>
        <filter val="620"/>
        <filter val="624"/>
        <filter val="63"/>
        <filter val="630"/>
        <filter val="635"/>
        <filter val="639"/>
        <filter val="64"/>
        <filter val="640"/>
        <filter val="644"/>
        <filter val="648"/>
        <filter val="649"/>
        <filter val="65"/>
        <filter val="650"/>
        <filter val="652"/>
        <filter val="657"/>
        <filter val="658"/>
        <filter val="660"/>
        <filter val="661"/>
        <filter val="663"/>
        <filter val="665"/>
        <filter val="6658"/>
        <filter val="666"/>
        <filter val="667"/>
        <filter val="6689"/>
        <filter val="67"/>
        <filter val="672"/>
        <filter val="676"/>
        <filter val="681"/>
        <filter val="682"/>
        <filter val="683"/>
        <filter val="687"/>
        <filter val="69"/>
        <filter val="695"/>
        <filter val="6987"/>
        <filter val="699"/>
        <filter val="70"/>
        <filter val="700"/>
        <filter val="709"/>
        <filter val="7109"/>
        <filter val="711"/>
        <filter val="714"/>
        <filter val="717"/>
        <filter val="718"/>
        <filter val="719"/>
        <filter val="72"/>
        <filter val="721"/>
        <filter val="7214"/>
        <filter val="726"/>
        <filter val="729"/>
        <filter val="73"/>
        <filter val="737"/>
        <filter val="744"/>
        <filter val="745"/>
        <filter val="75"/>
        <filter val="76"/>
        <filter val="760"/>
        <filter val="761"/>
        <filter val="765"/>
        <filter val="77"/>
        <filter val="78"/>
        <filter val="788"/>
        <filter val="79"/>
        <filter val="790"/>
        <filter val="792"/>
        <filter val="796"/>
        <filter val="80"/>
        <filter val="800"/>
        <filter val="801"/>
        <filter val="803"/>
        <filter val="804"/>
        <filter val="8076"/>
        <filter val="812"/>
        <filter val="817"/>
        <filter val="824"/>
        <filter val="837"/>
        <filter val="8383"/>
        <filter val="84"/>
        <filter val="85"/>
        <filter val="856"/>
        <filter val="860"/>
        <filter val="8602"/>
        <filter val="864"/>
        <filter val="87"/>
        <filter val="877"/>
        <filter val="878"/>
        <filter val="880"/>
        <filter val="886"/>
        <filter val="90"/>
        <filter val="900"/>
        <filter val="901"/>
        <filter val="909"/>
        <filter val="91"/>
        <filter val="910"/>
        <filter val="915"/>
        <filter val="919"/>
        <filter val="925"/>
        <filter val="929"/>
        <filter val="9292"/>
        <filter val="93"/>
        <filter val="937"/>
        <filter val="94"/>
        <filter val="940"/>
        <filter val="941"/>
        <filter val="95"/>
        <filter val="96"/>
        <filter val="963"/>
        <filter val="97"/>
        <filter val="978"/>
        <filter val="979"/>
        <filter val="98"/>
        <filter val="981"/>
        <filter val="982"/>
      </filters>
    </filterColumn>
    <sortState xmlns:xlrd2="http://schemas.microsoft.com/office/spreadsheetml/2017/richdata2" ref="A45:L2245">
      <sortCondition ref="E44:E2245"/>
    </sortState>
  </autoFilter>
  <sortState xmlns:xlrd2="http://schemas.microsoft.com/office/spreadsheetml/2017/richdata2" ref="A45:M2245">
    <sortCondition ref="E45:E2245"/>
    <sortCondition ref="F45:F2245"/>
    <sortCondition ref="H45:H2245"/>
  </sortState>
  <mergeCells count="13">
    <mergeCell ref="M2:M4"/>
    <mergeCell ref="D2:L2"/>
    <mergeCell ref="I9:J9"/>
    <mergeCell ref="I11:J11"/>
    <mergeCell ref="I12:J12"/>
    <mergeCell ref="I13:J13"/>
    <mergeCell ref="C39:H39"/>
    <mergeCell ref="I10:J10"/>
    <mergeCell ref="I15:J15"/>
    <mergeCell ref="I16:J16"/>
    <mergeCell ref="I17:J17"/>
    <mergeCell ref="I18:J18"/>
    <mergeCell ref="I14:J14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2"/>
    <cfRule type="duplicateValues" dxfId="3" priority="3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9336EA0F-4D89-471C-A4A7-7A71B9792445}">
      <formula1>"да,нет"</formula1>
    </dataValidation>
    <dataValidation type="list" allowBlank="1" showInputMessage="1" showErrorMessage="1" sqref="I10:J10" xr:uid="{A16E45F6-0E83-4D6B-88E7-F16EB54E0FE8}">
      <formula1>$Z$18:$Z$20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5:I2215" xr:uid="{354FEBE2-9BD8-4945-8B8D-CC1A9013288D}">
      <formula1>$G$6&lt;&gt;"нет"</formula1>
    </dataValidation>
  </dataValidations>
  <hyperlinks>
    <hyperlink ref="F5" location="'Условия работы'!A1" display="&gt;&gt;&gt; Условия работы &lt;&lt;&lt;" xr:uid="{04F909F6-FE67-405C-9AA7-ABB3732211CF}"/>
    <hyperlink ref="M5" r:id="rId1" xr:uid="{75208C68-9757-4BBA-9872-17EEFAC659EC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0DB-0640-4AB2-8618-6EDA9625FF2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124" t="s">
        <v>6585</v>
      </c>
      <c r="J3" s="123" t="s">
        <v>4552</v>
      </c>
    </row>
    <row r="4" spans="1:11" x14ac:dyDescent="0.3">
      <c r="A4" s="2"/>
      <c r="B4" s="19" t="s">
        <v>2</v>
      </c>
      <c r="C4" s="8"/>
      <c r="D4" s="9"/>
      <c r="F4" s="41" t="s">
        <v>4548</v>
      </c>
    </row>
    <row r="5" spans="1:11" x14ac:dyDescent="0.3">
      <c r="A5" s="2"/>
      <c r="B5" s="19"/>
      <c r="C5" s="8"/>
      <c r="D5" s="9"/>
    </row>
    <row r="6" spans="1:11" s="122" customFormat="1" ht="44.55" customHeight="1" x14ac:dyDescent="0.3">
      <c r="A6" s="125"/>
      <c r="B6" s="125" t="s">
        <v>4</v>
      </c>
      <c r="C6" s="126" t="s">
        <v>5</v>
      </c>
      <c r="D6" s="126" t="s">
        <v>6</v>
      </c>
      <c r="F6" s="47" t="s">
        <v>38</v>
      </c>
      <c r="G6" s="47" t="s">
        <v>39</v>
      </c>
      <c r="H6" s="47" t="s">
        <v>4594</v>
      </c>
      <c r="I6" s="47" t="s">
        <v>4595</v>
      </c>
      <c r="J6"/>
      <c r="K6"/>
    </row>
    <row r="7" spans="1:11" x14ac:dyDescent="0.3">
      <c r="A7" s="127" t="s">
        <v>8</v>
      </c>
      <c r="B7" s="128">
        <v>40</v>
      </c>
      <c r="C7" s="129"/>
      <c r="D7" s="129"/>
      <c r="F7" s="130">
        <f>SUMIF('2025-2026'!G45:G2934,"P9*",'2025-2026'!I45:I2934)+SUMIF('2025-2026'!G45:G2934,"P10,5*",'2025-2026'!I45:I2934)</f>
        <v>0</v>
      </c>
      <c r="G7" s="131">
        <f>F7/40</f>
        <v>0</v>
      </c>
      <c r="H7" s="130"/>
      <c r="I7" s="131"/>
    </row>
    <row r="8" spans="1:11" x14ac:dyDescent="0.3">
      <c r="A8" s="127" t="s">
        <v>44</v>
      </c>
      <c r="B8" s="128">
        <v>25</v>
      </c>
      <c r="C8" s="129"/>
      <c r="D8" s="129"/>
      <c r="F8" s="130">
        <f>SUMIF('2025-2026'!G45:G2934,"P11*",'2025-2026'!I45:I2934)+SUMIF('2025-2026'!G45:G2934,"P12*",'2025-2026'!I45:I2934)+SUMIF('2025-2026'!G45:G2934,"P13*",'2025-2026'!I45:I2934)</f>
        <v>0</v>
      </c>
      <c r="G8" s="131">
        <f>(F8-SUMIFS('2025-2026'!I45:I2934,'2025-2026'!G45:G2934,"P13*",'2025-2026'!B45:B2934,"Rhododendron*"))/25+(SUMIFS('2025-2026'!I45:I2934,'2025-2026'!G45:G2934,"P13*",'2025-2026'!B45:B2934,"Rhododendron*"))/12.5</f>
        <v>0</v>
      </c>
      <c r="H8" s="130"/>
      <c r="I8" s="131"/>
    </row>
    <row r="9" spans="1:11" x14ac:dyDescent="0.3">
      <c r="A9" s="127" t="s">
        <v>12</v>
      </c>
      <c r="B9" s="129"/>
      <c r="C9" s="128">
        <v>400</v>
      </c>
      <c r="D9" s="128">
        <v>800</v>
      </c>
      <c r="F9" s="130">
        <f>SUMIF('2025-2026'!G45:G2934,"P14*",'2025-2026'!I45:I2934)+SUMIF('2025-2026'!G45:G2934,"C1,5*",'2025-2026'!I45:I2934)</f>
        <v>0</v>
      </c>
      <c r="G9" s="130"/>
      <c r="H9" s="131">
        <f>F9/C9</f>
        <v>0</v>
      </c>
      <c r="I9" s="131"/>
    </row>
    <row r="10" spans="1:11" x14ac:dyDescent="0.3">
      <c r="A10" s="127" t="s">
        <v>14</v>
      </c>
      <c r="B10" s="129"/>
      <c r="C10" s="128">
        <v>280</v>
      </c>
      <c r="D10" s="128">
        <v>560</v>
      </c>
      <c r="F10" s="130">
        <f>SUMIF('2025-2026'!G45:G2934,"C2*",'2025-2026'!I45:I2934)-F11</f>
        <v>0</v>
      </c>
      <c r="G10" s="130"/>
      <c r="H10" s="131">
        <f>F10/C10</f>
        <v>0</v>
      </c>
      <c r="I10" s="131"/>
    </row>
    <row r="11" spans="1:11" x14ac:dyDescent="0.3">
      <c r="A11" s="127" t="s">
        <v>4549</v>
      </c>
      <c r="B11" s="129"/>
      <c r="C11" s="129"/>
      <c r="D11" s="128">
        <v>35</v>
      </c>
      <c r="F11" s="130">
        <f>SUMIF('2025-2026'!G45:G2935,"C2 PA*",'2025-2026'!I45:I2935)</f>
        <v>0</v>
      </c>
      <c r="G11" s="130"/>
      <c r="H11" s="131"/>
      <c r="I11" s="131">
        <f>F11/D11</f>
        <v>0</v>
      </c>
    </row>
    <row r="12" spans="1:11" x14ac:dyDescent="0.3">
      <c r="A12" s="127" t="s">
        <v>16</v>
      </c>
      <c r="B12" s="129"/>
      <c r="C12" s="128">
        <v>150</v>
      </c>
      <c r="D12" s="128">
        <v>360</v>
      </c>
      <c r="F12" s="130">
        <f>SUMIF('2025-2026'!G45:G2934,"C3*",'2025-2026'!I45:I2934)-F13</f>
        <v>0</v>
      </c>
      <c r="G12" s="130"/>
      <c r="H12" s="131">
        <f t="shared" ref="H12:H19" si="0">F12/C12</f>
        <v>0</v>
      </c>
      <c r="I12" s="131"/>
    </row>
    <row r="13" spans="1:11" x14ac:dyDescent="0.3">
      <c r="A13" s="127" t="s">
        <v>4551</v>
      </c>
      <c r="B13" s="129"/>
      <c r="C13" s="129"/>
      <c r="D13" s="128">
        <v>30</v>
      </c>
      <c r="F13" s="130">
        <f>SUMIF('2025-2026'!G45:G2935,"C3 PA*",'2025-2026'!I45:I2935)</f>
        <v>0</v>
      </c>
      <c r="G13" s="130"/>
      <c r="H13" s="131"/>
      <c r="I13" s="131">
        <f>F13/D13</f>
        <v>0</v>
      </c>
    </row>
    <row r="14" spans="1:11" x14ac:dyDescent="0.3">
      <c r="A14" s="127" t="s">
        <v>19</v>
      </c>
      <c r="B14" s="129"/>
      <c r="C14" s="128">
        <v>125</v>
      </c>
      <c r="D14" s="128">
        <v>300</v>
      </c>
      <c r="F14" s="130">
        <f>SUMIF('2025-2026'!G45:G2934,"C3.5*",'2025-2026'!I45:I2934)</f>
        <v>0</v>
      </c>
      <c r="G14" s="130"/>
      <c r="H14" s="131">
        <f t="shared" si="0"/>
        <v>0</v>
      </c>
      <c r="I14" s="131"/>
    </row>
    <row r="15" spans="1:11" x14ac:dyDescent="0.3">
      <c r="A15" s="127" t="s">
        <v>20</v>
      </c>
      <c r="B15" s="129"/>
      <c r="C15" s="128">
        <v>80</v>
      </c>
      <c r="D15" s="128">
        <v>160</v>
      </c>
      <c r="F15" s="130">
        <f>SUMIF('2025-2026'!G45:G2934,"C4*",'2025-2026'!I45:I2934)</f>
        <v>0</v>
      </c>
      <c r="G15" s="130"/>
      <c r="H15" s="131">
        <f t="shared" si="0"/>
        <v>0</v>
      </c>
      <c r="I15" s="131"/>
    </row>
    <row r="16" spans="1:11" x14ac:dyDescent="0.3">
      <c r="A16" s="127" t="s">
        <v>22</v>
      </c>
      <c r="B16" s="129"/>
      <c r="C16" s="128">
        <v>70</v>
      </c>
      <c r="D16" s="128">
        <v>140</v>
      </c>
      <c r="F16" s="130">
        <f>SUMIF('2025-2026'!G45:G2934,"C5*",'2025-2026'!I45:I2934)-F17</f>
        <v>0</v>
      </c>
      <c r="G16" s="130"/>
      <c r="H16" s="131">
        <f>F16/C16</f>
        <v>0</v>
      </c>
      <c r="I16" s="131"/>
    </row>
    <row r="17" spans="1:11" x14ac:dyDescent="0.3">
      <c r="A17" s="127" t="s">
        <v>4550</v>
      </c>
      <c r="B17" s="129"/>
      <c r="C17" s="129"/>
      <c r="D17" s="128">
        <v>25</v>
      </c>
      <c r="F17" s="130">
        <f>SUMIF('2025-2026'!G45:G2935,"C5 PA*",'2025-2026'!I45:I2935)</f>
        <v>0</v>
      </c>
      <c r="G17" s="130"/>
      <c r="H17" s="131"/>
      <c r="I17" s="131">
        <f>F17/D17</f>
        <v>0</v>
      </c>
    </row>
    <row r="18" spans="1:11" x14ac:dyDescent="0.3">
      <c r="A18" s="127" t="s">
        <v>6586</v>
      </c>
      <c r="B18" s="129"/>
      <c r="C18" s="128">
        <v>45</v>
      </c>
      <c r="D18" s="128">
        <v>90</v>
      </c>
      <c r="F18" s="130">
        <f>SUMIF('2025-2026'!G45:G2934,"C7.5*",'2025-2026'!I45:I2934)+SUMIF('2025-2026'!G45:G2934,"C7*",'2025-2026'!I45:I2934)</f>
        <v>0</v>
      </c>
      <c r="G18" s="130"/>
      <c r="H18" s="131">
        <f t="shared" si="0"/>
        <v>0</v>
      </c>
      <c r="I18" s="131"/>
    </row>
    <row r="19" spans="1:11" x14ac:dyDescent="0.3">
      <c r="A19" s="132" t="s">
        <v>25</v>
      </c>
      <c r="B19" s="133"/>
      <c r="C19" s="134">
        <v>30</v>
      </c>
      <c r="D19" s="134">
        <v>60</v>
      </c>
      <c r="F19" s="135">
        <f>SUMIF('2025-2026'!G45:G2934,"C10*",'2025-2026'!I45:I2934)</f>
        <v>0</v>
      </c>
      <c r="G19" s="135"/>
      <c r="H19" s="136">
        <f t="shared" si="0"/>
        <v>0</v>
      </c>
      <c r="I19" s="136"/>
    </row>
    <row r="20" spans="1:11" s="123" customFormat="1" x14ac:dyDescent="0.3">
      <c r="A20" s="137" t="s">
        <v>4553</v>
      </c>
      <c r="B20" s="138"/>
      <c r="C20" s="138"/>
      <c r="D20" s="141"/>
      <c r="E20"/>
      <c r="F20" s="139">
        <f>SUM(F7:F19)</f>
        <v>0</v>
      </c>
      <c r="G20" s="139">
        <f>SUM(G7:G19)</f>
        <v>0</v>
      </c>
      <c r="H20" s="140">
        <f>SUM(H7:H19)</f>
        <v>0</v>
      </c>
      <c r="I20" s="140">
        <f>SUM(I7:I19)</f>
        <v>0</v>
      </c>
      <c r="J20"/>
    </row>
    <row r="22" spans="1:11" s="123" customFormat="1" x14ac:dyDescent="0.3">
      <c r="A22" s="137" t="s">
        <v>4596</v>
      </c>
      <c r="B22" s="138"/>
      <c r="C22" s="138"/>
      <c r="D22" s="141"/>
      <c r="E22"/>
      <c r="F22" s="139"/>
      <c r="G22" s="140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140">
        <f>ROUNDUP(H20,0)/2</f>
        <v>0</v>
      </c>
      <c r="I22" s="140">
        <f>ROUNDUP(I20,0)</f>
        <v>0</v>
      </c>
      <c r="J22" s="155">
        <f>SUM(G22:I22)</f>
        <v>0</v>
      </c>
    </row>
    <row r="23" spans="1:11" s="123" customFormat="1" x14ac:dyDescent="0.3">
      <c r="A23" s="137" t="s">
        <v>6587</v>
      </c>
      <c r="B23" s="138"/>
      <c r="C23" s="138"/>
      <c r="D23" s="141"/>
      <c r="E23"/>
      <c r="F23" s="139"/>
      <c r="G23" s="140">
        <f>G22-IF(I3="осень 2025",G20/40,IF(I3="весна 2026",G20/50,""))</f>
        <v>0</v>
      </c>
      <c r="H23" s="140">
        <f>H22-H20/2</f>
        <v>0</v>
      </c>
      <c r="I23" s="140">
        <f>I22-I20</f>
        <v>0</v>
      </c>
      <c r="J23"/>
    </row>
    <row r="24" spans="1:11" x14ac:dyDescent="0.3">
      <c r="G24" s="154"/>
      <c r="H24" s="154"/>
      <c r="I24" s="154"/>
    </row>
    <row r="25" spans="1:11" x14ac:dyDescent="0.3">
      <c r="G25" s="154"/>
      <c r="H25" s="154"/>
      <c r="I25" s="154"/>
    </row>
    <row r="26" spans="1:11" x14ac:dyDescent="0.3">
      <c r="G26" s="154"/>
      <c r="H26" s="154"/>
      <c r="I26" s="154"/>
    </row>
    <row r="27" spans="1:11" x14ac:dyDescent="0.3">
      <c r="G27" s="153"/>
    </row>
    <row r="28" spans="1:11" x14ac:dyDescent="0.3">
      <c r="G28" s="153"/>
      <c r="H28" s="156"/>
      <c r="I28" s="153"/>
      <c r="J28" s="154"/>
      <c r="K28" s="154"/>
    </row>
    <row r="29" spans="1:11" x14ac:dyDescent="0.3">
      <c r="I29" s="153"/>
      <c r="J29" s="154"/>
      <c r="K29" s="154"/>
    </row>
    <row r="30" spans="1:11" x14ac:dyDescent="0.3">
      <c r="I30" s="153"/>
      <c r="J30" s="154"/>
      <c r="K30" s="154"/>
    </row>
    <row r="31" spans="1:11" x14ac:dyDescent="0.3">
      <c r="I31" s="153"/>
      <c r="J31" s="154"/>
      <c r="K31" s="154"/>
    </row>
    <row r="32" spans="1:11" x14ac:dyDescent="0.3">
      <c r="I32" s="153"/>
      <c r="J32" s="154"/>
      <c r="K32" s="154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C2037C38-9D84-429B-BB9A-E738E7CF29ED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DCC4-674B-48F9-8C83-DD6B1765D1F4}">
  <dimension ref="B1:BH117"/>
  <sheetViews>
    <sheetView showGridLines="0" zoomScaleNormal="100" workbookViewId="0"/>
  </sheetViews>
  <sheetFormatPr defaultColWidth="9.21875" defaultRowHeight="14.4" x14ac:dyDescent="0.3"/>
  <cols>
    <col min="1" max="1" width="3.33203125" style="72" customWidth="1"/>
    <col min="2" max="2" width="5.77734375" style="72" customWidth="1"/>
    <col min="3" max="15" width="9.21875" style="72"/>
    <col min="16" max="16" width="10" style="72" customWidth="1"/>
    <col min="17" max="16384" width="9.21875" style="72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3"/>
      <c r="P2" s="74"/>
    </row>
    <row r="3" spans="2:16" x14ac:dyDescent="0.3">
      <c r="B3" s="73"/>
      <c r="P3" s="74"/>
    </row>
    <row r="4" spans="2:16" x14ac:dyDescent="0.3">
      <c r="B4" s="73"/>
      <c r="P4" s="74"/>
    </row>
    <row r="5" spans="2:16" x14ac:dyDescent="0.3">
      <c r="B5" s="73"/>
      <c r="P5" s="74"/>
    </row>
    <row r="6" spans="2:16" s="77" customFormat="1" ht="16.5" customHeight="1" x14ac:dyDescent="0.25">
      <c r="B6" s="75"/>
      <c r="C6" s="76"/>
      <c r="P6" s="78"/>
    </row>
    <row r="7" spans="2:16" s="79" customFormat="1" ht="12" customHeight="1" x14ac:dyDescent="0.25">
      <c r="B7" s="75"/>
      <c r="C7" s="76"/>
      <c r="P7" s="80"/>
    </row>
    <row r="8" spans="2:16" ht="12" customHeight="1" x14ac:dyDescent="0.3">
      <c r="B8" s="73"/>
      <c r="C8" s="76"/>
      <c r="P8" s="74"/>
    </row>
    <row r="9" spans="2:16" ht="12" customHeight="1" x14ac:dyDescent="0.4">
      <c r="B9" s="81"/>
      <c r="C9" s="76"/>
      <c r="P9" s="74"/>
    </row>
    <row r="10" spans="2:16" ht="12" customHeight="1" x14ac:dyDescent="0.4">
      <c r="B10" s="81"/>
      <c r="C10" s="76"/>
      <c r="P10" s="74"/>
    </row>
    <row r="11" spans="2:16" ht="16.5" customHeight="1" x14ac:dyDescent="0.3">
      <c r="B11" s="73"/>
      <c r="P11" s="74"/>
    </row>
    <row r="12" spans="2:16" ht="20.25" customHeight="1" x14ac:dyDescent="0.3">
      <c r="B12" s="73"/>
      <c r="P12" s="74"/>
    </row>
    <row r="13" spans="2:16" s="84" customFormat="1" ht="17.25" customHeight="1" x14ac:dyDescent="0.25">
      <c r="B13" s="82" t="s">
        <v>4478</v>
      </c>
      <c r="C13" s="83" t="s">
        <v>4479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5"/>
    </row>
    <row r="14" spans="2:16" s="90" customFormat="1" ht="15.6" x14ac:dyDescent="0.3">
      <c r="B14" s="86" t="s">
        <v>4480</v>
      </c>
      <c r="C14" s="87"/>
      <c r="D14" s="88"/>
      <c r="E14" s="88"/>
      <c r="F14" s="88"/>
      <c r="G14" s="88"/>
      <c r="H14" s="89" t="s">
        <v>4481</v>
      </c>
      <c r="I14" s="87"/>
      <c r="J14" s="88"/>
      <c r="K14" s="88"/>
      <c r="L14" s="88"/>
      <c r="M14" s="88"/>
      <c r="N14" s="88"/>
      <c r="P14" s="91"/>
    </row>
    <row r="15" spans="2:16" s="90" customFormat="1" x14ac:dyDescent="0.3">
      <c r="B15" s="92"/>
      <c r="C15" s="93" t="s">
        <v>4482</v>
      </c>
      <c r="D15" s="88"/>
      <c r="E15" s="88"/>
      <c r="F15" s="88"/>
      <c r="G15" s="88"/>
      <c r="H15" s="94" t="s">
        <v>4483</v>
      </c>
      <c r="I15" s="95" t="s">
        <v>4484</v>
      </c>
      <c r="J15" s="88"/>
      <c r="K15" s="88"/>
      <c r="L15" s="88"/>
      <c r="M15" s="88"/>
      <c r="N15" s="88"/>
      <c r="P15" s="91"/>
    </row>
    <row r="16" spans="2:16" s="90" customFormat="1" x14ac:dyDescent="0.3">
      <c r="B16" s="92"/>
      <c r="C16" s="93" t="s">
        <v>4485</v>
      </c>
      <c r="D16" s="88"/>
      <c r="E16" s="88"/>
      <c r="F16" s="88"/>
      <c r="G16" s="88"/>
      <c r="H16" s="94" t="s">
        <v>4483</v>
      </c>
      <c r="I16" s="95" t="s">
        <v>4486</v>
      </c>
      <c r="J16" s="88"/>
      <c r="K16" s="88"/>
      <c r="L16" s="88"/>
      <c r="M16" s="88"/>
      <c r="N16" s="88"/>
      <c r="P16" s="91"/>
    </row>
    <row r="17" spans="2:22" s="90" customFormat="1" x14ac:dyDescent="0.3">
      <c r="B17" s="92"/>
      <c r="C17" s="93" t="s">
        <v>4487</v>
      </c>
      <c r="D17" s="88"/>
      <c r="E17" s="88"/>
      <c r="F17" s="88"/>
      <c r="G17" s="88"/>
      <c r="H17" s="94" t="s">
        <v>4483</v>
      </c>
      <c r="I17" s="95" t="s">
        <v>4488</v>
      </c>
      <c r="J17" s="88"/>
      <c r="K17" s="88"/>
      <c r="L17" s="88"/>
      <c r="M17" s="88"/>
      <c r="N17" s="88"/>
      <c r="P17" s="91"/>
    </row>
    <row r="18" spans="2:22" s="90" customFormat="1" x14ac:dyDescent="0.3">
      <c r="B18" s="92"/>
      <c r="C18" s="93" t="s">
        <v>4489</v>
      </c>
      <c r="D18" s="88"/>
      <c r="E18" s="88"/>
      <c r="F18" s="88"/>
      <c r="G18" s="88"/>
      <c r="H18" s="94" t="s">
        <v>4483</v>
      </c>
      <c r="I18" s="95" t="s">
        <v>4490</v>
      </c>
      <c r="J18" s="88"/>
      <c r="K18" s="88"/>
      <c r="L18" s="88"/>
      <c r="M18" s="88"/>
      <c r="N18" s="88"/>
      <c r="P18" s="91"/>
      <c r="V18" s="96"/>
    </row>
    <row r="19" spans="2:22" x14ac:dyDescent="0.3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74"/>
    </row>
    <row r="20" spans="2:22" ht="15.6" x14ac:dyDescent="0.3">
      <c r="B20" s="82" t="s">
        <v>4478</v>
      </c>
      <c r="C20" s="83" t="s">
        <v>4491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4"/>
    </row>
    <row r="21" spans="2:22" s="90" customFormat="1" x14ac:dyDescent="0.3">
      <c r="B21" s="92"/>
      <c r="C21" s="93" t="s">
        <v>4492</v>
      </c>
      <c r="D21" s="88"/>
      <c r="E21" s="88"/>
      <c r="F21" s="88"/>
      <c r="G21" s="88"/>
      <c r="H21" s="94"/>
      <c r="I21" s="95"/>
      <c r="J21" s="88"/>
      <c r="K21" s="88"/>
      <c r="L21" s="88"/>
      <c r="M21" s="88"/>
      <c r="N21" s="88"/>
      <c r="P21" s="91"/>
    </row>
    <row r="22" spans="2:22" x14ac:dyDescent="0.3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4"/>
    </row>
    <row r="23" spans="2:22" x14ac:dyDescent="0.3">
      <c r="B23" s="99"/>
      <c r="P23" s="74"/>
    </row>
    <row r="24" spans="2:22" x14ac:dyDescent="0.3">
      <c r="B24" s="99"/>
      <c r="P24" s="74"/>
    </row>
    <row r="25" spans="2:22" x14ac:dyDescent="0.3">
      <c r="B25" s="99"/>
      <c r="P25" s="74"/>
    </row>
    <row r="26" spans="2:22" s="102" customFormat="1" ht="15.6" x14ac:dyDescent="0.3">
      <c r="B26" s="100" t="s">
        <v>4478</v>
      </c>
      <c r="C26" s="101" t="s">
        <v>4493</v>
      </c>
      <c r="P26" s="103"/>
    </row>
    <row r="27" spans="2:22" x14ac:dyDescent="0.3">
      <c r="B27" s="99"/>
      <c r="C27" s="93" t="s">
        <v>4494</v>
      </c>
      <c r="P27" s="74"/>
    </row>
    <row r="28" spans="2:22" x14ac:dyDescent="0.3">
      <c r="B28" s="99"/>
      <c r="C28" s="93" t="s">
        <v>4495</v>
      </c>
      <c r="P28" s="74"/>
    </row>
    <row r="29" spans="2:22" s="102" customFormat="1" ht="15.6" x14ac:dyDescent="0.3">
      <c r="B29" s="100" t="s">
        <v>4478</v>
      </c>
      <c r="C29" s="101" t="s">
        <v>4496</v>
      </c>
      <c r="P29" s="103"/>
    </row>
    <row r="30" spans="2:22" s="106" customFormat="1" ht="45" customHeight="1" x14ac:dyDescent="0.3">
      <c r="B30" s="104" t="s">
        <v>4478</v>
      </c>
      <c r="C30" s="199" t="s">
        <v>4497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05"/>
    </row>
    <row r="31" spans="2:22" x14ac:dyDescent="0.3">
      <c r="B31" s="99"/>
      <c r="C31" s="203" t="s">
        <v>4498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74"/>
    </row>
    <row r="32" spans="2:22" ht="29.25" customHeight="1" x14ac:dyDescent="0.3">
      <c r="B32" s="99"/>
      <c r="C32" s="200" t="s">
        <v>4499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74"/>
    </row>
    <row r="33" spans="2:16" ht="30" customHeight="1" x14ac:dyDescent="0.3">
      <c r="B33" s="99"/>
      <c r="C33" s="200" t="s">
        <v>4500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74"/>
    </row>
    <row r="34" spans="2:16" ht="29.25" customHeight="1" x14ac:dyDescent="0.3">
      <c r="B34" s="99"/>
      <c r="C34" s="203" t="s">
        <v>4501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74"/>
    </row>
    <row r="35" spans="2:16" s="102" customFormat="1" ht="30.75" customHeight="1" x14ac:dyDescent="0.3">
      <c r="B35" s="104" t="s">
        <v>4478</v>
      </c>
      <c r="C35" s="199" t="s">
        <v>4502</v>
      </c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03"/>
    </row>
    <row r="36" spans="2:16" ht="29.25" customHeight="1" x14ac:dyDescent="0.3">
      <c r="B36" s="99"/>
      <c r="C36" s="203" t="s">
        <v>4503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74"/>
    </row>
    <row r="37" spans="2:16" ht="29.25" customHeight="1" x14ac:dyDescent="0.3">
      <c r="B37" s="99"/>
      <c r="C37" s="203" t="s">
        <v>4504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74"/>
    </row>
    <row r="38" spans="2:16" s="102" customFormat="1" ht="30.75" customHeight="1" x14ac:dyDescent="0.3">
      <c r="B38" s="104" t="s">
        <v>4478</v>
      </c>
      <c r="C38" s="199" t="s">
        <v>4505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03"/>
    </row>
    <row r="39" spans="2:16" x14ac:dyDescent="0.3">
      <c r="B39" s="9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74"/>
    </row>
    <row r="40" spans="2:16" x14ac:dyDescent="0.3">
      <c r="B40" s="99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74"/>
    </row>
    <row r="41" spans="2:16" x14ac:dyDescent="0.3">
      <c r="B41" s="9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4"/>
    </row>
    <row r="42" spans="2:16" ht="28.5" customHeight="1" x14ac:dyDescent="0.3">
      <c r="B42" s="104" t="s">
        <v>4478</v>
      </c>
      <c r="C42" s="199" t="s">
        <v>4506</v>
      </c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74"/>
    </row>
    <row r="43" spans="2:16" s="106" customFormat="1" ht="30" customHeight="1" x14ac:dyDescent="0.3">
      <c r="B43" s="104" t="s">
        <v>4478</v>
      </c>
      <c r="C43" s="199" t="s">
        <v>4507</v>
      </c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05"/>
    </row>
    <row r="44" spans="2:16" ht="30" customHeight="1" x14ac:dyDescent="0.3">
      <c r="B44" s="99"/>
      <c r="C44" s="203" t="s">
        <v>4508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74"/>
    </row>
    <row r="45" spans="2:16" ht="29.25" customHeight="1" x14ac:dyDescent="0.3">
      <c r="B45" s="99"/>
      <c r="C45" s="203" t="s">
        <v>4509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74"/>
    </row>
    <row r="46" spans="2:16" s="106" customFormat="1" ht="15" x14ac:dyDescent="0.3">
      <c r="B46" s="104" t="s">
        <v>4478</v>
      </c>
      <c r="C46" s="199" t="s">
        <v>4510</v>
      </c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05"/>
    </row>
    <row r="47" spans="2:16" ht="44.25" customHeight="1" x14ac:dyDescent="0.3">
      <c r="B47" s="99"/>
      <c r="C47" s="203" t="s">
        <v>4511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74"/>
    </row>
    <row r="48" spans="2:16" s="106" customFormat="1" ht="15" x14ac:dyDescent="0.3">
      <c r="B48" s="104" t="s">
        <v>4478</v>
      </c>
      <c r="C48" s="199" t="s">
        <v>4512</v>
      </c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05"/>
    </row>
    <row r="49" spans="2:16" ht="29.25" customHeight="1" x14ac:dyDescent="0.3">
      <c r="B49" s="99"/>
      <c r="C49" s="203" t="s">
        <v>4513</v>
      </c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74"/>
    </row>
    <row r="50" spans="2:16" s="110" customFormat="1" ht="47.25" customHeight="1" x14ac:dyDescent="0.3">
      <c r="B50" s="108" t="s">
        <v>4478</v>
      </c>
      <c r="C50" s="206" t="s">
        <v>4514</v>
      </c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109"/>
    </row>
    <row r="51" spans="2:16" ht="30.75" customHeight="1" x14ac:dyDescent="0.3">
      <c r="B51" s="99"/>
      <c r="C51" s="203" t="s">
        <v>4515</v>
      </c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74"/>
    </row>
    <row r="52" spans="2:16" ht="30.75" customHeight="1" x14ac:dyDescent="0.3">
      <c r="B52" s="99"/>
      <c r="C52" s="203" t="s">
        <v>4516</v>
      </c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74"/>
    </row>
    <row r="53" spans="2:16" ht="30.75" customHeight="1" x14ac:dyDescent="0.3">
      <c r="B53" s="99"/>
      <c r="C53" s="203" t="s">
        <v>4517</v>
      </c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74"/>
    </row>
    <row r="54" spans="2:16" ht="42" customHeight="1" x14ac:dyDescent="0.3">
      <c r="B54" s="104" t="s">
        <v>4478</v>
      </c>
      <c r="C54" s="199" t="s">
        <v>4518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74"/>
    </row>
    <row r="55" spans="2:16" x14ac:dyDescent="0.3">
      <c r="B55" s="99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74"/>
    </row>
    <row r="56" spans="2:16" x14ac:dyDescent="0.3">
      <c r="B56" s="9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74"/>
    </row>
    <row r="57" spans="2:16" x14ac:dyDescent="0.3">
      <c r="B57" s="99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74"/>
    </row>
    <row r="58" spans="2:16" x14ac:dyDescent="0.3">
      <c r="B58" s="99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74"/>
    </row>
    <row r="59" spans="2:16" ht="15" x14ac:dyDescent="0.3">
      <c r="B59" s="104" t="s">
        <v>4478</v>
      </c>
      <c r="C59" s="199" t="s">
        <v>4519</v>
      </c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74"/>
    </row>
    <row r="60" spans="2:16" ht="29.25" customHeight="1" x14ac:dyDescent="0.3">
      <c r="B60" s="99"/>
      <c r="C60" s="203" t="s">
        <v>4520</v>
      </c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74"/>
    </row>
    <row r="61" spans="2:16" ht="59.25" customHeight="1" x14ac:dyDescent="0.3">
      <c r="B61" s="104" t="s">
        <v>4478</v>
      </c>
      <c r="C61" s="199" t="s">
        <v>4521</v>
      </c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74"/>
    </row>
    <row r="62" spans="2:16" ht="30" customHeight="1" x14ac:dyDescent="0.3">
      <c r="B62" s="104" t="s">
        <v>4478</v>
      </c>
      <c r="C62" s="199" t="s">
        <v>4522</v>
      </c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74"/>
    </row>
    <row r="63" spans="2:16" ht="31.5" customHeight="1" x14ac:dyDescent="0.3">
      <c r="B63" s="104" t="s">
        <v>4478</v>
      </c>
      <c r="C63" s="199" t="s">
        <v>4523</v>
      </c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74"/>
    </row>
    <row r="64" spans="2:16" ht="12.75" customHeight="1" x14ac:dyDescent="0.3">
      <c r="B64" s="99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74"/>
    </row>
    <row r="65" spans="2:16" x14ac:dyDescent="0.3">
      <c r="B65" s="99"/>
      <c r="P65" s="74"/>
    </row>
    <row r="66" spans="2:16" x14ac:dyDescent="0.3">
      <c r="B66" s="99"/>
      <c r="P66" s="74"/>
    </row>
    <row r="67" spans="2:16" x14ac:dyDescent="0.3">
      <c r="B67" s="99"/>
      <c r="P67" s="74"/>
    </row>
    <row r="68" spans="2:16" s="113" customFormat="1" ht="17.25" customHeight="1" x14ac:dyDescent="0.3">
      <c r="B68" s="111" t="s">
        <v>4478</v>
      </c>
      <c r="C68" s="206" t="s">
        <v>4524</v>
      </c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112"/>
    </row>
    <row r="69" spans="2:16" s="113" customFormat="1" ht="15" customHeight="1" x14ac:dyDescent="0.3">
      <c r="B69" s="114"/>
      <c r="C69" s="205" t="s">
        <v>4525</v>
      </c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112"/>
    </row>
    <row r="70" spans="2:16" s="117" customFormat="1" ht="15" customHeight="1" x14ac:dyDescent="0.25">
      <c r="B70" s="115"/>
      <c r="C70" s="205" t="s">
        <v>4526</v>
      </c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116"/>
    </row>
    <row r="71" spans="2:16" s="117" customFormat="1" ht="15" customHeight="1" x14ac:dyDescent="0.25">
      <c r="B71" s="115"/>
      <c r="C71" s="205" t="s">
        <v>4527</v>
      </c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116"/>
    </row>
    <row r="72" spans="2:16" ht="31.5" customHeight="1" x14ac:dyDescent="0.3">
      <c r="B72" s="104" t="s">
        <v>4478</v>
      </c>
      <c r="C72" s="199" t="s">
        <v>4528</v>
      </c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74"/>
    </row>
    <row r="73" spans="2:16" ht="31.5" customHeight="1" x14ac:dyDescent="0.3">
      <c r="B73" s="104"/>
      <c r="C73" s="203" t="s">
        <v>4529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74"/>
    </row>
    <row r="74" spans="2:16" ht="29.25" customHeight="1" x14ac:dyDescent="0.3">
      <c r="B74" s="104"/>
      <c r="C74" s="203" t="s">
        <v>4530</v>
      </c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74"/>
    </row>
    <row r="75" spans="2:16" x14ac:dyDescent="0.3">
      <c r="B75" s="99"/>
      <c r="C75" s="203" t="s">
        <v>4531</v>
      </c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74"/>
    </row>
    <row r="76" spans="2:16" x14ac:dyDescent="0.3">
      <c r="B76" s="99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74"/>
    </row>
    <row r="77" spans="2:16" x14ac:dyDescent="0.3">
      <c r="B77" s="99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74"/>
    </row>
    <row r="78" spans="2:16" x14ac:dyDescent="0.3">
      <c r="B78" s="99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74"/>
    </row>
    <row r="79" spans="2:16" x14ac:dyDescent="0.3">
      <c r="B79" s="99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74"/>
    </row>
    <row r="80" spans="2:16" ht="45" customHeight="1" x14ac:dyDescent="0.3">
      <c r="B80" s="104" t="s">
        <v>4478</v>
      </c>
      <c r="C80" s="199" t="s">
        <v>4532</v>
      </c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74"/>
    </row>
    <row r="81" spans="2:60" ht="29.25" customHeight="1" x14ac:dyDescent="0.3">
      <c r="B81" s="104"/>
      <c r="C81" s="203" t="s">
        <v>4533</v>
      </c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74"/>
    </row>
    <row r="82" spans="2:60" ht="15" x14ac:dyDescent="0.3">
      <c r="B82" s="104" t="s">
        <v>4478</v>
      </c>
      <c r="C82" s="199" t="s">
        <v>4534</v>
      </c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74"/>
    </row>
    <row r="83" spans="2:60" ht="15" x14ac:dyDescent="0.3">
      <c r="B83" s="104"/>
      <c r="C83" s="203" t="s">
        <v>4535</v>
      </c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74"/>
    </row>
    <row r="84" spans="2:60" ht="59.25" customHeight="1" x14ac:dyDescent="0.3">
      <c r="B84" s="104"/>
      <c r="C84" s="203" t="s">
        <v>4536</v>
      </c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74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</row>
    <row r="85" spans="2:60" x14ac:dyDescent="0.3">
      <c r="B85" s="99"/>
      <c r="C85" s="203" t="s">
        <v>4537</v>
      </c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74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</row>
    <row r="86" spans="2:60" x14ac:dyDescent="0.3">
      <c r="B86" s="99"/>
      <c r="C86" s="204" t="s">
        <v>4538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74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</row>
    <row r="87" spans="2:60" x14ac:dyDescent="0.3">
      <c r="B87" s="99"/>
      <c r="C87" s="204" t="s">
        <v>4539</v>
      </c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74"/>
      <c r="S87" s="202" t="s">
        <v>4540</v>
      </c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</row>
    <row r="88" spans="2:60" x14ac:dyDescent="0.3">
      <c r="B88" s="99"/>
      <c r="C88" s="200" t="s">
        <v>4541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74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</row>
    <row r="89" spans="2:60" ht="30.75" customHeight="1" x14ac:dyDescent="0.3">
      <c r="B89" s="99"/>
      <c r="C89" s="203" t="s">
        <v>4542</v>
      </c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74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</row>
    <row r="90" spans="2:60" x14ac:dyDescent="0.3">
      <c r="B90" s="99"/>
      <c r="C90" s="203" t="s">
        <v>4543</v>
      </c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74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</row>
    <row r="91" spans="2:60" ht="45" customHeight="1" x14ac:dyDescent="0.3">
      <c r="B91" s="104" t="s">
        <v>4478</v>
      </c>
      <c r="C91" s="199" t="s">
        <v>4544</v>
      </c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74"/>
    </row>
    <row r="92" spans="2:60" ht="30" customHeight="1" x14ac:dyDescent="0.3">
      <c r="B92" s="99"/>
      <c r="C92" s="203" t="s">
        <v>4545</v>
      </c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74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</row>
    <row r="93" spans="2:60" ht="45" customHeight="1" x14ac:dyDescent="0.3">
      <c r="B93" s="99"/>
      <c r="C93" s="203" t="s">
        <v>4546</v>
      </c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74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</row>
    <row r="94" spans="2:60" x14ac:dyDescent="0.3">
      <c r="B94" s="9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74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2:60" x14ac:dyDescent="0.3">
      <c r="B95" s="9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74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2:60" x14ac:dyDescent="0.3">
      <c r="B96" s="9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74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2:60" x14ac:dyDescent="0.3">
      <c r="B97" s="9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74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2:60" ht="15" x14ac:dyDescent="0.3">
      <c r="B98" s="104" t="s">
        <v>4478</v>
      </c>
      <c r="C98" s="199" t="s">
        <v>4547</v>
      </c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74"/>
    </row>
    <row r="99" spans="2:60" x14ac:dyDescent="0.3">
      <c r="B99" s="73"/>
      <c r="P99" s="74"/>
    </row>
    <row r="100" spans="2:60" x14ac:dyDescent="0.3">
      <c r="B100" s="73"/>
      <c r="P100" s="74"/>
    </row>
    <row r="101" spans="2:60" x14ac:dyDescent="0.3">
      <c r="B101" s="73"/>
      <c r="P101" s="74"/>
    </row>
    <row r="102" spans="2:60" x14ac:dyDescent="0.3">
      <c r="B102" s="73"/>
      <c r="P102" s="74"/>
    </row>
    <row r="103" spans="2:60" x14ac:dyDescent="0.3">
      <c r="B103" s="73"/>
      <c r="P103" s="74"/>
    </row>
    <row r="104" spans="2:60" x14ac:dyDescent="0.3">
      <c r="B104" s="73"/>
      <c r="P104" s="74"/>
    </row>
    <row r="105" spans="2:60" x14ac:dyDescent="0.3">
      <c r="B105" s="73"/>
      <c r="P105" s="74"/>
    </row>
    <row r="106" spans="2:60" x14ac:dyDescent="0.3">
      <c r="B106" s="73"/>
      <c r="P106" s="74"/>
    </row>
    <row r="107" spans="2:60" x14ac:dyDescent="0.3">
      <c r="B107" s="73"/>
      <c r="P107" s="74"/>
    </row>
    <row r="108" spans="2:60" x14ac:dyDescent="0.3">
      <c r="B108" s="73"/>
      <c r="P108" s="74"/>
    </row>
    <row r="109" spans="2:60" x14ac:dyDescent="0.3">
      <c r="B109" s="73"/>
      <c r="P109" s="74"/>
    </row>
    <row r="110" spans="2:60" x14ac:dyDescent="0.3">
      <c r="B110" s="73"/>
      <c r="P110" s="74"/>
    </row>
    <row r="111" spans="2:60" x14ac:dyDescent="0.3">
      <c r="B111" s="73"/>
      <c r="P111" s="74"/>
    </row>
    <row r="112" spans="2:60" x14ac:dyDescent="0.3">
      <c r="B112" s="73"/>
      <c r="P112" s="74"/>
    </row>
    <row r="113" spans="2:16" x14ac:dyDescent="0.3">
      <c r="B113" s="73"/>
      <c r="P113" s="74"/>
    </row>
    <row r="114" spans="2:16" x14ac:dyDescent="0.3">
      <c r="B114" s="73"/>
      <c r="P114" s="74"/>
    </row>
    <row r="115" spans="2:16" x14ac:dyDescent="0.3">
      <c r="B115" s="73"/>
      <c r="P115" s="74"/>
    </row>
    <row r="116" spans="2:16" ht="15" thickBot="1" x14ac:dyDescent="0.35">
      <c r="B116" s="119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1"/>
    </row>
    <row r="117" spans="2:16" ht="15" thickTop="1" x14ac:dyDescent="0.3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2025-2026</vt:lpstr>
      <vt:lpstr>Справочный расчет объема заказа</vt:lpstr>
      <vt:lpstr>Условия работы</vt:lpstr>
      <vt:lpstr>'2025-2026'!prov</vt:lpstr>
      <vt:lpstr>'2025-2026'!st</vt:lpstr>
      <vt:lpstr>'2025-2026'!tab</vt:lpstr>
      <vt:lpstr>'2025-2026'!tabhug</vt:lpstr>
      <vt:lpstr>'2025-2026'!table</vt:lpstr>
      <vt:lpstr>'2025-2026'!table1</vt:lpstr>
      <vt:lpstr>'2025-2026'!table11</vt:lpstr>
      <vt:lpstr>'2025-2026'!tabletab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2024-07-15T04:53:08Z</dcterms:created>
  <dcterms:modified xsi:type="dcterms:W3CDTF">2026-03-03T11:01:18Z</dcterms:modified>
</cp:coreProperties>
</file>