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AECAA851-B23C-4A40-ADB0-E0862BF4B0D4}" xr6:coauthVersionLast="47" xr6:coauthVersionMax="47" xr10:uidLastSave="{00000000-0000-0000-0000-000000000000}"/>
  <bookViews>
    <workbookView xWindow="-28920" yWindow="-2475" windowWidth="29040" windowHeight="15720" xr2:uid="{428CD98B-BF23-4FBC-B7E0-E9726C0309DB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6_неделя_2021">#REF!</definedName>
    <definedName name="_xlnm._FilterDatabase" localSheetId="0" hidden="1">'2026'!$B$31:$W$491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 localSheetId="0">#REF!</definedName>
    <definedName name="cher" localSheetId="1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form" localSheetId="0">#REF!</definedName>
    <definedName name="form" localSheetId="1">#REF!</definedName>
    <definedName name="form">#REF!</definedName>
    <definedName name="ger">#REF!</definedName>
    <definedName name="hg">#REF!</definedName>
    <definedName name="hgn">#REF!</definedName>
    <definedName name="hoog">#REF!</definedName>
    <definedName name="hostjan" localSheetId="0">#REF!</definedName>
    <definedName name="hostjan" localSheetId="1">#REF!</definedName>
    <definedName name="hostjan">#REF!</definedName>
    <definedName name="hug">#REF!</definedName>
    <definedName name="hugeh">#REF!</definedName>
    <definedName name="hugen">#REF!</definedName>
    <definedName name="hugenfeb" localSheetId="0">#REF!</definedName>
    <definedName name="hugenfeb" localSheetId="1">#REF!</definedName>
    <definedName name="hugenfeb">#REF!</definedName>
    <definedName name="hugenhgn">#REF!</definedName>
    <definedName name="hugenjan" localSheetId="0">#REF!</definedName>
    <definedName name="hugenjan" localSheetId="1">#REF!</definedName>
    <definedName name="hugenja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em" localSheetId="0">#REF!</definedName>
    <definedName name="klem">#REF!</definedName>
    <definedName name="klematisjan" localSheetId="0">#REF!</definedName>
    <definedName name="klematisjan" localSheetId="1">#REF!</definedName>
    <definedName name="klematisjan">#REF!</definedName>
    <definedName name="klient">#REF!</definedName>
    <definedName name="lem" localSheetId="0">'2026'!$B$32:$W$116</definedName>
    <definedName name="liljan" localSheetId="0">#REF!</definedName>
    <definedName name="liljan" localSheetId="1">#REF!</definedName>
    <definedName name="liljan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[4]PDX!#REF!</definedName>
    <definedName name="peon">#REF!</definedName>
    <definedName name="peon2">#REF!</definedName>
    <definedName name="peonn">[5]Лист2!$A$1:$IV$65536</definedName>
    <definedName name="pion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>#REF!</definedName>
    <definedName name="price">#REF!</definedName>
    <definedName name="prov">#REF!</definedName>
    <definedName name="ROYAL" localSheetId="0">#REF!</definedName>
    <definedName name="ROYAL" localSheetId="1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jjan" localSheetId="0">#REF!</definedName>
    <definedName name="sajjan" localSheetId="1">#REF!</definedName>
    <definedName name="sajjan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 localSheetId="0">#REF!</definedName>
    <definedName name="st" localSheetId="1">#REF!</definedName>
    <definedName name="st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>#REF!</definedName>
    <definedName name="stst">#REF!</definedName>
    <definedName name="tab" localSheetId="0">#REF!</definedName>
    <definedName name="tab" localSheetId="1">#REF!</definedName>
    <definedName name="tab">#REF!</definedName>
    <definedName name="tabhug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letab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курс">'[6]шаблон рабочий'!$DB$5</definedName>
    <definedName name="Склады" localSheetId="0">#REF!</definedName>
    <definedName name="Склады" localSheetId="1">#REF!</definedName>
    <definedName name="Склады">#REF!</definedName>
    <definedName name="условия">#REF!</definedName>
    <definedName name="ыещл" localSheetId="0">#REF!</definedName>
    <definedName name="ыещл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9" i="1" l="1"/>
  <c r="H219" i="1"/>
  <c r="N219" i="1" s="1"/>
  <c r="M214" i="1"/>
  <c r="H214" i="1"/>
  <c r="N214" i="1" s="1"/>
  <c r="M146" i="1"/>
  <c r="H146" i="1"/>
  <c r="N146" i="1" s="1"/>
  <c r="M105" i="1"/>
  <c r="H105" i="1"/>
  <c r="N105" i="1" s="1"/>
  <c r="M64" i="1"/>
  <c r="H64" i="1"/>
  <c r="N64" i="1" s="1"/>
  <c r="M63" i="1"/>
  <c r="H63" i="1"/>
  <c r="N63" i="1" s="1"/>
  <c r="M59" i="1"/>
  <c r="H59" i="1"/>
  <c r="N59" i="1" s="1"/>
  <c r="M48" i="1"/>
  <c r="H48" i="1"/>
  <c r="N48" i="1" s="1"/>
  <c r="M360" i="1" l="1"/>
  <c r="H360" i="1"/>
  <c r="N360" i="1" s="1"/>
  <c r="D30" i="1"/>
  <c r="N488" i="1"/>
  <c r="G488" i="1"/>
  <c r="M488" i="1" s="1"/>
  <c r="M487" i="1"/>
  <c r="H487" i="1"/>
  <c r="N487" i="1" s="1"/>
  <c r="M486" i="1"/>
  <c r="H486" i="1"/>
  <c r="N486" i="1" s="1"/>
  <c r="N485" i="1"/>
  <c r="G485" i="1"/>
  <c r="M485" i="1" s="1"/>
  <c r="M484" i="1"/>
  <c r="H484" i="1"/>
  <c r="N484" i="1" s="1"/>
  <c r="M483" i="1"/>
  <c r="H483" i="1"/>
  <c r="N483" i="1" s="1"/>
  <c r="M482" i="1"/>
  <c r="H482" i="1"/>
  <c r="N482" i="1" s="1"/>
  <c r="N481" i="1"/>
  <c r="G481" i="1"/>
  <c r="M481" i="1" s="1"/>
  <c r="M480" i="1"/>
  <c r="H480" i="1"/>
  <c r="N480" i="1" s="1"/>
  <c r="N479" i="1"/>
  <c r="G479" i="1"/>
  <c r="M479" i="1" s="1"/>
  <c r="M478" i="1"/>
  <c r="H478" i="1"/>
  <c r="N478" i="1" s="1"/>
  <c r="M477" i="1"/>
  <c r="H477" i="1"/>
  <c r="N477" i="1" s="1"/>
  <c r="M476" i="1"/>
  <c r="H476" i="1"/>
  <c r="N476" i="1" s="1"/>
  <c r="M475" i="1"/>
  <c r="H475" i="1"/>
  <c r="N475" i="1" s="1"/>
  <c r="M474" i="1"/>
  <c r="H474" i="1"/>
  <c r="N474" i="1" s="1"/>
  <c r="M473" i="1"/>
  <c r="H473" i="1"/>
  <c r="N473" i="1" s="1"/>
  <c r="M472" i="1"/>
  <c r="H472" i="1"/>
  <c r="N472" i="1" s="1"/>
  <c r="M471" i="1"/>
  <c r="H471" i="1"/>
  <c r="N471" i="1" s="1"/>
  <c r="M470" i="1"/>
  <c r="H470" i="1"/>
  <c r="N470" i="1" s="1"/>
  <c r="M469" i="1"/>
  <c r="H469" i="1"/>
  <c r="N469" i="1" s="1"/>
  <c r="M468" i="1"/>
  <c r="H468" i="1"/>
  <c r="N468" i="1" s="1"/>
  <c r="N467" i="1"/>
  <c r="G467" i="1"/>
  <c r="M467" i="1" s="1"/>
  <c r="M466" i="1"/>
  <c r="H466" i="1"/>
  <c r="N466" i="1" s="1"/>
  <c r="M465" i="1"/>
  <c r="H465" i="1"/>
  <c r="N465" i="1" s="1"/>
  <c r="M464" i="1"/>
  <c r="H464" i="1"/>
  <c r="N464" i="1" s="1"/>
  <c r="M463" i="1"/>
  <c r="H463" i="1"/>
  <c r="N463" i="1" s="1"/>
  <c r="M462" i="1"/>
  <c r="H462" i="1"/>
  <c r="N462" i="1" s="1"/>
  <c r="M461" i="1"/>
  <c r="H461" i="1"/>
  <c r="N461" i="1" s="1"/>
  <c r="M460" i="1"/>
  <c r="H460" i="1"/>
  <c r="N460" i="1" s="1"/>
  <c r="N459" i="1"/>
  <c r="G459" i="1"/>
  <c r="M459" i="1" s="1"/>
  <c r="M458" i="1"/>
  <c r="H458" i="1"/>
  <c r="N458" i="1" s="1"/>
  <c r="N457" i="1"/>
  <c r="G457" i="1"/>
  <c r="M457" i="1" s="1"/>
  <c r="M456" i="1"/>
  <c r="H456" i="1"/>
  <c r="N456" i="1" s="1"/>
  <c r="M455" i="1"/>
  <c r="H455" i="1"/>
  <c r="N455" i="1" s="1"/>
  <c r="M454" i="1"/>
  <c r="H454" i="1"/>
  <c r="N454" i="1" s="1"/>
  <c r="M453" i="1"/>
  <c r="H453" i="1"/>
  <c r="N453" i="1" s="1"/>
  <c r="N452" i="1"/>
  <c r="G452" i="1"/>
  <c r="M452" i="1" s="1"/>
  <c r="M451" i="1"/>
  <c r="H451" i="1"/>
  <c r="N451" i="1" s="1"/>
  <c r="M450" i="1"/>
  <c r="H450" i="1"/>
  <c r="N450" i="1" s="1"/>
  <c r="M449" i="1"/>
  <c r="H449" i="1"/>
  <c r="N449" i="1" s="1"/>
  <c r="N448" i="1"/>
  <c r="G448" i="1"/>
  <c r="M448" i="1" s="1"/>
  <c r="M447" i="1"/>
  <c r="H447" i="1"/>
  <c r="N447" i="1" s="1"/>
  <c r="M446" i="1"/>
  <c r="H446" i="1"/>
  <c r="N446" i="1" s="1"/>
  <c r="M445" i="1"/>
  <c r="H445" i="1"/>
  <c r="N445" i="1" s="1"/>
  <c r="N444" i="1"/>
  <c r="G444" i="1"/>
  <c r="M444" i="1" s="1"/>
  <c r="M443" i="1"/>
  <c r="H443" i="1"/>
  <c r="N443" i="1" s="1"/>
  <c r="N442" i="1"/>
  <c r="G442" i="1"/>
  <c r="M442" i="1" s="1"/>
  <c r="M441" i="1"/>
  <c r="H441" i="1"/>
  <c r="N441" i="1" s="1"/>
  <c r="N440" i="1"/>
  <c r="G440" i="1"/>
  <c r="M440" i="1" s="1"/>
  <c r="M439" i="1"/>
  <c r="H439" i="1"/>
  <c r="N439" i="1" s="1"/>
  <c r="M438" i="1"/>
  <c r="H438" i="1"/>
  <c r="N438" i="1" s="1"/>
  <c r="M437" i="1"/>
  <c r="H437" i="1"/>
  <c r="N437" i="1" s="1"/>
  <c r="N436" i="1"/>
  <c r="G436" i="1"/>
  <c r="M436" i="1" s="1"/>
  <c r="M435" i="1"/>
  <c r="H435" i="1"/>
  <c r="N435" i="1" s="1"/>
  <c r="M434" i="1"/>
  <c r="H434" i="1"/>
  <c r="N434" i="1" s="1"/>
  <c r="M433" i="1"/>
  <c r="H433" i="1"/>
  <c r="N433" i="1" s="1"/>
  <c r="N432" i="1"/>
  <c r="G432" i="1"/>
  <c r="M432" i="1" s="1"/>
  <c r="M431" i="1"/>
  <c r="H431" i="1"/>
  <c r="N431" i="1" s="1"/>
  <c r="M430" i="1"/>
  <c r="H430" i="1"/>
  <c r="N430" i="1" s="1"/>
  <c r="N429" i="1"/>
  <c r="G429" i="1"/>
  <c r="M429" i="1" s="1"/>
  <c r="M428" i="1"/>
  <c r="H428" i="1"/>
  <c r="N428" i="1" s="1"/>
  <c r="M427" i="1"/>
  <c r="H427" i="1"/>
  <c r="N427" i="1" s="1"/>
  <c r="M426" i="1"/>
  <c r="H426" i="1"/>
  <c r="N426" i="1" s="1"/>
  <c r="N425" i="1"/>
  <c r="G425" i="1"/>
  <c r="M425" i="1" s="1"/>
  <c r="M424" i="1"/>
  <c r="H424" i="1"/>
  <c r="N424" i="1" s="1"/>
  <c r="N423" i="1"/>
  <c r="G423" i="1"/>
  <c r="M423" i="1" s="1"/>
  <c r="N422" i="1"/>
  <c r="G422" i="1"/>
  <c r="M422" i="1" s="1"/>
  <c r="M421" i="1"/>
  <c r="H421" i="1"/>
  <c r="N421" i="1" s="1"/>
  <c r="M420" i="1"/>
  <c r="H420" i="1"/>
  <c r="N420" i="1" s="1"/>
  <c r="M419" i="1"/>
  <c r="H419" i="1"/>
  <c r="N419" i="1" s="1"/>
  <c r="M418" i="1"/>
  <c r="H418" i="1"/>
  <c r="N418" i="1" s="1"/>
  <c r="M417" i="1"/>
  <c r="H417" i="1"/>
  <c r="N417" i="1" s="1"/>
  <c r="M416" i="1"/>
  <c r="H416" i="1"/>
  <c r="N416" i="1" s="1"/>
  <c r="M415" i="1"/>
  <c r="H415" i="1"/>
  <c r="N415" i="1" s="1"/>
  <c r="M414" i="1"/>
  <c r="H414" i="1"/>
  <c r="N414" i="1" s="1"/>
  <c r="N413" i="1"/>
  <c r="G413" i="1"/>
  <c r="M413" i="1" s="1"/>
  <c r="M412" i="1"/>
  <c r="H412" i="1"/>
  <c r="N412" i="1" s="1"/>
  <c r="M411" i="1"/>
  <c r="H411" i="1"/>
  <c r="N411" i="1" s="1"/>
  <c r="M410" i="1"/>
  <c r="H410" i="1"/>
  <c r="N410" i="1" s="1"/>
  <c r="M409" i="1"/>
  <c r="H409" i="1"/>
  <c r="N409" i="1" s="1"/>
  <c r="M408" i="1"/>
  <c r="H408" i="1"/>
  <c r="N408" i="1" s="1"/>
  <c r="N407" i="1"/>
  <c r="G407" i="1"/>
  <c r="M407" i="1" s="1"/>
  <c r="M406" i="1"/>
  <c r="H406" i="1"/>
  <c r="N406" i="1" s="1"/>
  <c r="N405" i="1"/>
  <c r="G405" i="1"/>
  <c r="M405" i="1" s="1"/>
  <c r="M404" i="1"/>
  <c r="H404" i="1"/>
  <c r="N404" i="1" s="1"/>
  <c r="M403" i="1"/>
  <c r="H403" i="1"/>
  <c r="N403" i="1" s="1"/>
  <c r="M402" i="1"/>
  <c r="H402" i="1"/>
  <c r="N402" i="1" s="1"/>
  <c r="N401" i="1"/>
  <c r="G401" i="1"/>
  <c r="M401" i="1" s="1"/>
  <c r="M400" i="1"/>
  <c r="H400" i="1"/>
  <c r="N400" i="1" s="1"/>
  <c r="N399" i="1"/>
  <c r="G399" i="1"/>
  <c r="M399" i="1" s="1"/>
  <c r="M398" i="1"/>
  <c r="H398" i="1"/>
  <c r="N398" i="1" s="1"/>
  <c r="N397" i="1"/>
  <c r="G397" i="1"/>
  <c r="M397" i="1" s="1"/>
  <c r="M396" i="1"/>
  <c r="H396" i="1"/>
  <c r="N396" i="1" s="1"/>
  <c r="N395" i="1"/>
  <c r="G395" i="1"/>
  <c r="M395" i="1" s="1"/>
  <c r="M394" i="1"/>
  <c r="H394" i="1"/>
  <c r="N394" i="1" s="1"/>
  <c r="M393" i="1"/>
  <c r="H393" i="1"/>
  <c r="N393" i="1" s="1"/>
  <c r="M392" i="1"/>
  <c r="H392" i="1"/>
  <c r="N392" i="1" s="1"/>
  <c r="M391" i="1"/>
  <c r="H391" i="1"/>
  <c r="N391" i="1" s="1"/>
  <c r="M390" i="1"/>
  <c r="H390" i="1"/>
  <c r="N390" i="1" s="1"/>
  <c r="M389" i="1"/>
  <c r="H389" i="1"/>
  <c r="N389" i="1" s="1"/>
  <c r="M388" i="1"/>
  <c r="H388" i="1"/>
  <c r="N388" i="1" s="1"/>
  <c r="M387" i="1"/>
  <c r="H387" i="1"/>
  <c r="N387" i="1" s="1"/>
  <c r="M386" i="1"/>
  <c r="H386" i="1"/>
  <c r="N386" i="1" s="1"/>
  <c r="N385" i="1"/>
  <c r="G385" i="1"/>
  <c r="M385" i="1" s="1"/>
  <c r="M384" i="1"/>
  <c r="H384" i="1"/>
  <c r="N384" i="1" s="1"/>
  <c r="N383" i="1"/>
  <c r="G383" i="1"/>
  <c r="M383" i="1" s="1"/>
  <c r="N382" i="1"/>
  <c r="G382" i="1"/>
  <c r="M382" i="1" s="1"/>
  <c r="M381" i="1"/>
  <c r="H381" i="1"/>
  <c r="N381" i="1" s="1"/>
  <c r="M380" i="1"/>
  <c r="H380" i="1"/>
  <c r="N380" i="1" s="1"/>
  <c r="N379" i="1"/>
  <c r="G379" i="1"/>
  <c r="M379" i="1" s="1"/>
  <c r="M378" i="1"/>
  <c r="H378" i="1"/>
  <c r="N378" i="1" s="1"/>
  <c r="M377" i="1"/>
  <c r="H377" i="1"/>
  <c r="N377" i="1" s="1"/>
  <c r="N376" i="1"/>
  <c r="G376" i="1"/>
  <c r="M376" i="1" s="1"/>
  <c r="M375" i="1"/>
  <c r="H375" i="1"/>
  <c r="N375" i="1" s="1"/>
  <c r="M374" i="1"/>
  <c r="H374" i="1"/>
  <c r="N374" i="1" s="1"/>
  <c r="M373" i="1"/>
  <c r="H373" i="1"/>
  <c r="N373" i="1" s="1"/>
  <c r="M372" i="1"/>
  <c r="H372" i="1"/>
  <c r="N372" i="1" s="1"/>
  <c r="M371" i="1"/>
  <c r="H371" i="1"/>
  <c r="N371" i="1" s="1"/>
  <c r="N370" i="1"/>
  <c r="G370" i="1"/>
  <c r="M370" i="1" s="1"/>
  <c r="N369" i="1"/>
  <c r="G369" i="1"/>
  <c r="M369" i="1" s="1"/>
  <c r="M368" i="1"/>
  <c r="H368" i="1"/>
  <c r="N368" i="1" s="1"/>
  <c r="M367" i="1"/>
  <c r="H367" i="1"/>
  <c r="N367" i="1" s="1"/>
  <c r="M366" i="1"/>
  <c r="H366" i="1"/>
  <c r="N366" i="1" s="1"/>
  <c r="M365" i="1"/>
  <c r="H365" i="1"/>
  <c r="N365" i="1" s="1"/>
  <c r="N364" i="1"/>
  <c r="G364" i="1"/>
  <c r="M364" i="1" s="1"/>
  <c r="M363" i="1"/>
  <c r="H363" i="1"/>
  <c r="N363" i="1" s="1"/>
  <c r="M362" i="1"/>
  <c r="H362" i="1"/>
  <c r="N362" i="1" s="1"/>
  <c r="M361" i="1"/>
  <c r="H361" i="1"/>
  <c r="N361" i="1" s="1"/>
  <c r="M359" i="1"/>
  <c r="H359" i="1"/>
  <c r="N359" i="1" s="1"/>
  <c r="M358" i="1"/>
  <c r="H358" i="1"/>
  <c r="N358" i="1" s="1"/>
  <c r="N357" i="1"/>
  <c r="G357" i="1"/>
  <c r="M357" i="1" s="1"/>
  <c r="N356" i="1"/>
  <c r="G356" i="1"/>
  <c r="M356" i="1" s="1"/>
  <c r="M355" i="1"/>
  <c r="H355" i="1"/>
  <c r="N355" i="1" s="1"/>
  <c r="M354" i="1"/>
  <c r="H354" i="1"/>
  <c r="N354" i="1" s="1"/>
  <c r="N353" i="1"/>
  <c r="G353" i="1"/>
  <c r="M353" i="1" s="1"/>
  <c r="M352" i="1"/>
  <c r="H352" i="1"/>
  <c r="N352" i="1" s="1"/>
  <c r="N351" i="1"/>
  <c r="G351" i="1"/>
  <c r="M351" i="1" s="1"/>
  <c r="M350" i="1"/>
  <c r="H350" i="1"/>
  <c r="N350" i="1" s="1"/>
  <c r="M349" i="1"/>
  <c r="H349" i="1"/>
  <c r="N349" i="1" s="1"/>
  <c r="N348" i="1"/>
  <c r="G348" i="1"/>
  <c r="M348" i="1" s="1"/>
  <c r="N347" i="1"/>
  <c r="G347" i="1"/>
  <c r="M347" i="1" s="1"/>
  <c r="N346" i="1"/>
  <c r="G346" i="1"/>
  <c r="M346" i="1" s="1"/>
  <c r="M345" i="1"/>
  <c r="H345" i="1"/>
  <c r="N345" i="1" s="1"/>
  <c r="N344" i="1"/>
  <c r="G344" i="1"/>
  <c r="M344" i="1" s="1"/>
  <c r="M343" i="1"/>
  <c r="H343" i="1"/>
  <c r="N343" i="1" s="1"/>
  <c r="N342" i="1"/>
  <c r="G342" i="1"/>
  <c r="M342" i="1" s="1"/>
  <c r="M341" i="1"/>
  <c r="H341" i="1"/>
  <c r="N341" i="1" s="1"/>
  <c r="M340" i="1"/>
  <c r="H340" i="1"/>
  <c r="N340" i="1" s="1"/>
  <c r="N339" i="1"/>
  <c r="G339" i="1"/>
  <c r="M339" i="1" s="1"/>
  <c r="M338" i="1"/>
  <c r="H338" i="1"/>
  <c r="N338" i="1" s="1"/>
  <c r="M337" i="1"/>
  <c r="H337" i="1"/>
  <c r="N337" i="1" s="1"/>
  <c r="M336" i="1"/>
  <c r="H336" i="1"/>
  <c r="N336" i="1" s="1"/>
  <c r="N335" i="1"/>
  <c r="G335" i="1"/>
  <c r="M335" i="1" s="1"/>
  <c r="M334" i="1"/>
  <c r="H334" i="1"/>
  <c r="N334" i="1" s="1"/>
  <c r="M333" i="1"/>
  <c r="H333" i="1"/>
  <c r="N333" i="1" s="1"/>
  <c r="N332" i="1"/>
  <c r="G332" i="1"/>
  <c r="M332" i="1" s="1"/>
  <c r="N331" i="1"/>
  <c r="G331" i="1"/>
  <c r="M331" i="1" s="1"/>
  <c r="M330" i="1"/>
  <c r="H330" i="1"/>
  <c r="N330" i="1" s="1"/>
  <c r="M329" i="1"/>
  <c r="H329" i="1"/>
  <c r="N329" i="1" s="1"/>
  <c r="M328" i="1"/>
  <c r="H328" i="1"/>
  <c r="N328" i="1" s="1"/>
  <c r="M327" i="1"/>
  <c r="H327" i="1"/>
  <c r="N327" i="1" s="1"/>
  <c r="M326" i="1"/>
  <c r="H326" i="1"/>
  <c r="N326" i="1" s="1"/>
  <c r="M325" i="1"/>
  <c r="H325" i="1"/>
  <c r="N325" i="1" s="1"/>
  <c r="M324" i="1"/>
  <c r="H324" i="1"/>
  <c r="N324" i="1" s="1"/>
  <c r="N323" i="1"/>
  <c r="G323" i="1"/>
  <c r="M323" i="1" s="1"/>
  <c r="M322" i="1"/>
  <c r="H322" i="1"/>
  <c r="N322" i="1" s="1"/>
  <c r="M321" i="1"/>
  <c r="H321" i="1"/>
  <c r="N321" i="1" s="1"/>
  <c r="M320" i="1"/>
  <c r="H320" i="1"/>
  <c r="N320" i="1" s="1"/>
  <c r="N319" i="1"/>
  <c r="G319" i="1"/>
  <c r="M319" i="1" s="1"/>
  <c r="M318" i="1"/>
  <c r="H318" i="1"/>
  <c r="N318" i="1" s="1"/>
  <c r="M317" i="1"/>
  <c r="H317" i="1"/>
  <c r="N317" i="1" s="1"/>
  <c r="M316" i="1"/>
  <c r="H316" i="1"/>
  <c r="N316" i="1" s="1"/>
  <c r="N315" i="1"/>
  <c r="G315" i="1"/>
  <c r="M315" i="1" s="1"/>
  <c r="N314" i="1"/>
  <c r="G314" i="1"/>
  <c r="M314" i="1" s="1"/>
  <c r="M313" i="1"/>
  <c r="H313" i="1"/>
  <c r="N313" i="1" s="1"/>
  <c r="N312" i="1"/>
  <c r="G312" i="1"/>
  <c r="M312" i="1" s="1"/>
  <c r="M311" i="1"/>
  <c r="H311" i="1"/>
  <c r="N311" i="1" s="1"/>
  <c r="M310" i="1"/>
  <c r="H310" i="1"/>
  <c r="N310" i="1" s="1"/>
  <c r="M309" i="1"/>
  <c r="H309" i="1"/>
  <c r="N309" i="1" s="1"/>
  <c r="M308" i="1"/>
  <c r="H308" i="1"/>
  <c r="N308" i="1" s="1"/>
  <c r="M307" i="1"/>
  <c r="H307" i="1"/>
  <c r="N307" i="1" s="1"/>
  <c r="N306" i="1"/>
  <c r="G306" i="1"/>
  <c r="M306" i="1" s="1"/>
  <c r="M304" i="1"/>
  <c r="H304" i="1"/>
  <c r="N304" i="1" s="1"/>
  <c r="M303" i="1"/>
  <c r="H303" i="1"/>
  <c r="N303" i="1" s="1"/>
  <c r="M302" i="1"/>
  <c r="H302" i="1"/>
  <c r="N302" i="1" s="1"/>
  <c r="M301" i="1"/>
  <c r="H301" i="1"/>
  <c r="N301" i="1" s="1"/>
  <c r="M300" i="1"/>
  <c r="H300" i="1"/>
  <c r="N300" i="1" s="1"/>
  <c r="M299" i="1"/>
  <c r="H299" i="1"/>
  <c r="N299" i="1" s="1"/>
  <c r="M298" i="1"/>
  <c r="H298" i="1"/>
  <c r="N298" i="1" s="1"/>
  <c r="M297" i="1"/>
  <c r="H297" i="1"/>
  <c r="N297" i="1" s="1"/>
  <c r="M296" i="1"/>
  <c r="H296" i="1"/>
  <c r="N296" i="1" s="1"/>
  <c r="M295" i="1"/>
  <c r="H295" i="1"/>
  <c r="N295" i="1" s="1"/>
  <c r="M294" i="1"/>
  <c r="H294" i="1"/>
  <c r="N294" i="1" s="1"/>
  <c r="M293" i="1"/>
  <c r="H293" i="1"/>
  <c r="N293" i="1" s="1"/>
  <c r="M292" i="1"/>
  <c r="H292" i="1"/>
  <c r="N292" i="1" s="1"/>
  <c r="M291" i="1"/>
  <c r="H291" i="1"/>
  <c r="N291" i="1" s="1"/>
  <c r="M290" i="1"/>
  <c r="H290" i="1"/>
  <c r="N290" i="1" s="1"/>
  <c r="M289" i="1"/>
  <c r="H289" i="1"/>
  <c r="N289" i="1" s="1"/>
  <c r="M288" i="1"/>
  <c r="H288" i="1"/>
  <c r="N288" i="1" s="1"/>
  <c r="M287" i="1"/>
  <c r="H287" i="1"/>
  <c r="N287" i="1" s="1"/>
  <c r="M286" i="1"/>
  <c r="H286" i="1"/>
  <c r="N286" i="1" s="1"/>
  <c r="M285" i="1"/>
  <c r="H285" i="1"/>
  <c r="N285" i="1" s="1"/>
  <c r="M284" i="1"/>
  <c r="H284" i="1"/>
  <c r="N284" i="1" s="1"/>
  <c r="M283" i="1"/>
  <c r="H283" i="1"/>
  <c r="N283" i="1" s="1"/>
  <c r="M282" i="1"/>
  <c r="H282" i="1"/>
  <c r="N282" i="1" s="1"/>
  <c r="M281" i="1"/>
  <c r="H281" i="1"/>
  <c r="N281" i="1" s="1"/>
  <c r="M280" i="1"/>
  <c r="H280" i="1"/>
  <c r="N280" i="1" s="1"/>
  <c r="M279" i="1"/>
  <c r="H279" i="1"/>
  <c r="N279" i="1" s="1"/>
  <c r="M278" i="1"/>
  <c r="H278" i="1"/>
  <c r="N278" i="1" s="1"/>
  <c r="M277" i="1"/>
  <c r="H277" i="1"/>
  <c r="N277" i="1" s="1"/>
  <c r="M276" i="1"/>
  <c r="H276" i="1"/>
  <c r="N276" i="1" s="1"/>
  <c r="M275" i="1"/>
  <c r="H275" i="1"/>
  <c r="N275" i="1" s="1"/>
  <c r="M274" i="1"/>
  <c r="H274" i="1"/>
  <c r="N274" i="1" s="1"/>
  <c r="M273" i="1"/>
  <c r="H273" i="1"/>
  <c r="N273" i="1" s="1"/>
  <c r="M272" i="1"/>
  <c r="H272" i="1"/>
  <c r="N272" i="1" s="1"/>
  <c r="M271" i="1"/>
  <c r="H271" i="1"/>
  <c r="N271" i="1" s="1"/>
  <c r="M270" i="1"/>
  <c r="H270" i="1"/>
  <c r="N270" i="1" s="1"/>
  <c r="M269" i="1"/>
  <c r="H269" i="1"/>
  <c r="N269" i="1" s="1"/>
  <c r="M268" i="1"/>
  <c r="H268" i="1"/>
  <c r="N268" i="1" s="1"/>
  <c r="M267" i="1"/>
  <c r="H267" i="1"/>
  <c r="N267" i="1" s="1"/>
  <c r="M266" i="1"/>
  <c r="H266" i="1"/>
  <c r="N266" i="1" s="1"/>
  <c r="M265" i="1"/>
  <c r="H265" i="1"/>
  <c r="N265" i="1" s="1"/>
  <c r="M264" i="1"/>
  <c r="H264" i="1"/>
  <c r="N264" i="1" s="1"/>
  <c r="M263" i="1"/>
  <c r="H263" i="1"/>
  <c r="N263" i="1" s="1"/>
  <c r="M262" i="1"/>
  <c r="H262" i="1"/>
  <c r="N262" i="1" s="1"/>
  <c r="M261" i="1"/>
  <c r="H261" i="1"/>
  <c r="N261" i="1" s="1"/>
  <c r="M260" i="1"/>
  <c r="H260" i="1"/>
  <c r="N260" i="1" s="1"/>
  <c r="M259" i="1"/>
  <c r="H259" i="1"/>
  <c r="N259" i="1" s="1"/>
  <c r="M258" i="1"/>
  <c r="H258" i="1"/>
  <c r="N258" i="1" s="1"/>
  <c r="M257" i="1"/>
  <c r="H257" i="1"/>
  <c r="N257" i="1" s="1"/>
  <c r="M256" i="1"/>
  <c r="H256" i="1"/>
  <c r="N256" i="1" s="1"/>
  <c r="M255" i="1"/>
  <c r="H255" i="1"/>
  <c r="N255" i="1" s="1"/>
  <c r="M254" i="1"/>
  <c r="H254" i="1"/>
  <c r="N254" i="1" s="1"/>
  <c r="M253" i="1"/>
  <c r="H253" i="1"/>
  <c r="N253" i="1" s="1"/>
  <c r="M252" i="1"/>
  <c r="H252" i="1"/>
  <c r="N252" i="1" s="1"/>
  <c r="M251" i="1"/>
  <c r="H251" i="1"/>
  <c r="N251" i="1" s="1"/>
  <c r="M250" i="1"/>
  <c r="H250" i="1"/>
  <c r="N250" i="1" s="1"/>
  <c r="M249" i="1"/>
  <c r="H249" i="1"/>
  <c r="N249" i="1" s="1"/>
  <c r="M248" i="1"/>
  <c r="H248" i="1"/>
  <c r="N248" i="1" s="1"/>
  <c r="M247" i="1"/>
  <c r="H247" i="1"/>
  <c r="N247" i="1" s="1"/>
  <c r="M246" i="1"/>
  <c r="H246" i="1"/>
  <c r="N246" i="1" s="1"/>
  <c r="M245" i="1"/>
  <c r="H245" i="1"/>
  <c r="N245" i="1" s="1"/>
  <c r="M244" i="1"/>
  <c r="H244" i="1"/>
  <c r="N244" i="1" s="1"/>
  <c r="M243" i="1"/>
  <c r="H243" i="1"/>
  <c r="N243" i="1" s="1"/>
  <c r="M242" i="1"/>
  <c r="H242" i="1"/>
  <c r="N242" i="1" s="1"/>
  <c r="M241" i="1"/>
  <c r="H241" i="1"/>
  <c r="N241" i="1" s="1"/>
  <c r="M240" i="1"/>
  <c r="H240" i="1"/>
  <c r="N240" i="1" s="1"/>
  <c r="M239" i="1"/>
  <c r="H239" i="1"/>
  <c r="N239" i="1" s="1"/>
  <c r="M238" i="1"/>
  <c r="H238" i="1"/>
  <c r="N238" i="1" s="1"/>
  <c r="M237" i="1"/>
  <c r="H237" i="1"/>
  <c r="N237" i="1" s="1"/>
  <c r="M236" i="1"/>
  <c r="H236" i="1"/>
  <c r="N236" i="1" s="1"/>
  <c r="M235" i="1"/>
  <c r="H235" i="1"/>
  <c r="N235" i="1" s="1"/>
  <c r="M234" i="1"/>
  <c r="H234" i="1"/>
  <c r="N234" i="1" s="1"/>
  <c r="M233" i="1"/>
  <c r="H233" i="1"/>
  <c r="N233" i="1" s="1"/>
  <c r="M232" i="1"/>
  <c r="H232" i="1"/>
  <c r="N232" i="1" s="1"/>
  <c r="M231" i="1"/>
  <c r="H231" i="1"/>
  <c r="N231" i="1" s="1"/>
  <c r="M230" i="1"/>
  <c r="H230" i="1"/>
  <c r="N230" i="1" s="1"/>
  <c r="M229" i="1"/>
  <c r="H229" i="1"/>
  <c r="N229" i="1" s="1"/>
  <c r="M228" i="1"/>
  <c r="H228" i="1"/>
  <c r="N228" i="1" s="1"/>
  <c r="M227" i="1"/>
  <c r="H227" i="1"/>
  <c r="N227" i="1" s="1"/>
  <c r="M226" i="1"/>
  <c r="H226" i="1"/>
  <c r="N226" i="1" s="1"/>
  <c r="M225" i="1"/>
  <c r="H225" i="1"/>
  <c r="N225" i="1" s="1"/>
  <c r="M224" i="1"/>
  <c r="H224" i="1"/>
  <c r="N224" i="1" s="1"/>
  <c r="M223" i="1"/>
  <c r="H223" i="1"/>
  <c r="N223" i="1" s="1"/>
  <c r="M222" i="1"/>
  <c r="H222" i="1"/>
  <c r="N222" i="1" s="1"/>
  <c r="M221" i="1"/>
  <c r="H221" i="1"/>
  <c r="N221" i="1" s="1"/>
  <c r="M220" i="1"/>
  <c r="H220" i="1"/>
  <c r="N220" i="1" s="1"/>
  <c r="M218" i="1"/>
  <c r="H218" i="1"/>
  <c r="N218" i="1" s="1"/>
  <c r="M217" i="1"/>
  <c r="H217" i="1"/>
  <c r="N217" i="1" s="1"/>
  <c r="M216" i="1"/>
  <c r="H216" i="1"/>
  <c r="N216" i="1" s="1"/>
  <c r="M215" i="1"/>
  <c r="H215" i="1"/>
  <c r="N215" i="1" s="1"/>
  <c r="M213" i="1"/>
  <c r="H213" i="1"/>
  <c r="N213" i="1" s="1"/>
  <c r="M212" i="1"/>
  <c r="H212" i="1"/>
  <c r="N212" i="1" s="1"/>
  <c r="M211" i="1"/>
  <c r="H211" i="1"/>
  <c r="N211" i="1" s="1"/>
  <c r="M210" i="1"/>
  <c r="H210" i="1"/>
  <c r="N210" i="1" s="1"/>
  <c r="M209" i="1"/>
  <c r="H209" i="1"/>
  <c r="N209" i="1" s="1"/>
  <c r="M208" i="1"/>
  <c r="H208" i="1"/>
  <c r="N208" i="1" s="1"/>
  <c r="M207" i="1"/>
  <c r="H207" i="1"/>
  <c r="N207" i="1" s="1"/>
  <c r="M206" i="1"/>
  <c r="H206" i="1"/>
  <c r="N206" i="1" s="1"/>
  <c r="M205" i="1"/>
  <c r="H205" i="1"/>
  <c r="N205" i="1" s="1"/>
  <c r="M204" i="1"/>
  <c r="H204" i="1"/>
  <c r="N204" i="1" s="1"/>
  <c r="M203" i="1"/>
  <c r="H203" i="1"/>
  <c r="N203" i="1" s="1"/>
  <c r="M202" i="1"/>
  <c r="H202" i="1"/>
  <c r="N202" i="1" s="1"/>
  <c r="M201" i="1"/>
  <c r="H201" i="1"/>
  <c r="N201" i="1" s="1"/>
  <c r="M200" i="1"/>
  <c r="H200" i="1"/>
  <c r="N200" i="1" s="1"/>
  <c r="M199" i="1"/>
  <c r="H199" i="1"/>
  <c r="N199" i="1" s="1"/>
  <c r="M198" i="1"/>
  <c r="H198" i="1"/>
  <c r="N198" i="1" s="1"/>
  <c r="M197" i="1"/>
  <c r="H197" i="1"/>
  <c r="N197" i="1" s="1"/>
  <c r="M196" i="1"/>
  <c r="H196" i="1"/>
  <c r="N196" i="1" s="1"/>
  <c r="M195" i="1"/>
  <c r="H195" i="1"/>
  <c r="N195" i="1" s="1"/>
  <c r="M194" i="1"/>
  <c r="H194" i="1"/>
  <c r="N194" i="1" s="1"/>
  <c r="M193" i="1"/>
  <c r="H193" i="1"/>
  <c r="N193" i="1" s="1"/>
  <c r="M192" i="1"/>
  <c r="H192" i="1"/>
  <c r="N192" i="1" s="1"/>
  <c r="M191" i="1"/>
  <c r="H191" i="1"/>
  <c r="N191" i="1" s="1"/>
  <c r="M190" i="1"/>
  <c r="H190" i="1"/>
  <c r="N190" i="1" s="1"/>
  <c r="M189" i="1"/>
  <c r="H189" i="1"/>
  <c r="N189" i="1" s="1"/>
  <c r="M188" i="1"/>
  <c r="H188" i="1"/>
  <c r="N188" i="1" s="1"/>
  <c r="M187" i="1"/>
  <c r="H187" i="1"/>
  <c r="N187" i="1" s="1"/>
  <c r="M186" i="1"/>
  <c r="H186" i="1"/>
  <c r="N186" i="1" s="1"/>
  <c r="M185" i="1"/>
  <c r="H185" i="1"/>
  <c r="N185" i="1" s="1"/>
  <c r="M184" i="1"/>
  <c r="H184" i="1"/>
  <c r="N184" i="1" s="1"/>
  <c r="M183" i="1"/>
  <c r="H183" i="1"/>
  <c r="N183" i="1" s="1"/>
  <c r="M182" i="1"/>
  <c r="H182" i="1"/>
  <c r="N182" i="1" s="1"/>
  <c r="M181" i="1"/>
  <c r="H181" i="1"/>
  <c r="N181" i="1" s="1"/>
  <c r="M180" i="1"/>
  <c r="H180" i="1"/>
  <c r="N180" i="1" s="1"/>
  <c r="M179" i="1"/>
  <c r="H179" i="1"/>
  <c r="N179" i="1" s="1"/>
  <c r="M178" i="1"/>
  <c r="H178" i="1"/>
  <c r="N178" i="1" s="1"/>
  <c r="M177" i="1"/>
  <c r="H177" i="1"/>
  <c r="N177" i="1" s="1"/>
  <c r="M176" i="1"/>
  <c r="H176" i="1"/>
  <c r="N176" i="1" s="1"/>
  <c r="M175" i="1"/>
  <c r="H175" i="1"/>
  <c r="N175" i="1" s="1"/>
  <c r="M174" i="1"/>
  <c r="H174" i="1"/>
  <c r="N174" i="1" s="1"/>
  <c r="M173" i="1"/>
  <c r="H173" i="1"/>
  <c r="N173" i="1" s="1"/>
  <c r="M172" i="1"/>
  <c r="H172" i="1"/>
  <c r="N172" i="1" s="1"/>
  <c r="M171" i="1"/>
  <c r="H171" i="1"/>
  <c r="N171" i="1" s="1"/>
  <c r="M170" i="1"/>
  <c r="H170" i="1"/>
  <c r="N170" i="1" s="1"/>
  <c r="M169" i="1"/>
  <c r="H169" i="1"/>
  <c r="N169" i="1" s="1"/>
  <c r="M168" i="1"/>
  <c r="H168" i="1"/>
  <c r="N168" i="1" s="1"/>
  <c r="M167" i="1"/>
  <c r="H167" i="1"/>
  <c r="N167" i="1" s="1"/>
  <c r="M166" i="1"/>
  <c r="H166" i="1"/>
  <c r="N166" i="1" s="1"/>
  <c r="M165" i="1"/>
  <c r="H165" i="1"/>
  <c r="N165" i="1" s="1"/>
  <c r="M164" i="1"/>
  <c r="H164" i="1"/>
  <c r="N164" i="1" s="1"/>
  <c r="M163" i="1"/>
  <c r="H163" i="1"/>
  <c r="N163" i="1" s="1"/>
  <c r="M162" i="1"/>
  <c r="H162" i="1"/>
  <c r="N162" i="1" s="1"/>
  <c r="M161" i="1"/>
  <c r="H161" i="1"/>
  <c r="N161" i="1" s="1"/>
  <c r="M160" i="1"/>
  <c r="H160" i="1"/>
  <c r="N160" i="1" s="1"/>
  <c r="M159" i="1"/>
  <c r="H159" i="1"/>
  <c r="N159" i="1" s="1"/>
  <c r="M158" i="1"/>
  <c r="H158" i="1"/>
  <c r="N158" i="1" s="1"/>
  <c r="M157" i="1"/>
  <c r="H157" i="1"/>
  <c r="N157" i="1" s="1"/>
  <c r="M156" i="1"/>
  <c r="H156" i="1"/>
  <c r="N156" i="1" s="1"/>
  <c r="M155" i="1"/>
  <c r="H155" i="1"/>
  <c r="N155" i="1" s="1"/>
  <c r="M154" i="1"/>
  <c r="H154" i="1"/>
  <c r="N154" i="1" s="1"/>
  <c r="M153" i="1"/>
  <c r="H153" i="1"/>
  <c r="N153" i="1" s="1"/>
  <c r="M152" i="1"/>
  <c r="H152" i="1"/>
  <c r="N152" i="1" s="1"/>
  <c r="M151" i="1"/>
  <c r="H151" i="1"/>
  <c r="N151" i="1" s="1"/>
  <c r="M150" i="1"/>
  <c r="H150" i="1"/>
  <c r="N150" i="1" s="1"/>
  <c r="M149" i="1"/>
  <c r="H149" i="1"/>
  <c r="N149" i="1" s="1"/>
  <c r="M148" i="1"/>
  <c r="H148" i="1"/>
  <c r="N148" i="1" s="1"/>
  <c r="M147" i="1"/>
  <c r="H147" i="1"/>
  <c r="N147" i="1" s="1"/>
  <c r="M145" i="1"/>
  <c r="H145" i="1"/>
  <c r="N145" i="1" s="1"/>
  <c r="M144" i="1"/>
  <c r="H144" i="1"/>
  <c r="N144" i="1" s="1"/>
  <c r="M143" i="1"/>
  <c r="H143" i="1"/>
  <c r="N143" i="1" s="1"/>
  <c r="M142" i="1"/>
  <c r="H142" i="1"/>
  <c r="N142" i="1" s="1"/>
  <c r="M141" i="1"/>
  <c r="H141" i="1"/>
  <c r="N141" i="1" s="1"/>
  <c r="M140" i="1"/>
  <c r="H140" i="1"/>
  <c r="N140" i="1" s="1"/>
  <c r="M139" i="1"/>
  <c r="H139" i="1"/>
  <c r="N139" i="1" s="1"/>
  <c r="M138" i="1"/>
  <c r="H138" i="1"/>
  <c r="N138" i="1" s="1"/>
  <c r="M137" i="1"/>
  <c r="H137" i="1"/>
  <c r="N137" i="1" s="1"/>
  <c r="M136" i="1"/>
  <c r="H136" i="1"/>
  <c r="N136" i="1" s="1"/>
  <c r="M135" i="1"/>
  <c r="H135" i="1"/>
  <c r="N135" i="1" s="1"/>
  <c r="M134" i="1"/>
  <c r="H134" i="1"/>
  <c r="N134" i="1" s="1"/>
  <c r="M133" i="1"/>
  <c r="H133" i="1"/>
  <c r="N133" i="1" s="1"/>
  <c r="M132" i="1"/>
  <c r="H132" i="1"/>
  <c r="N132" i="1" s="1"/>
  <c r="M131" i="1"/>
  <c r="H131" i="1"/>
  <c r="N131" i="1" s="1"/>
  <c r="M130" i="1"/>
  <c r="H130" i="1"/>
  <c r="N130" i="1" s="1"/>
  <c r="M129" i="1"/>
  <c r="H129" i="1"/>
  <c r="N129" i="1" s="1"/>
  <c r="M128" i="1"/>
  <c r="H128" i="1"/>
  <c r="N128" i="1" s="1"/>
  <c r="M127" i="1"/>
  <c r="H127" i="1"/>
  <c r="N127" i="1" s="1"/>
  <c r="M126" i="1"/>
  <c r="H126" i="1"/>
  <c r="N126" i="1" s="1"/>
  <c r="M125" i="1"/>
  <c r="H125" i="1"/>
  <c r="N125" i="1" s="1"/>
  <c r="M124" i="1"/>
  <c r="H124" i="1"/>
  <c r="N124" i="1" s="1"/>
  <c r="M123" i="1"/>
  <c r="H123" i="1"/>
  <c r="N123" i="1" s="1"/>
  <c r="M122" i="1"/>
  <c r="H122" i="1"/>
  <c r="N122" i="1" s="1"/>
  <c r="M121" i="1"/>
  <c r="H121" i="1"/>
  <c r="N121" i="1" s="1"/>
  <c r="M120" i="1"/>
  <c r="H120" i="1"/>
  <c r="N120" i="1" s="1"/>
  <c r="M119" i="1"/>
  <c r="H119" i="1"/>
  <c r="N119" i="1" s="1"/>
  <c r="M118" i="1"/>
  <c r="H118" i="1"/>
  <c r="N118" i="1" s="1"/>
  <c r="M117" i="1"/>
  <c r="H117" i="1"/>
  <c r="N117" i="1" s="1"/>
  <c r="M116" i="1"/>
  <c r="H116" i="1"/>
  <c r="N116" i="1" s="1"/>
  <c r="M115" i="1"/>
  <c r="H115" i="1"/>
  <c r="N115" i="1" s="1"/>
  <c r="M114" i="1"/>
  <c r="H114" i="1"/>
  <c r="N114" i="1" s="1"/>
  <c r="M113" i="1"/>
  <c r="H113" i="1"/>
  <c r="N113" i="1" s="1"/>
  <c r="M112" i="1"/>
  <c r="H112" i="1"/>
  <c r="N112" i="1" s="1"/>
  <c r="M111" i="1"/>
  <c r="H111" i="1"/>
  <c r="N111" i="1" s="1"/>
  <c r="M110" i="1"/>
  <c r="H110" i="1"/>
  <c r="N110" i="1" s="1"/>
  <c r="M109" i="1"/>
  <c r="H109" i="1"/>
  <c r="N109" i="1" s="1"/>
  <c r="M108" i="1"/>
  <c r="H108" i="1"/>
  <c r="N108" i="1" s="1"/>
  <c r="M107" i="1"/>
  <c r="H107" i="1"/>
  <c r="N107" i="1" s="1"/>
  <c r="M106" i="1"/>
  <c r="H106" i="1"/>
  <c r="N106" i="1" s="1"/>
  <c r="M104" i="1"/>
  <c r="H104" i="1"/>
  <c r="N104" i="1" s="1"/>
  <c r="M103" i="1"/>
  <c r="H103" i="1"/>
  <c r="N103" i="1" s="1"/>
  <c r="M102" i="1"/>
  <c r="H102" i="1"/>
  <c r="N102" i="1" s="1"/>
  <c r="M101" i="1"/>
  <c r="H101" i="1"/>
  <c r="N101" i="1" s="1"/>
  <c r="M100" i="1"/>
  <c r="H100" i="1"/>
  <c r="N100" i="1" s="1"/>
  <c r="M99" i="1"/>
  <c r="H99" i="1"/>
  <c r="N99" i="1" s="1"/>
  <c r="M98" i="1"/>
  <c r="H98" i="1"/>
  <c r="N98" i="1" s="1"/>
  <c r="M97" i="1"/>
  <c r="H97" i="1"/>
  <c r="N97" i="1" s="1"/>
  <c r="M96" i="1"/>
  <c r="H96" i="1"/>
  <c r="N96" i="1" s="1"/>
  <c r="M95" i="1"/>
  <c r="H95" i="1"/>
  <c r="N95" i="1" s="1"/>
  <c r="M94" i="1"/>
  <c r="H94" i="1"/>
  <c r="N94" i="1" s="1"/>
  <c r="M93" i="1"/>
  <c r="H93" i="1"/>
  <c r="N93" i="1" s="1"/>
  <c r="M92" i="1"/>
  <c r="H92" i="1"/>
  <c r="N92" i="1" s="1"/>
  <c r="M91" i="1"/>
  <c r="H91" i="1"/>
  <c r="N91" i="1" s="1"/>
  <c r="M90" i="1"/>
  <c r="H90" i="1"/>
  <c r="N90" i="1" s="1"/>
  <c r="M89" i="1"/>
  <c r="H89" i="1"/>
  <c r="N89" i="1" s="1"/>
  <c r="M88" i="1"/>
  <c r="H88" i="1"/>
  <c r="N88" i="1" s="1"/>
  <c r="M87" i="1"/>
  <c r="H87" i="1"/>
  <c r="N87" i="1" s="1"/>
  <c r="M86" i="1"/>
  <c r="H86" i="1"/>
  <c r="N86" i="1" s="1"/>
  <c r="M85" i="1"/>
  <c r="H85" i="1"/>
  <c r="N85" i="1" s="1"/>
  <c r="M84" i="1"/>
  <c r="H84" i="1"/>
  <c r="N84" i="1" s="1"/>
  <c r="M83" i="1"/>
  <c r="H83" i="1"/>
  <c r="N83" i="1" s="1"/>
  <c r="M82" i="1"/>
  <c r="H82" i="1"/>
  <c r="N82" i="1" s="1"/>
  <c r="M81" i="1"/>
  <c r="H81" i="1"/>
  <c r="N81" i="1" s="1"/>
  <c r="M80" i="1"/>
  <c r="H80" i="1"/>
  <c r="N80" i="1" s="1"/>
  <c r="M79" i="1"/>
  <c r="H79" i="1"/>
  <c r="N79" i="1" s="1"/>
  <c r="M78" i="1"/>
  <c r="H78" i="1"/>
  <c r="N78" i="1" s="1"/>
  <c r="M77" i="1"/>
  <c r="H77" i="1"/>
  <c r="N77" i="1" s="1"/>
  <c r="M76" i="1"/>
  <c r="H76" i="1"/>
  <c r="N76" i="1" s="1"/>
  <c r="M75" i="1"/>
  <c r="H75" i="1"/>
  <c r="N75" i="1" s="1"/>
  <c r="M74" i="1"/>
  <c r="H74" i="1"/>
  <c r="N74" i="1" s="1"/>
  <c r="M73" i="1"/>
  <c r="H73" i="1"/>
  <c r="N73" i="1" s="1"/>
  <c r="M72" i="1"/>
  <c r="H72" i="1"/>
  <c r="N72" i="1" s="1"/>
  <c r="M71" i="1"/>
  <c r="H71" i="1"/>
  <c r="N71" i="1" s="1"/>
  <c r="M70" i="1"/>
  <c r="H70" i="1"/>
  <c r="N70" i="1" s="1"/>
  <c r="M69" i="1"/>
  <c r="H69" i="1"/>
  <c r="N69" i="1" s="1"/>
  <c r="M68" i="1"/>
  <c r="H68" i="1"/>
  <c r="N68" i="1" s="1"/>
  <c r="M67" i="1"/>
  <c r="H67" i="1"/>
  <c r="N67" i="1" s="1"/>
  <c r="M66" i="1"/>
  <c r="H66" i="1"/>
  <c r="N66" i="1" s="1"/>
  <c r="M65" i="1"/>
  <c r="H65" i="1"/>
  <c r="N65" i="1" s="1"/>
  <c r="M62" i="1"/>
  <c r="H62" i="1"/>
  <c r="N62" i="1" s="1"/>
  <c r="M61" i="1"/>
  <c r="H61" i="1"/>
  <c r="N61" i="1" s="1"/>
  <c r="M60" i="1"/>
  <c r="H60" i="1"/>
  <c r="N60" i="1" s="1"/>
  <c r="M58" i="1"/>
  <c r="H58" i="1"/>
  <c r="N58" i="1" s="1"/>
  <c r="M57" i="1"/>
  <c r="H57" i="1"/>
  <c r="N57" i="1" s="1"/>
  <c r="M56" i="1"/>
  <c r="H56" i="1"/>
  <c r="N56" i="1" s="1"/>
  <c r="M55" i="1"/>
  <c r="H55" i="1"/>
  <c r="N55" i="1" s="1"/>
  <c r="M54" i="1"/>
  <c r="H54" i="1"/>
  <c r="N54" i="1" s="1"/>
  <c r="M53" i="1"/>
  <c r="H53" i="1"/>
  <c r="N53" i="1" s="1"/>
  <c r="M52" i="1"/>
  <c r="H52" i="1"/>
  <c r="N52" i="1" s="1"/>
  <c r="M51" i="1"/>
  <c r="H51" i="1"/>
  <c r="N51" i="1" s="1"/>
  <c r="M50" i="1"/>
  <c r="H50" i="1"/>
  <c r="N50" i="1" s="1"/>
  <c r="M49" i="1"/>
  <c r="H49" i="1"/>
  <c r="N49" i="1" s="1"/>
  <c r="M47" i="1"/>
  <c r="H47" i="1"/>
  <c r="N47" i="1" s="1"/>
  <c r="M46" i="1"/>
  <c r="H46" i="1"/>
  <c r="N46" i="1" s="1"/>
  <c r="M45" i="1"/>
  <c r="H45" i="1"/>
  <c r="N45" i="1" s="1"/>
  <c r="M44" i="1"/>
  <c r="H44" i="1"/>
  <c r="N44" i="1" s="1"/>
  <c r="M43" i="1"/>
  <c r="H43" i="1"/>
  <c r="N43" i="1" s="1"/>
  <c r="M42" i="1"/>
  <c r="H42" i="1"/>
  <c r="N42" i="1" s="1"/>
  <c r="M41" i="1"/>
  <c r="H41" i="1"/>
  <c r="N41" i="1" s="1"/>
  <c r="M40" i="1"/>
  <c r="H40" i="1"/>
  <c r="N40" i="1" s="1"/>
  <c r="M39" i="1"/>
  <c r="H39" i="1"/>
  <c r="N39" i="1" s="1"/>
  <c r="M38" i="1"/>
  <c r="H38" i="1"/>
  <c r="N38" i="1" s="1"/>
  <c r="M37" i="1"/>
  <c r="H37" i="1"/>
  <c r="N37" i="1" s="1"/>
  <c r="M36" i="1"/>
  <c r="H36" i="1"/>
  <c r="N36" i="1" s="1"/>
  <c r="M35" i="1"/>
  <c r="H35" i="1"/>
  <c r="N35" i="1" s="1"/>
  <c r="M34" i="1"/>
  <c r="H34" i="1"/>
  <c r="N34" i="1" s="1"/>
  <c r="M33" i="1"/>
  <c r="H33" i="1"/>
  <c r="N33" i="1" s="1"/>
  <c r="O12" i="1"/>
  <c r="O11" i="1"/>
  <c r="Q11" i="1" s="1"/>
  <c r="O10" i="1"/>
  <c r="L490" i="1" s="1"/>
  <c r="L489" i="1" l="1"/>
  <c r="L491" i="1" s="1"/>
  <c r="O14" i="1"/>
  <c r="O13" i="1"/>
  <c r="O15" i="1" l="1"/>
  <c r="O17" i="1" l="1"/>
  <c r="O16" i="1"/>
  <c r="O18" i="1"/>
  <c r="O19" i="1" l="1"/>
</calcChain>
</file>

<file path=xl/sharedStrings.xml><?xml version="1.0" encoding="utf-8"?>
<sst xmlns="http://schemas.openxmlformats.org/spreadsheetml/2006/main" count="6336" uniqueCount="1233">
  <si>
    <t>Подпишитесь на наш телеграм-канал, чтобы всегда быть в курсе последних новостей, предложений и акций:</t>
  </si>
  <si>
    <t>Клематисы 2026</t>
  </si>
  <si>
    <t xml:space="preserve">    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</si>
  <si>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</si>
  <si>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</si>
  <si>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>с условиями работы ознакомлен</t>
  </si>
  <si>
    <t>нет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</si>
  <si>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</si>
  <si>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ЦБ РФ+9₽</t>
  </si>
  <si>
    <t>Производство: Европа, Россия</t>
  </si>
  <si>
    <t>Не выбрано!</t>
  </si>
  <si>
    <t>← Выберите период поставки</t>
  </si>
  <si>
    <t xml:space="preserve"> </t>
  </si>
  <si>
    <r>
      <rPr>
        <b/>
        <sz val="11"/>
        <color theme="1"/>
        <rFont val="Arial"/>
        <family val="2"/>
        <charset val="204"/>
      </rPr>
      <t>Выдача заказов</t>
    </r>
    <r>
      <rPr>
        <sz val="11"/>
        <color theme="1"/>
        <rFont val="Arial"/>
        <family val="2"/>
        <charset val="204"/>
      </rPr>
      <t xml:space="preserve">: </t>
    </r>
  </si>
  <si>
    <t>ОКС, Кол-во, шт</t>
  </si>
  <si>
    <t>Р7, Кол-во, шт</t>
  </si>
  <si>
    <t>Р9, Кол-во, шт</t>
  </si>
  <si>
    <t>Сумма за европейские клематисы</t>
  </si>
  <si>
    <r>
      <rPr>
        <b/>
        <sz val="11"/>
        <rFont val="Arial"/>
        <family val="2"/>
        <charset val="204"/>
      </rPr>
      <t xml:space="preserve">Общий минимальный заказ: </t>
    </r>
    <r>
      <rPr>
        <sz val="11"/>
        <rFont val="Arial"/>
        <family val="2"/>
        <charset val="204"/>
      </rPr>
      <t>500 €. При заказе от 300 € применяется торговая надбавка 10%</t>
    </r>
  </si>
  <si>
    <t>Сумма за российские клематисы</t>
  </si>
  <si>
    <t>P7 (NL):</t>
  </si>
  <si>
    <r>
      <t>минимальный заказ на сорт 20 шт;</t>
    </r>
    <r>
      <rPr>
        <b/>
        <sz val="11"/>
        <rFont val="Arial"/>
        <family val="2"/>
        <charset val="204"/>
      </rPr>
      <t xml:space="preserve"> общий заказ на группу должен быть кратен 40 шт</t>
    </r>
  </si>
  <si>
    <t>Предварительная сумма заказа без скидки</t>
  </si>
  <si>
    <t>тара - пластиковый ящик 60х40х25 см; бесплатно</t>
  </si>
  <si>
    <t>Скидка или надбавка за объем</t>
  </si>
  <si>
    <t>растения подстрижены до высоты ±5 см</t>
  </si>
  <si>
    <t>Сумма скидки/наценки за европейские клематисы</t>
  </si>
  <si>
    <t>P9 (PL):</t>
  </si>
  <si>
    <t>минимальный заказ на сорт 24 шт;</t>
  </si>
  <si>
    <t>Сумма скидки/наценки за российские клематисы</t>
  </si>
  <si>
    <t>Итоговая сумма заказа</t>
  </si>
  <si>
    <t>ОКС (NL, PL):</t>
  </si>
  <si>
    <t>минимальный заказ на сорт 25 штук;</t>
  </si>
  <si>
    <t>тара - гофрокороб 40х60х30; бесплатно</t>
  </si>
  <si>
    <t>Оплата производится в рублях по курсу = ЦБ РФ+9₽ на момент зачисления денежных средств на наш р/сч</t>
  </si>
  <si>
    <t>Система скидок: при заказе более более 1000 евро -1%, более 1500 евро -2%; более 3000 евро -3%, более 4000 евро -4%; более 6000 евро -5%</t>
  </si>
  <si>
    <t>Тара - гофрокороб 40х60х30; бесплатно</t>
  </si>
  <si>
    <t>Бесплатная доставка до ближайшего к нашему складу терминала ТК: ПЭК, ЖелДорЭкспедиция, 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</si>
  <si>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</si>
  <si>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</si>
  <si>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Сорт</t>
  </si>
  <si>
    <t>Корневая система</t>
  </si>
  <si>
    <t xml:space="preserve">Цена, € </t>
  </si>
  <si>
    <t>Цена, ₽</t>
  </si>
  <si>
    <t>Производство</t>
  </si>
  <si>
    <t>Кратность заказа</t>
  </si>
  <si>
    <r>
      <t xml:space="preserve">Заказ, шт
</t>
    </r>
    <r>
      <rPr>
        <sz val="11"/>
        <color theme="1"/>
        <rFont val="Arial"/>
        <family val="2"/>
      </rPr>
      <t>↓</t>
    </r>
  </si>
  <si>
    <t xml:space="preserve">Сумма, €  </t>
  </si>
  <si>
    <t xml:space="preserve">Сумма, ₽ </t>
  </si>
  <si>
    <t>Выдача</t>
  </si>
  <si>
    <t>Подтверждение</t>
  </si>
  <si>
    <t>Группа обрезки</t>
  </si>
  <si>
    <t>Цвет</t>
  </si>
  <si>
    <t>Высота, см</t>
  </si>
  <si>
    <t>Размер цветка (d, см)</t>
  </si>
  <si>
    <t>Период цветения</t>
  </si>
  <si>
    <t>Селекционер</t>
  </si>
  <si>
    <t>Группа</t>
  </si>
  <si>
    <t>*</t>
  </si>
  <si>
    <t>Клематисы с ОКС</t>
  </si>
  <si>
    <t>59-14-0181</t>
  </si>
  <si>
    <t>евро</t>
  </si>
  <si>
    <t>Ai-Nor</t>
  </si>
  <si>
    <t>ОКС A</t>
  </si>
  <si>
    <t>новое в предложении</t>
  </si>
  <si>
    <t>EU</t>
  </si>
  <si>
    <t>10-12 недели 2026</t>
  </si>
  <si>
    <t>в теч. 3-х дней после внесения аванса</t>
  </si>
  <si>
    <t>59-14-0182</t>
  </si>
  <si>
    <t>Akafuji</t>
  </si>
  <si>
    <t>II</t>
  </si>
  <si>
    <t>малиновый</t>
  </si>
  <si>
    <t>10-14</t>
  </si>
  <si>
    <t>май-июнь/август-сентябрь</t>
  </si>
  <si>
    <t>T.Oikawa</t>
  </si>
  <si>
    <t>Patens</t>
  </si>
  <si>
    <t>59-14-0183</t>
  </si>
  <si>
    <t>Akaishi</t>
  </si>
  <si>
    <t>фиолетово-розовый</t>
  </si>
  <si>
    <t>13-15</t>
  </si>
  <si>
    <t>Sakata no Tane</t>
  </si>
  <si>
    <t>87-58-0187</t>
  </si>
  <si>
    <t>Alba Luxureans</t>
  </si>
  <si>
    <t>после 17.11.2025</t>
  </si>
  <si>
    <t>III</t>
  </si>
  <si>
    <t>зелёный</t>
  </si>
  <si>
    <t>5-12</t>
  </si>
  <si>
    <t>июль-август</t>
  </si>
  <si>
    <t xml:space="preserve">John Veitch </t>
  </si>
  <si>
    <t>Viticella</t>
  </si>
  <si>
    <t>87-45-0236</t>
  </si>
  <si>
    <t>Albina Plena</t>
  </si>
  <si>
    <t>княжик</t>
  </si>
  <si>
    <t>7-12 недели 2026</t>
  </si>
  <si>
    <t>I</t>
  </si>
  <si>
    <t>белый</t>
  </si>
  <si>
    <t>6-8</t>
  </si>
  <si>
    <t>июнь-сентябрь</t>
  </si>
  <si>
    <t>Magnus Johnson</t>
  </si>
  <si>
    <t>Atragene</t>
  </si>
  <si>
    <t>87-45-0002</t>
  </si>
  <si>
    <t>Aljonushka</t>
  </si>
  <si>
    <t>фиолетовый</t>
  </si>
  <si>
    <t>7-8</t>
  </si>
  <si>
    <t>июнь-август</t>
  </si>
  <si>
    <t>A N Volosenko-Valenis &amp; M A Beskaravainaja</t>
  </si>
  <si>
    <t>Integrifolia</t>
  </si>
  <si>
    <t>87-45-0215</t>
  </si>
  <si>
    <t>Alpina</t>
  </si>
  <si>
    <t>5-6</t>
  </si>
  <si>
    <t>май-июнь</t>
  </si>
  <si>
    <t>87-45-0003</t>
  </si>
  <si>
    <t>Andromeda</t>
  </si>
  <si>
    <t>15-20</t>
  </si>
  <si>
    <t>Ken Pyne</t>
  </si>
  <si>
    <t>59-14-0546</t>
  </si>
  <si>
    <t>Anna's Choice</t>
  </si>
  <si>
    <t>new 2025</t>
  </si>
  <si>
    <t>87-45-0004</t>
  </si>
  <si>
    <t>Arabella</t>
  </si>
  <si>
    <t>синий</t>
  </si>
  <si>
    <t>5-7</t>
  </si>
  <si>
    <t>июль-сентябрь</t>
  </si>
  <si>
    <t>Barry Fretwell</t>
  </si>
  <si>
    <t>87-45-0152</t>
  </si>
  <si>
    <t>Asao</t>
  </si>
  <si>
    <t>розовый</t>
  </si>
  <si>
    <t>Kasushige Ozawa</t>
  </si>
  <si>
    <t>87-45-0005</t>
  </si>
  <si>
    <t>Ashva</t>
  </si>
  <si>
    <t>хит</t>
  </si>
  <si>
    <t>87-58-0196</t>
  </si>
  <si>
    <t>Astra Nova=Zo09085</t>
  </si>
  <si>
    <t>фиолетово-белый</t>
  </si>
  <si>
    <t>5-8</t>
  </si>
  <si>
    <t>J. van Zoest B.V.</t>
  </si>
  <si>
    <t>59-14-0467</t>
  </si>
  <si>
    <t>Baltic Waves</t>
  </si>
  <si>
    <t>new 2024</t>
  </si>
  <si>
    <t>сиреневый</t>
  </si>
  <si>
    <t>160-180</t>
  </si>
  <si>
    <t>24-28</t>
  </si>
  <si>
    <t>май-июль/сентябрь-октябрь</t>
  </si>
  <si>
    <t>Szczepan Marczynski</t>
  </si>
  <si>
    <t>87-45-0006</t>
  </si>
  <si>
    <t>Baltyk</t>
  </si>
  <si>
    <t>12-14</t>
  </si>
  <si>
    <t>Stefan Franczak</t>
  </si>
  <si>
    <t>87-45-0007</t>
  </si>
  <si>
    <t>Barbara Jackman</t>
  </si>
  <si>
    <t>фиолетово-красный</t>
  </si>
  <si>
    <t>12-18</t>
  </si>
  <si>
    <t>Rowland Jackman</t>
  </si>
  <si>
    <t>87-58-0199</t>
  </si>
  <si>
    <t>87-58-0389</t>
  </si>
  <si>
    <t>Beauty of Worchester</t>
  </si>
  <si>
    <t>12-15</t>
  </si>
  <si>
    <t>Richard Smith &amp; Co</t>
  </si>
  <si>
    <t>87-45-0237</t>
  </si>
  <si>
    <t>Bees Jubilee</t>
  </si>
  <si>
    <t>15-18</t>
  </si>
  <si>
    <t>Bees Ltd Nurseries</t>
  </si>
  <si>
    <t>59-14-0397</t>
  </si>
  <si>
    <t>Betty Corning</t>
  </si>
  <si>
    <t>59-14-0273</t>
  </si>
  <si>
    <t>Birthday Girl</t>
  </si>
  <si>
    <t>сиреневый с малиновой полосой</t>
  </si>
  <si>
    <t>10-13</t>
  </si>
  <si>
    <t>87-58-0204</t>
  </si>
  <si>
    <t>Blue Belle</t>
  </si>
  <si>
    <t>87-58-0508</t>
  </si>
  <si>
    <t>Blue Diamond=Zo15269</t>
  </si>
  <si>
    <t>голубой</t>
  </si>
  <si>
    <t>10-12</t>
  </si>
  <si>
    <t>май-июнь/июль-сентябрь</t>
  </si>
  <si>
    <t>87-45-0216</t>
  </si>
  <si>
    <t>Blue Eclipce</t>
  </si>
  <si>
    <t>250-300</t>
  </si>
  <si>
    <t>14</t>
  </si>
  <si>
    <t>май-август</t>
  </si>
  <si>
    <t>Vince &amp; Sylvia Denny</t>
  </si>
  <si>
    <t>59-14-0190</t>
  </si>
  <si>
    <t>Blue Explosion</t>
  </si>
  <si>
    <t>87-45-0155</t>
  </si>
  <si>
    <t>Blue Light</t>
  </si>
  <si>
    <t>11-15</t>
  </si>
  <si>
    <t>87-58-0206</t>
  </si>
  <si>
    <t>87-58-0210</t>
  </si>
  <si>
    <t>Blue River=Zoblueriver</t>
  </si>
  <si>
    <t>87-45-0239</t>
  </si>
  <si>
    <t>Broughton Bride</t>
  </si>
  <si>
    <t>белый с красной крапинкой</t>
  </si>
  <si>
    <t>300-400</t>
  </si>
  <si>
    <t>апрель-май/июнь-июль</t>
  </si>
  <si>
    <t>87-45-0217</t>
  </si>
  <si>
    <t>Brunette</t>
  </si>
  <si>
    <t>4-5</t>
  </si>
  <si>
    <t>59-14-0398</t>
  </si>
  <si>
    <t>Carmencita</t>
  </si>
  <si>
    <t>красный</t>
  </si>
  <si>
    <t>59-14-0557</t>
  </si>
  <si>
    <t>Chalcedony</t>
  </si>
  <si>
    <t>ОКС B</t>
  </si>
  <si>
    <t>59-14-0193</t>
  </si>
  <si>
    <t>Change of Heart</t>
  </si>
  <si>
    <t>светло-сиреневый</t>
  </si>
  <si>
    <t>59-14-0387</t>
  </si>
  <si>
    <t>Cloudburst</t>
  </si>
  <si>
    <t>87-45-0218</t>
  </si>
  <si>
    <t>Columella</t>
  </si>
  <si>
    <t>3-5</t>
  </si>
  <si>
    <t>87-45-0015</t>
  </si>
  <si>
    <t>Comtesse de Bouchaud</t>
  </si>
  <si>
    <t>10-15</t>
  </si>
  <si>
    <t>май-сентябрь</t>
  </si>
  <si>
    <t>F. Morel</t>
  </si>
  <si>
    <t>Jackmanii</t>
  </si>
  <si>
    <t>59-14-0280</t>
  </si>
  <si>
    <t>Copernicus</t>
  </si>
  <si>
    <t>87-58-0393</t>
  </si>
  <si>
    <t>Countess of Lovelace</t>
  </si>
  <si>
    <t>G Jackman &amp; Son</t>
  </si>
  <si>
    <t>87-45-0208</t>
  </si>
  <si>
    <t>Cragside</t>
  </si>
  <si>
    <t>Edmund Phillips</t>
  </si>
  <si>
    <t>87-58-0217</t>
  </si>
  <si>
    <t>Dancing Queen=Zodaque</t>
  </si>
  <si>
    <t>светло-розовый</t>
  </si>
  <si>
    <t>87-58-0218</t>
  </si>
  <si>
    <t>Dancing Smile=Zodasmi</t>
  </si>
  <si>
    <t>бело-розовый</t>
  </si>
  <si>
    <t>87-45-0117</t>
  </si>
  <si>
    <t>Daniel Deronda</t>
  </si>
  <si>
    <t>сине-фиолетовый</t>
  </si>
  <si>
    <t>15-22</t>
  </si>
  <si>
    <t>Charles Noble</t>
  </si>
  <si>
    <t>59-14-0197</t>
  </si>
  <si>
    <t>Danuta</t>
  </si>
  <si>
    <t>87-58-0396</t>
  </si>
  <si>
    <t>Denny's Double</t>
  </si>
  <si>
    <t>87-45-0017</t>
  </si>
  <si>
    <t>Destiny</t>
  </si>
  <si>
    <t>7-10</t>
  </si>
  <si>
    <t>Willem Straver</t>
  </si>
  <si>
    <t>59-14-0198</t>
  </si>
  <si>
    <t>Diamond Ball</t>
  </si>
  <si>
    <t>59-14-0282</t>
  </si>
  <si>
    <t>87-58-0226</t>
  </si>
  <si>
    <t>Dorothy Walton</t>
  </si>
  <si>
    <t>8-10</t>
  </si>
  <si>
    <t>87-45-0019</t>
  </si>
  <si>
    <t>Dr Ruppel</t>
  </si>
  <si>
    <t>Ruppel</t>
  </si>
  <si>
    <t>87-58-0399</t>
  </si>
  <si>
    <t>Duchess of Albany</t>
  </si>
  <si>
    <t>6-7</t>
  </si>
  <si>
    <t>A.G. Jackman</t>
  </si>
  <si>
    <t>Texensis</t>
  </si>
  <si>
    <t>87-45-0020</t>
  </si>
  <si>
    <t>Duchess of Edinburgh</t>
  </si>
  <si>
    <t>87-45-0021</t>
  </si>
  <si>
    <t>Dutch Sky</t>
  </si>
  <si>
    <t>87-58-0232</t>
  </si>
  <si>
    <t>Emilia Plater</t>
  </si>
  <si>
    <t>87-45-0023</t>
  </si>
  <si>
    <t>Ernest Markham</t>
  </si>
  <si>
    <t>87-45-0024</t>
  </si>
  <si>
    <t>Etoile de Malicorne</t>
  </si>
  <si>
    <t>II или III</t>
  </si>
  <si>
    <t>A. Girault</t>
  </si>
  <si>
    <t>87-45-0156</t>
  </si>
  <si>
    <t>Etoile Nacree</t>
  </si>
  <si>
    <t>бледно-розовый</t>
  </si>
  <si>
    <t>Masayoshi Okuboo</t>
  </si>
  <si>
    <t>87-45-0025</t>
  </si>
  <si>
    <t>Etoile Violette</t>
  </si>
  <si>
    <t>Francisque Morel</t>
  </si>
  <si>
    <t>87-45-0243</t>
  </si>
  <si>
    <t>Eximia</t>
  </si>
  <si>
    <t>200-250</t>
  </si>
  <si>
    <t>апрель-май</t>
  </si>
  <si>
    <t>59-14-0547</t>
  </si>
  <si>
    <t>Expander</t>
  </si>
  <si>
    <t>integrifolia</t>
  </si>
  <si>
    <t>59-14-0401</t>
  </si>
  <si>
    <t>Fairy Bells</t>
  </si>
  <si>
    <t>лилово-розовый</t>
  </si>
  <si>
    <t>июнь-июль/авгуcт-сентябрь</t>
  </si>
  <si>
    <t>59-14-0458</t>
  </si>
  <si>
    <t>Fairy Slippers</t>
  </si>
  <si>
    <t>нежно-розовый</t>
  </si>
  <si>
    <t>59-14-0403</t>
  </si>
  <si>
    <t>Fairydust</t>
  </si>
  <si>
    <t>Spring Valley Greenhouse Inc</t>
  </si>
  <si>
    <t>59-14-0288</t>
  </si>
  <si>
    <t>Fay</t>
  </si>
  <si>
    <t>150-200</t>
  </si>
  <si>
    <t>87-45-0026</t>
  </si>
  <si>
    <t>Firefly</t>
  </si>
  <si>
    <t>59-14-0289</t>
  </si>
  <si>
    <t>First Light</t>
  </si>
  <si>
    <t>100-150</t>
  </si>
  <si>
    <t>59-14-0459</t>
  </si>
  <si>
    <t>First Love</t>
  </si>
  <si>
    <t>87-58-0469</t>
  </si>
  <si>
    <t>Fond Memories</t>
  </si>
  <si>
    <t>бело-фиолетовый</t>
  </si>
  <si>
    <t>12-17</t>
  </si>
  <si>
    <t>G. Tolver</t>
  </si>
  <si>
    <t>Florida</t>
  </si>
  <si>
    <t>87-45-0245</t>
  </si>
  <si>
    <t>Frances Rivis</t>
  </si>
  <si>
    <t>6-9</t>
  </si>
  <si>
    <t>Sir Cedric Morris</t>
  </si>
  <si>
    <t>59-14-0548</t>
  </si>
  <si>
    <t>Fryderyk Chopin</t>
  </si>
  <si>
    <t>87-45-0027</t>
  </si>
  <si>
    <t>Fujimusume</t>
  </si>
  <si>
    <t xml:space="preserve">II </t>
  </si>
  <si>
    <t>Seejuuroo Arai</t>
  </si>
  <si>
    <t>87-45-0029</t>
  </si>
  <si>
    <t>Fuyu-No-Tabi</t>
  </si>
  <si>
    <t>16-18</t>
  </si>
  <si>
    <t>Masako Takeuchi</t>
  </si>
  <si>
    <t>87-45-0246</t>
  </si>
  <si>
    <t>General Sikorski</t>
  </si>
  <si>
    <t>20-25</t>
  </si>
  <si>
    <t>Vladislav Noll</t>
  </si>
  <si>
    <t>87-45-0141</t>
  </si>
  <si>
    <t>Gipsy Queen</t>
  </si>
  <si>
    <t>темно-фиолетовый</t>
  </si>
  <si>
    <t>8-17</t>
  </si>
  <si>
    <t>Cripps &amp; Son</t>
  </si>
  <si>
    <t>87-45-0030</t>
  </si>
  <si>
    <t>Girenas</t>
  </si>
  <si>
    <t>L Bakevicius</t>
  </si>
  <si>
    <t>87-58-0585</t>
  </si>
  <si>
    <t>Glorious Day=Zo23020</t>
  </si>
  <si>
    <t>июль-октябрь</t>
  </si>
  <si>
    <t>87-58-0586</t>
  </si>
  <si>
    <t>Glorious Red=Zo23015</t>
  </si>
  <si>
    <t>59-14-0460</t>
  </si>
  <si>
    <t>Gravetye Beauty</t>
  </si>
  <si>
    <t>5-9</t>
  </si>
  <si>
    <t>59-14-0573</t>
  </si>
  <si>
    <t>59-14-0441</t>
  </si>
  <si>
    <t>Grunwald</t>
  </si>
  <si>
    <t>июнь-октябрь</t>
  </si>
  <si>
    <t>59-14-0549</t>
  </si>
  <si>
    <t>Grzes</t>
  </si>
  <si>
    <t>87-45-0031</t>
  </si>
  <si>
    <t>Guernsey Cream</t>
  </si>
  <si>
    <t>Raymond Evison</t>
  </si>
  <si>
    <t>87-58-0247</t>
  </si>
  <si>
    <t>H.F. Young</t>
  </si>
  <si>
    <t>Walter Pennell</t>
  </si>
  <si>
    <t>59-14-0205</t>
  </si>
  <si>
    <t>87-45-0032</t>
  </si>
  <si>
    <t>Hagley Hybrid</t>
  </si>
  <si>
    <t>Percy Picton</t>
  </si>
  <si>
    <t>87-58-0251</t>
  </si>
  <si>
    <t>Hakuookan</t>
  </si>
  <si>
    <t>59-14-0208</t>
  </si>
  <si>
    <t>Halina Noll</t>
  </si>
  <si>
    <t>14-18</t>
  </si>
  <si>
    <t>87-58-0253</t>
  </si>
  <si>
    <t>Hania</t>
  </si>
  <si>
    <t>87-45-0034</t>
  </si>
  <si>
    <t>Heather Herschell</t>
  </si>
  <si>
    <t xml:space="preserve">III </t>
  </si>
  <si>
    <t>май-октябрь</t>
  </si>
  <si>
    <t>87-45-0219</t>
  </si>
  <si>
    <t>Helsingborg</t>
  </si>
  <si>
    <t xml:space="preserve">I </t>
  </si>
  <si>
    <t>200-400</t>
  </si>
  <si>
    <t>май</t>
  </si>
  <si>
    <t>Tage Lundell</t>
  </si>
  <si>
    <t>87-45-0035</t>
  </si>
  <si>
    <t>Henryi</t>
  </si>
  <si>
    <t>87-58-0407</t>
  </si>
  <si>
    <t>Hoshi-no-Flamenco</t>
  </si>
  <si>
    <t>15-17</t>
  </si>
  <si>
    <t>Minoru Hoshino</t>
  </si>
  <si>
    <t>59-14-0296</t>
  </si>
  <si>
    <t>Hot Kisses</t>
  </si>
  <si>
    <t>59-14-0405</t>
  </si>
  <si>
    <t>Hot Love</t>
  </si>
  <si>
    <t>пурпурный</t>
  </si>
  <si>
    <t>100-140</t>
  </si>
  <si>
    <t>июнь-июль-авгуcт</t>
  </si>
  <si>
    <t>87-45-0036</t>
  </si>
  <si>
    <t>Huldine</t>
  </si>
  <si>
    <t>87-58-0408</t>
  </si>
  <si>
    <t>Hybrida Sieboldii</t>
  </si>
  <si>
    <t>светло-голубой</t>
  </si>
  <si>
    <t>B Droog</t>
  </si>
  <si>
    <t>87-45-0220</t>
  </si>
  <si>
    <t>Imke</t>
  </si>
  <si>
    <t>200-300</t>
  </si>
  <si>
    <t>апрель-июнь</t>
  </si>
  <si>
    <t>Imke Bunk</t>
  </si>
  <si>
    <t>59-14-0298</t>
  </si>
  <si>
    <t>Innocent Blush</t>
  </si>
  <si>
    <t>59-14-0178</t>
  </si>
  <si>
    <t>Innocent Glance</t>
  </si>
  <si>
    <t>14-16</t>
  </si>
  <si>
    <t>59-14-0461</t>
  </si>
  <si>
    <t>Isago</t>
  </si>
  <si>
    <t>Susumu Nibune</t>
  </si>
  <si>
    <t>87-58-0266</t>
  </si>
  <si>
    <t>Ivan Olsson</t>
  </si>
  <si>
    <t>бело-голубой</t>
  </si>
  <si>
    <t>8-14</t>
  </si>
  <si>
    <t>87-45-0038</t>
  </si>
  <si>
    <t>фиолетово-синий</t>
  </si>
  <si>
    <t>George Jackman Jr</t>
  </si>
  <si>
    <t>59-14-0212</t>
  </si>
  <si>
    <t>Jan III Sobieski</t>
  </si>
  <si>
    <t>13-18</t>
  </si>
  <si>
    <t>59-14-0301</t>
  </si>
  <si>
    <t>87-45-0040</t>
  </si>
  <si>
    <t>Jan Pawel II=John Paul II</t>
  </si>
  <si>
    <t>87-45-0210</t>
  </si>
  <si>
    <t>Jiska</t>
  </si>
  <si>
    <t>Pieter Zwijnenburg</t>
  </si>
  <si>
    <t>87-58-0273</t>
  </si>
  <si>
    <t>John Howells=Zojohnhowells</t>
  </si>
  <si>
    <t>Wim Snoeijer</t>
  </si>
  <si>
    <t>59-14-0551</t>
  </si>
  <si>
    <t>Joyful Heart</t>
  </si>
  <si>
    <t>87-58-0581</t>
  </si>
  <si>
    <t>Julka</t>
  </si>
  <si>
    <t>фиолетовый с красной полосой по центру лепестка</t>
  </si>
  <si>
    <t>87-45-0042</t>
  </si>
  <si>
    <t>Justa</t>
  </si>
  <si>
    <t>87-45-0221</t>
  </si>
  <si>
    <t>Jutta</t>
  </si>
  <si>
    <t>8-9</t>
  </si>
  <si>
    <t>Finn Rosholm</t>
  </si>
  <si>
    <t>87-45-0043</t>
  </si>
  <si>
    <t>Juuli</t>
  </si>
  <si>
    <t>8-12</t>
  </si>
  <si>
    <t>Uno Kivistik</t>
  </si>
  <si>
    <t>59-14-0406</t>
  </si>
  <si>
    <t>Kacper</t>
  </si>
  <si>
    <t>59-14-0179</t>
  </si>
  <si>
    <t>Kaiser</t>
  </si>
  <si>
    <t>F Miyata &amp; K Miyazaki</t>
  </si>
  <si>
    <t>87-58-0474</t>
  </si>
  <si>
    <t>Kathleen Dunford</t>
  </si>
  <si>
    <t>светло-фиолетовый</t>
  </si>
  <si>
    <t>июнь-июль/август-сентябрь</t>
  </si>
  <si>
    <t>Jim Fisk</t>
  </si>
  <si>
    <t>59-14-0216</t>
  </si>
  <si>
    <t>Kohana</t>
  </si>
  <si>
    <t>бело-зеленый</t>
  </si>
  <si>
    <t>87-45-0046</t>
  </si>
  <si>
    <t>Kosmiczeskaja Melodija</t>
  </si>
  <si>
    <t>красно-коричневый</t>
  </si>
  <si>
    <t>59-14-0408</t>
  </si>
  <si>
    <t>Krolowa Bona</t>
  </si>
  <si>
    <t>9-12</t>
  </si>
  <si>
    <t>июнь-июль/авгут-сентябрь</t>
  </si>
  <si>
    <t>59-14-0462</t>
  </si>
  <si>
    <t>Kryspina</t>
  </si>
  <si>
    <t>87-58-0417</t>
  </si>
  <si>
    <t>Lady Betty Balfour</t>
  </si>
  <si>
    <t>10-16</t>
  </si>
  <si>
    <t>87-58-0277</t>
  </si>
  <si>
    <t>Lasurstern</t>
  </si>
  <si>
    <t>Goos &amp; Koenemann</t>
  </si>
  <si>
    <t>59-14-0411</t>
  </si>
  <si>
    <t>Lech Kaczyński</t>
  </si>
  <si>
    <t>12-16</t>
  </si>
  <si>
    <t>87-58-0279</t>
  </si>
  <si>
    <t>Liberty=Zo08095</t>
  </si>
  <si>
    <t>87-45-0222</t>
  </si>
  <si>
    <t>Little Mermaid</t>
  </si>
  <si>
    <t>Takashi Watanabe</t>
  </si>
  <si>
    <t>87-58-0283</t>
  </si>
  <si>
    <t>Lucky Charm=Z009067</t>
  </si>
  <si>
    <t>белый с розовой полосой</t>
  </si>
  <si>
    <t>87-45-0160</t>
  </si>
  <si>
    <t>Luther Burbank</t>
  </si>
  <si>
    <t>14-20</t>
  </si>
  <si>
    <t>A N Volosenko-Valenis</t>
  </si>
  <si>
    <t>87-45-0047</t>
  </si>
  <si>
    <t>Madame Edouard Andre</t>
  </si>
  <si>
    <t>Veillard</t>
  </si>
  <si>
    <t>87-45-0256</t>
  </si>
  <si>
    <t>Madame Julia Correvon</t>
  </si>
  <si>
    <t>5-10</t>
  </si>
  <si>
    <t>87-45-0048</t>
  </si>
  <si>
    <t>Madame Le Coultre</t>
  </si>
  <si>
    <t>F.J. Grootendorst</t>
  </si>
  <si>
    <t>Lanuginosa</t>
  </si>
  <si>
    <t>87-58-0286</t>
  </si>
  <si>
    <t>Margaret Hunt</t>
  </si>
  <si>
    <t>87-58-0587</t>
  </si>
  <si>
    <t>Maria Cornelia</t>
  </si>
  <si>
    <t>59-14-0412</t>
  </si>
  <si>
    <t>Maria Kaczynska</t>
  </si>
  <si>
    <t>87-58-0423</t>
  </si>
  <si>
    <t>Mary Rose</t>
  </si>
  <si>
    <t>2-6</t>
  </si>
  <si>
    <t>59-14-0414</t>
  </si>
  <si>
    <t>Matka Siedliska</t>
  </si>
  <si>
    <t>59-14-0574</t>
  </si>
  <si>
    <t>59-14-0415</t>
  </si>
  <si>
    <t>Mazowsze</t>
  </si>
  <si>
    <t>бордовый бархатный</t>
  </si>
  <si>
    <t>59-14-0220</t>
  </si>
  <si>
    <t>Mazurek</t>
  </si>
  <si>
    <t>59-14-0310</t>
  </si>
  <si>
    <t>59-14-0311</t>
  </si>
  <si>
    <t>Mazury=Crater Lake</t>
  </si>
  <si>
    <t>59-14-0394</t>
  </si>
  <si>
    <t>Midori</t>
  </si>
  <si>
    <t>зеленый</t>
  </si>
  <si>
    <t>май-июнь/август-октябрь</t>
  </si>
  <si>
    <t>Masaaki Kurata</t>
  </si>
  <si>
    <t>87-45-0051</t>
  </si>
  <si>
    <t>Mikelite</t>
  </si>
  <si>
    <t>87-45-0052</t>
  </si>
  <si>
    <t>Minister</t>
  </si>
  <si>
    <t>87-45-0053</t>
  </si>
  <si>
    <t>Miss Bateman</t>
  </si>
  <si>
    <t>59-14-0222</t>
  </si>
  <si>
    <t>Moniuszko</t>
  </si>
  <si>
    <t>18-20</t>
  </si>
  <si>
    <t>59-14-0446</t>
  </si>
  <si>
    <t>Monte Cassino</t>
  </si>
  <si>
    <t xml:space="preserve">бордовый </t>
  </si>
  <si>
    <t>16-20</t>
  </si>
  <si>
    <t>59-14-0447</t>
  </si>
  <si>
    <t>Morning Sky</t>
  </si>
  <si>
    <t>87-45-0055</t>
  </si>
  <si>
    <t>Mrs Cholmondeley</t>
  </si>
  <si>
    <t>12-20</t>
  </si>
  <si>
    <t>май-июнь/ август-сентябрь</t>
  </si>
  <si>
    <t>87-58-0425</t>
  </si>
  <si>
    <t>Mrs N. Thompson</t>
  </si>
  <si>
    <t>фиолетовый с красной полосой</t>
  </si>
  <si>
    <t>250</t>
  </si>
  <si>
    <t>87-58-0426</t>
  </si>
  <si>
    <t>Mrs Spencer Castle</t>
  </si>
  <si>
    <t>87-45-0057</t>
  </si>
  <si>
    <t>Multi Blue</t>
  </si>
  <si>
    <t>Bouter &amp; Zoon</t>
  </si>
  <si>
    <t>87-58-0477</t>
  </si>
  <si>
    <t>Multi Pink=ST17333</t>
  </si>
  <si>
    <t>Nursery van der Starre, Boskoop</t>
  </si>
  <si>
    <t>59-14-0224</t>
  </si>
  <si>
    <t>My Beauty</t>
  </si>
  <si>
    <t>июнь/август</t>
  </si>
  <si>
    <t>59-14-0180</t>
  </si>
  <si>
    <t>My Darling</t>
  </si>
  <si>
    <t>18-23</t>
  </si>
  <si>
    <t>май-июль/сентябрь</t>
  </si>
  <si>
    <t>59-14-0552</t>
  </si>
  <si>
    <t>Mystic River</t>
  </si>
  <si>
    <t>87-45-0059</t>
  </si>
  <si>
    <t>Negritjanka</t>
  </si>
  <si>
    <t>M I Orlov</t>
  </si>
  <si>
    <t>87-45-0060</t>
  </si>
  <si>
    <t>Nelly Moser</t>
  </si>
  <si>
    <t>май-июнь/ июль-сентябрь</t>
  </si>
  <si>
    <t>Moser et Fils</t>
  </si>
  <si>
    <t>59-14-0469</t>
  </si>
  <si>
    <t>Neonka</t>
  </si>
  <si>
    <t>59-14-0225</t>
  </si>
  <si>
    <t>Night Veil</t>
  </si>
  <si>
    <t>7,5-9</t>
  </si>
  <si>
    <t>Masashi Iino</t>
  </si>
  <si>
    <t>87-45-0223</t>
  </si>
  <si>
    <t>Niobe</t>
  </si>
  <si>
    <t>87-58-0429</t>
  </si>
  <si>
    <t>87-45-0261</t>
  </si>
  <si>
    <t>Ocean Pearl</t>
  </si>
  <si>
    <t/>
  </si>
  <si>
    <t>87-45-0063</t>
  </si>
  <si>
    <t>Omoshiro</t>
  </si>
  <si>
    <t>Hiroshi Hayakawa</t>
  </si>
  <si>
    <t>59-14-0448</t>
  </si>
  <si>
    <t>Once More</t>
  </si>
  <si>
    <t>59-14-0227</t>
  </si>
  <si>
    <t>Pamiat Serdtsa</t>
  </si>
  <si>
    <t>M A Beskaravainaja</t>
  </si>
  <si>
    <t>87-45-0164</t>
  </si>
  <si>
    <t>Pamina</t>
  </si>
  <si>
    <t>Mr &amp; Mrs C Terry</t>
  </si>
  <si>
    <t>87-58-0433</t>
  </si>
  <si>
    <t>Paradiso=Zo11154</t>
  </si>
  <si>
    <t>87-45-0211</t>
  </si>
  <si>
    <t>Paul Farges=Summer Snow</t>
  </si>
  <si>
    <t>M A Beskaravainaja &amp; A N Volosenko-Valenis</t>
  </si>
  <si>
    <t>Vitalba</t>
  </si>
  <si>
    <t>59-14-0416</t>
  </si>
  <si>
    <t>Perida</t>
  </si>
  <si>
    <t>87-45-0257</t>
  </si>
  <si>
    <t>Perle d'Azur</t>
  </si>
  <si>
    <t>87-58-0434</t>
  </si>
  <si>
    <t>Pernille=Zo09113</t>
  </si>
  <si>
    <t>бело-сиреневый</t>
  </si>
  <si>
    <t>87-58-0305</t>
  </si>
  <si>
    <t>Picotee=Zo09124</t>
  </si>
  <si>
    <t>87-45-0064</t>
  </si>
  <si>
    <t>Piilu</t>
  </si>
  <si>
    <t>6-12</t>
  </si>
  <si>
    <t>59-14-0230</t>
  </si>
  <si>
    <t>Pink Beauty</t>
  </si>
  <si>
    <t>11-17</t>
  </si>
  <si>
    <t>87-45-0044</t>
  </si>
  <si>
    <t>Pink Champagne=Kakio</t>
  </si>
  <si>
    <t>розовый с малиновой полосой</t>
  </si>
  <si>
    <t>87-45-0143</t>
  </si>
  <si>
    <t>Pink Fantasy</t>
  </si>
  <si>
    <t>Fisk's Clematis Nursery, Suffolk</t>
  </si>
  <si>
    <t>87-45-0224</t>
  </si>
  <si>
    <t>Pink Flamingo</t>
  </si>
  <si>
    <t>87-58-0480</t>
  </si>
  <si>
    <t>Pink Passion=Z012325</t>
  </si>
  <si>
    <t>87-45-0262</t>
  </si>
  <si>
    <t>Pink Princess</t>
  </si>
  <si>
    <t>59-14-0417</t>
  </si>
  <si>
    <t>Pistachio Cake</t>
  </si>
  <si>
    <t>кремово-зеленый с розовым краем</t>
  </si>
  <si>
    <t>87-45-0226</t>
  </si>
  <si>
    <t xml:space="preserve">Plum Beauty=Pruinina </t>
  </si>
  <si>
    <t>87-45-0065</t>
  </si>
  <si>
    <t>Polish Spirit</t>
  </si>
  <si>
    <t>59-14-0553</t>
  </si>
  <si>
    <t>Polka</t>
  </si>
  <si>
    <t>87-45-0066</t>
  </si>
  <si>
    <t>Prince Charles</t>
  </si>
  <si>
    <t>8-15</t>
  </si>
  <si>
    <t>Alister Keay</t>
  </si>
  <si>
    <t>87-58-0436</t>
  </si>
  <si>
    <t>87-58-0312</t>
  </si>
  <si>
    <t>Princess Diana</t>
  </si>
  <si>
    <t>87-58-0311</t>
  </si>
  <si>
    <t>Princess Kate=Zoprika</t>
  </si>
  <si>
    <t>4-6</t>
  </si>
  <si>
    <t>87-45-0067</t>
  </si>
  <si>
    <t>Princess of Wales</t>
  </si>
  <si>
    <t>июнь/август-сентябрь</t>
  </si>
  <si>
    <t>87-45-0225</t>
  </si>
  <si>
    <t>Propertius</t>
  </si>
  <si>
    <t>87-45-0068</t>
  </si>
  <si>
    <t>Proteus</t>
  </si>
  <si>
    <t>87-58-0313</t>
  </si>
  <si>
    <t>Purpurea Plena Elegans</t>
  </si>
  <si>
    <t>5</t>
  </si>
  <si>
    <t>59-14-0234</t>
  </si>
  <si>
    <t>87-45-0069</t>
  </si>
  <si>
    <t>Ragamuffin</t>
  </si>
  <si>
    <t>87-45-0070</t>
  </si>
  <si>
    <t>Rahvarinne</t>
  </si>
  <si>
    <t>красно-пурпурный</t>
  </si>
  <si>
    <t>59-14-0471</t>
  </si>
  <si>
    <t>Raspberry Cream</t>
  </si>
  <si>
    <t>59-14-0235</t>
  </si>
  <si>
    <t>Rasputin</t>
  </si>
  <si>
    <t>W Straver</t>
  </si>
  <si>
    <t>87-58-0318</t>
  </si>
  <si>
    <t>Red Star</t>
  </si>
  <si>
    <t>87-58-0438</t>
  </si>
  <si>
    <t>Rhapsody</t>
  </si>
  <si>
    <t>87-58-0320</t>
  </si>
  <si>
    <t>Roguchi</t>
  </si>
  <si>
    <t>59-14-0237</t>
  </si>
  <si>
    <t>Roko-Kolla</t>
  </si>
  <si>
    <t>87-58-0323</t>
  </si>
  <si>
    <t>Rosalyn=Zo09087</t>
  </si>
  <si>
    <t>4</t>
  </si>
  <si>
    <t>87-58-0483</t>
  </si>
  <si>
    <t>Rosamunde</t>
  </si>
  <si>
    <t>малиново-розовый</t>
  </si>
  <si>
    <t>87-45-0073</t>
  </si>
  <si>
    <t>Rouge Cardinal</t>
  </si>
  <si>
    <t>A Girault</t>
  </si>
  <si>
    <t>87-58-0325</t>
  </si>
  <si>
    <t>Rubra</t>
  </si>
  <si>
    <t>87-45-0228</t>
  </si>
  <si>
    <t>Ruby</t>
  </si>
  <si>
    <t>май-июнь/июль-август</t>
  </si>
  <si>
    <t>87-58-0439</t>
  </si>
  <si>
    <t>Ruriokoshi</t>
  </si>
  <si>
    <t>87-45-0075</t>
  </si>
  <si>
    <t>Ruutel</t>
  </si>
  <si>
    <t>рубиново-красный</t>
  </si>
  <si>
    <t>59-14-0472</t>
  </si>
  <si>
    <t>Scarlet Windmill</t>
  </si>
  <si>
    <t>59-14-0333</t>
  </si>
  <si>
    <t>Sen-no-kaze</t>
  </si>
  <si>
    <t>59-14-0419</t>
  </si>
  <si>
    <t>Skyfall</t>
  </si>
  <si>
    <t>59-14-0554</t>
  </si>
  <si>
    <t>Slowianka</t>
  </si>
  <si>
    <t>87-45-0125</t>
  </si>
  <si>
    <t>Snow Queen</t>
  </si>
  <si>
    <t>май-июнь/ август-октябрь</t>
  </si>
  <si>
    <t>W S Callick</t>
  </si>
  <si>
    <t>59-14-0338</t>
  </si>
  <si>
    <t>Solidarnosc</t>
  </si>
  <si>
    <t>59-14-0243</t>
  </si>
  <si>
    <t>Solina</t>
  </si>
  <si>
    <t>9-15</t>
  </si>
  <si>
    <t>87-45-0013</t>
  </si>
  <si>
    <t>Souvenir du Capitaine Thuilleaux</t>
  </si>
  <si>
    <t>10-20</t>
  </si>
  <si>
    <t>май-июнь/ сентябрь-октябрь</t>
  </si>
  <si>
    <t>J. Thuilleaux</t>
  </si>
  <si>
    <t>87-45-0229</t>
  </si>
  <si>
    <t>Sparkler</t>
  </si>
  <si>
    <t>87-58-0334</t>
  </si>
  <si>
    <t>Star of India</t>
  </si>
  <si>
    <t>59-14-0245</t>
  </si>
  <si>
    <t>Stasik</t>
  </si>
  <si>
    <t>87-45-0253</t>
  </si>
  <si>
    <t>59-14-0341</t>
  </si>
  <si>
    <t>Stellar</t>
  </si>
  <si>
    <t>3-4</t>
  </si>
  <si>
    <t>Flammula</t>
  </si>
  <si>
    <t>59-14-0449</t>
  </si>
  <si>
    <t>Strawberry Fields</t>
  </si>
  <si>
    <t>150-170</t>
  </si>
  <si>
    <t>87-58-0486</t>
  </si>
  <si>
    <t>Super Cute=Zo09122</t>
  </si>
  <si>
    <t>300</t>
  </si>
  <si>
    <t>59-14-0555</t>
  </si>
  <si>
    <t>Sweet Morning</t>
  </si>
  <si>
    <t>59-14-0422</t>
  </si>
  <si>
    <t>Sweet Summer Love</t>
  </si>
  <si>
    <t>3-4,5</t>
  </si>
  <si>
    <t>59-14-0556</t>
  </si>
  <si>
    <t>Sweet Wave</t>
  </si>
  <si>
    <t>87-58-0440</t>
  </si>
  <si>
    <t>Sylvia Denny</t>
  </si>
  <si>
    <t>июнь/август- сентябрь</t>
  </si>
  <si>
    <t>Stephen Denny</t>
  </si>
  <si>
    <t>87-45-0254</t>
  </si>
  <si>
    <t>87-58-0593</t>
  </si>
  <si>
    <t>Taiga</t>
  </si>
  <si>
    <t>фиолетово-желтый</t>
  </si>
  <si>
    <t>8-16</t>
  </si>
  <si>
    <t>M Udagawa</t>
  </si>
  <si>
    <t>87-58-0344</t>
  </si>
  <si>
    <t>Temptation=Zotemp</t>
  </si>
  <si>
    <t>87-45-0230</t>
  </si>
  <si>
    <t>Terniflora</t>
  </si>
  <si>
    <t>2,5-5</t>
  </si>
  <si>
    <t>август-сентябрь</t>
  </si>
  <si>
    <t>87-58-0443</t>
  </si>
  <si>
    <t>The Bride</t>
  </si>
  <si>
    <t>87-45-0078</t>
  </si>
  <si>
    <t>The First Lady</t>
  </si>
  <si>
    <t>Arthur H Steffen Jr</t>
  </si>
  <si>
    <t>59-14-0424</t>
  </si>
  <si>
    <t>The Heroes of Warsaw</t>
  </si>
  <si>
    <t>Szczepan Marczynski, Анна Маевская-Савка, Анна Куницкая (Vitro Gen)</t>
  </si>
  <si>
    <t>87-45-0079</t>
  </si>
  <si>
    <t>The President</t>
  </si>
  <si>
    <t>13-20</t>
  </si>
  <si>
    <t>июнь-июль/август</t>
  </si>
  <si>
    <t>87-45-0080</t>
  </si>
  <si>
    <t>The Vagabond</t>
  </si>
  <si>
    <t>июнь-июль/август-октябрь</t>
  </si>
  <si>
    <t>87-45-0081</t>
  </si>
  <si>
    <t>Tie Dye</t>
  </si>
  <si>
    <t>июнь-июль</t>
  </si>
  <si>
    <t>J P van Laeken</t>
  </si>
  <si>
    <t>87-45-0082</t>
  </si>
  <si>
    <t>Tudor</t>
  </si>
  <si>
    <t>7-12</t>
  </si>
  <si>
    <t>87-45-0167</t>
  </si>
  <si>
    <t>Valge Daam</t>
  </si>
  <si>
    <t>87-58-0448</t>
  </si>
  <si>
    <t>Venosa Violacea</t>
  </si>
  <si>
    <t>9-14</t>
  </si>
  <si>
    <t>Lemoine et Fils</t>
  </si>
  <si>
    <t>59-14-0247</t>
  </si>
  <si>
    <t>87-58-0449</t>
  </si>
  <si>
    <t>Veronica's Choice</t>
  </si>
  <si>
    <t>87-58-0352</t>
  </si>
  <si>
    <t>Victoria</t>
  </si>
  <si>
    <t>87-45-0083</t>
  </si>
  <si>
    <t>Ville de Lyon</t>
  </si>
  <si>
    <t>6-15</t>
  </si>
  <si>
    <t>87-45-0084</t>
  </si>
  <si>
    <t>Viola</t>
  </si>
  <si>
    <t>87-58-0451</t>
  </si>
  <si>
    <t>87-45-0085</t>
  </si>
  <si>
    <t>Violet Elizabeth</t>
  </si>
  <si>
    <t>розово-белый</t>
  </si>
  <si>
    <t>май-июль/август-сентябрь</t>
  </si>
  <si>
    <t>59-14-0249</t>
  </si>
  <si>
    <t>Vistula</t>
  </si>
  <si>
    <t>87-45-0168</t>
  </si>
  <si>
    <t>Vitiwester=Burning Love</t>
  </si>
  <si>
    <t>Ton Hannink</t>
  </si>
  <si>
    <t>59-14-0427</t>
  </si>
  <si>
    <t>Viva Polonia</t>
  </si>
  <si>
    <t>87-45-0087</t>
  </si>
  <si>
    <t>Voluceau</t>
  </si>
  <si>
    <t>59-14-0356</t>
  </si>
  <si>
    <t>Vyvyan Pennell</t>
  </si>
  <si>
    <t>59-14-0355</t>
  </si>
  <si>
    <t>87-45-0146</t>
  </si>
  <si>
    <t>Wada's Primrose</t>
  </si>
  <si>
    <t>10-18</t>
  </si>
  <si>
    <t>87-45-0231</t>
  </si>
  <si>
    <t>фиолетовый с малиновой полосой</t>
  </si>
  <si>
    <t>87-45-0147</t>
  </si>
  <si>
    <t>Warszawska Nike</t>
  </si>
  <si>
    <t>пурпурно-фиолетовый</t>
  </si>
  <si>
    <t>87-58-0357</t>
  </si>
  <si>
    <t>Westerplatte</t>
  </si>
  <si>
    <t>июнь-июль/сентябрь</t>
  </si>
  <si>
    <t>87-58-0464</t>
  </si>
  <si>
    <t>White Arabella=Zo14089</t>
  </si>
  <si>
    <t>59-14-0444</t>
  </si>
  <si>
    <t>White Prince Charles</t>
  </si>
  <si>
    <t>59-14-0428</t>
  </si>
  <si>
    <t>Wildfire</t>
  </si>
  <si>
    <t>сине-красный</t>
  </si>
  <si>
    <t>87-45-0212</t>
  </si>
  <si>
    <t>William Kenneth</t>
  </si>
  <si>
    <t>87-45-0233</t>
  </si>
  <si>
    <t>Willy</t>
  </si>
  <si>
    <t>87-45-0097</t>
  </si>
  <si>
    <t>Xerxes=Elsa Spath</t>
  </si>
  <si>
    <t>14-23</t>
  </si>
  <si>
    <t>87-45-0149</t>
  </si>
  <si>
    <t>Yukikomachi</t>
  </si>
  <si>
    <t>Chieko Kurasawa</t>
  </si>
  <si>
    <t>87-58-0363</t>
  </si>
  <si>
    <t>Yukiokoshi</t>
  </si>
  <si>
    <t>87-58-0364</t>
  </si>
  <si>
    <t>Yvette Houry</t>
  </si>
  <si>
    <t>Houry</t>
  </si>
  <si>
    <t>59-14-0473</t>
  </si>
  <si>
    <t>Zosia</t>
  </si>
  <si>
    <t>Клематисы в Р7-Р9</t>
  </si>
  <si>
    <t>59-14-0026/п</t>
  </si>
  <si>
    <t>руб</t>
  </si>
  <si>
    <t>Flammula mandshurica</t>
  </si>
  <si>
    <t>P9</t>
  </si>
  <si>
    <t>41 и 43 недели 2025; 7-12 недели 2026</t>
  </si>
  <si>
    <t>87-58-0010</t>
  </si>
  <si>
    <t>P7</t>
  </si>
  <si>
    <t>59-14-0001</t>
  </si>
  <si>
    <t>87-58-0012</t>
  </si>
  <si>
    <t>87-58-0013</t>
  </si>
  <si>
    <t>59-14-0558</t>
  </si>
  <si>
    <t>46-318-2220</t>
  </si>
  <si>
    <t>RUS</t>
  </si>
  <si>
    <t>87-58-0016</t>
  </si>
  <si>
    <t>aromatica</t>
  </si>
  <si>
    <t>46-318-2223</t>
  </si>
  <si>
    <t>59-14-0485/п</t>
  </si>
  <si>
    <t>87-58-0018</t>
  </si>
  <si>
    <t>87-58-0501</t>
  </si>
  <si>
    <t>87-58-0021</t>
  </si>
  <si>
    <t>Baby Star=Zobast</t>
  </si>
  <si>
    <t>46-318-2207</t>
  </si>
  <si>
    <t>87-58-0023</t>
  </si>
  <si>
    <t>87-58-0551</t>
  </si>
  <si>
    <t>Bellissima=Zo10075</t>
  </si>
  <si>
    <t>87-58-0025</t>
  </si>
  <si>
    <t>Blekitny Aniol=Blue Angel</t>
  </si>
  <si>
    <t>46-318-2211</t>
  </si>
  <si>
    <t>87-58-0557</t>
  </si>
  <si>
    <t>87-58-0027</t>
  </si>
  <si>
    <t>87-58-0028</t>
  </si>
  <si>
    <t>Blue Ocean=Zo09045</t>
  </si>
  <si>
    <t>87-58-0029</t>
  </si>
  <si>
    <t>Blue Pirouette=Zobluepi</t>
  </si>
  <si>
    <t>темно-синий</t>
  </si>
  <si>
    <t>87-58-0030</t>
  </si>
  <si>
    <t>59-14-0559</t>
  </si>
  <si>
    <t>Blue Surprise</t>
  </si>
  <si>
    <t>59-14-0003</t>
  </si>
  <si>
    <t>Cecile</t>
  </si>
  <si>
    <t>46-318-2215</t>
  </si>
  <si>
    <t>59-14-0430/п</t>
  </si>
  <si>
    <t>59-14-0560</t>
  </si>
  <si>
    <t>Constance</t>
  </si>
  <si>
    <t>59-14-0489</t>
  </si>
  <si>
    <t>59-14-0490/п</t>
  </si>
  <si>
    <t>Crispa Angel</t>
  </si>
  <si>
    <t>viorna Viorna</t>
  </si>
  <si>
    <t>87-58-0034</t>
  </si>
  <si>
    <t>Dancing Dorien=Zodado</t>
  </si>
  <si>
    <t>87-58-0035</t>
  </si>
  <si>
    <t>Dancing King=Zodaki</t>
  </si>
  <si>
    <t>87-58-0036</t>
  </si>
  <si>
    <t>46-318-2224</t>
  </si>
  <si>
    <t>87-58-0038</t>
  </si>
  <si>
    <t>Darius</t>
  </si>
  <si>
    <t>87-58-0039</t>
  </si>
  <si>
    <t>Dark Eyes</t>
  </si>
  <si>
    <t>46-318-2225</t>
  </si>
  <si>
    <t>87-58-0043</t>
  </si>
  <si>
    <t>46-318-2226</t>
  </si>
  <si>
    <t>87-58-0385</t>
  </si>
  <si>
    <t>46-318-2227</t>
  </si>
  <si>
    <t>46-318-2228</t>
  </si>
  <si>
    <t>46-318-2212</t>
  </si>
  <si>
    <t>87-58-0051</t>
  </si>
  <si>
    <t>59-14-0561</t>
  </si>
  <si>
    <t>87-58-0054/п</t>
  </si>
  <si>
    <t>Fascination</t>
  </si>
  <si>
    <t>87-58-0054</t>
  </si>
  <si>
    <t>46-318-2229</t>
  </si>
  <si>
    <t>59-14-0562</t>
  </si>
  <si>
    <t>Floral Dance</t>
  </si>
  <si>
    <t>87-58-0523</t>
  </si>
  <si>
    <t>Forever Friends=Zofofri</t>
  </si>
  <si>
    <t>59-14-0258/п</t>
  </si>
  <si>
    <t>Freda</t>
  </si>
  <si>
    <t>montana</t>
  </si>
  <si>
    <t>46-318-2208</t>
  </si>
  <si>
    <t>87-58-0059</t>
  </si>
  <si>
    <t>59-14-0162</t>
  </si>
  <si>
    <t>Golden Dream</t>
  </si>
  <si>
    <t>87-58-0524</t>
  </si>
  <si>
    <t>Green Passion=Zo11050</t>
  </si>
  <si>
    <t>59-14-0563</t>
  </si>
  <si>
    <t>87-58-0063</t>
  </si>
  <si>
    <t>46-318-2231</t>
  </si>
  <si>
    <t>87-58-0065</t>
  </si>
  <si>
    <t>59-14-0496</t>
  </si>
  <si>
    <t>Hakuree</t>
  </si>
  <si>
    <t>50-100</t>
  </si>
  <si>
    <t>59-14-0497</t>
  </si>
  <si>
    <t>Hanajima</t>
  </si>
  <si>
    <t>30-70</t>
  </si>
  <si>
    <t>87-58-0066</t>
  </si>
  <si>
    <t>Happy Birthday=Zohapbi</t>
  </si>
  <si>
    <t>6-10</t>
  </si>
  <si>
    <t xml:space="preserve">Wim Snoeijer </t>
  </si>
  <si>
    <t>46-318-2221</t>
  </si>
  <si>
    <t>46-318-2232</t>
  </si>
  <si>
    <t>87-58-0068</t>
  </si>
  <si>
    <t>Hudson River=Z006137</t>
  </si>
  <si>
    <t>87-58-0069</t>
  </si>
  <si>
    <t>87-58-0386</t>
  </si>
  <si>
    <t>Isabella=Zo12220</t>
  </si>
  <si>
    <t>87-58-0375</t>
  </si>
  <si>
    <t>87-58-0076</t>
  </si>
  <si>
    <t>Jackmanii Purpurea=Zojapur</t>
  </si>
  <si>
    <t>46-318-2233</t>
  </si>
  <si>
    <t>James Mason</t>
  </si>
  <si>
    <t>87-58-0077</t>
  </si>
  <si>
    <t>Jan Fopma</t>
  </si>
  <si>
    <t>87-58-0078</t>
  </si>
  <si>
    <t>87-58-0079/п</t>
  </si>
  <si>
    <t>87-58-0079</t>
  </si>
  <si>
    <t>87-58-0081</t>
  </si>
  <si>
    <t>46-318-2222</t>
  </si>
  <si>
    <t>59-14-0442/п</t>
  </si>
  <si>
    <t>59-14-0564</t>
  </si>
  <si>
    <t>Kiri Te Kanawa</t>
  </si>
  <si>
    <t>59-14-0154/п</t>
  </si>
  <si>
    <t>Krakowiak=Pink Mink</t>
  </si>
  <si>
    <t>59-14-0010</t>
  </si>
  <si>
    <t>Lagoon</t>
  </si>
  <si>
    <t>59-14-0011</t>
  </si>
  <si>
    <t>Lemon Beauty</t>
  </si>
  <si>
    <t>59-14-0012</t>
  </si>
  <si>
    <t>Lemon Dream</t>
  </si>
  <si>
    <t>желтый</t>
  </si>
  <si>
    <t>10-11</t>
  </si>
  <si>
    <t>87-58-0019</t>
  </si>
  <si>
    <t>59-14-0506</t>
  </si>
  <si>
    <t>Little Artist</t>
  </si>
  <si>
    <t>20-50</t>
  </si>
  <si>
    <t>K Sugimoto</t>
  </si>
  <si>
    <t>87-58-0092</t>
  </si>
  <si>
    <t>87-58-0094</t>
  </si>
  <si>
    <t>Louise Rowe</t>
  </si>
  <si>
    <t>Jean Rowe</t>
  </si>
  <si>
    <t>87-58-0096</t>
  </si>
  <si>
    <t>59-14-0508</t>
  </si>
  <si>
    <t>Luminous Dusk</t>
  </si>
  <si>
    <t>7</t>
  </si>
  <si>
    <t>59-14-0509/п</t>
  </si>
  <si>
    <t>Luminous Snow</t>
  </si>
  <si>
    <t>7-9</t>
  </si>
  <si>
    <t>59-14-0509</t>
  </si>
  <si>
    <t>46-318-2216</t>
  </si>
  <si>
    <t>59-14-0565</t>
  </si>
  <si>
    <t>46-318-2209</t>
  </si>
  <si>
    <t>87-58-0102</t>
  </si>
  <si>
    <t>Mary-Claire</t>
  </si>
  <si>
    <t>май-июнь/ сентябрь</t>
  </si>
  <si>
    <t>46-318-2234</t>
  </si>
  <si>
    <t>59-14-0080</t>
  </si>
  <si>
    <t>59-14-0081</t>
  </si>
  <si>
    <t>59-14-0566</t>
  </si>
  <si>
    <t>Moonlight</t>
  </si>
  <si>
    <t>59-14-0133/п</t>
  </si>
  <si>
    <t>87-58-0113</t>
  </si>
  <si>
    <t>46-318-2235</t>
  </si>
  <si>
    <t>59-14-0085</t>
  </si>
  <si>
    <t>87-58-0560</t>
  </si>
  <si>
    <t>59-14-0261</t>
  </si>
  <si>
    <t>87-58-0374</t>
  </si>
  <si>
    <t>Myosotis=Zo08159</t>
  </si>
  <si>
    <t>87-58-0116</t>
  </si>
  <si>
    <t>59-14-0436/п</t>
  </si>
  <si>
    <t>87-58-0117</t>
  </si>
  <si>
    <t>59-14-0567</t>
  </si>
  <si>
    <t>87-58-0373</t>
  </si>
  <si>
    <t>Palette=Zo08111</t>
  </si>
  <si>
    <t>59-14-0015</t>
  </si>
  <si>
    <t>Pamela Jackman</t>
  </si>
  <si>
    <t>59-14-0515</t>
  </si>
  <si>
    <t>Panther</t>
  </si>
  <si>
    <t>87-58-0458</t>
  </si>
  <si>
    <t>87-58-0459</t>
  </si>
  <si>
    <t>87-58-0121</t>
  </si>
  <si>
    <t>46-318-2237</t>
  </si>
  <si>
    <t>46-318-2238</t>
  </si>
  <si>
    <t>59-14-0016</t>
  </si>
  <si>
    <t>Pink Dream</t>
  </si>
  <si>
    <t>46-318-2217</t>
  </si>
  <si>
    <t>87-58-0491</t>
  </si>
  <si>
    <t>59-14-0568</t>
  </si>
  <si>
    <t>Pink Surprise</t>
  </si>
  <si>
    <t>59-14-0018</t>
  </si>
  <si>
    <t>Pink Swing</t>
  </si>
  <si>
    <t>46-318-2214</t>
  </si>
  <si>
    <t>87-58-0372</t>
  </si>
  <si>
    <t>59-14-0569</t>
  </si>
  <si>
    <t>46-318-2218</t>
  </si>
  <si>
    <t>87-58-0460</t>
  </si>
  <si>
    <t>Prince William=Zo08171</t>
  </si>
  <si>
    <t>87-58-0126</t>
  </si>
  <si>
    <t>87-58-0596</t>
  </si>
  <si>
    <t>46-318-2239</t>
  </si>
  <si>
    <t>87-58-0572</t>
  </si>
  <si>
    <t>Proud Mary=Zo18179</t>
  </si>
  <si>
    <t>59-14-0019</t>
  </si>
  <si>
    <t>Purple Dream</t>
  </si>
  <si>
    <t>59-14-0519</t>
  </si>
  <si>
    <t>Purple Surprise</t>
  </si>
  <si>
    <t>87-58-0129/п</t>
  </si>
  <si>
    <t>87-58-0129</t>
  </si>
  <si>
    <t>46-318-2219</t>
  </si>
  <si>
    <t>87-58-0461</t>
  </si>
  <si>
    <t>Red Passion=Zo11056</t>
  </si>
  <si>
    <t>59-14-0033/п</t>
  </si>
  <si>
    <t>87-58-0138</t>
  </si>
  <si>
    <t>59-14-0139</t>
  </si>
  <si>
    <t>87-58-0167</t>
  </si>
  <si>
    <t>Rubromarginata</t>
  </si>
  <si>
    <t>2-4</t>
  </si>
  <si>
    <t>T Cripps</t>
  </si>
  <si>
    <t>46-318-2241</t>
  </si>
  <si>
    <t>87-58-0143</t>
  </si>
  <si>
    <t>87-58-0145</t>
  </si>
  <si>
    <t>Shin-shigyoku</t>
  </si>
  <si>
    <t xml:space="preserve">фиолетовый </t>
  </si>
  <si>
    <t>87-58-0146</t>
  </si>
  <si>
    <t>Shirayakihime</t>
  </si>
  <si>
    <t>13-16</t>
  </si>
  <si>
    <t>46-318-2242</t>
  </si>
  <si>
    <t>87-58-0148</t>
  </si>
  <si>
    <t>87-58-0031</t>
  </si>
  <si>
    <t>87-58-0497</t>
  </si>
  <si>
    <t>Spotlight=Zo08160</t>
  </si>
  <si>
    <t>май-июнь/ июль-август</t>
  </si>
  <si>
    <t>87-58-0150</t>
  </si>
  <si>
    <t>Star River=Zostarri</t>
  </si>
  <si>
    <t>46-318-2243</t>
  </si>
  <si>
    <t>59-14-0021</t>
  </si>
  <si>
    <t>Stolwijk Gold</t>
  </si>
  <si>
    <t>87-58-0538/п</t>
  </si>
  <si>
    <t>Sunny Sky=Zosusk</t>
  </si>
  <si>
    <t>87-58-0538</t>
  </si>
  <si>
    <t>87-58-0154</t>
  </si>
  <si>
    <t>Sunset</t>
  </si>
  <si>
    <t>10-17</t>
  </si>
  <si>
    <t>Arthur H Steffen</t>
  </si>
  <si>
    <t>87-58-0562</t>
  </si>
  <si>
    <t>87-58-0155</t>
  </si>
  <si>
    <t>Super Nova=Zo09088</t>
  </si>
  <si>
    <t>59-14-0570</t>
  </si>
  <si>
    <t>87-58-0156</t>
  </si>
  <si>
    <t>59-14-0571</t>
  </si>
  <si>
    <t>87-45-0150/п</t>
  </si>
  <si>
    <t>87-45-0150</t>
  </si>
  <si>
    <t>87-58-0159</t>
  </si>
  <si>
    <t>красно-фиолетовый</t>
  </si>
  <si>
    <t>87-58-0163</t>
  </si>
  <si>
    <t>87-58-0165</t>
  </si>
  <si>
    <t>87-58-0168</t>
  </si>
  <si>
    <t>87-58-0576</t>
  </si>
  <si>
    <t>Twinkle=Zotwi</t>
  </si>
  <si>
    <t>4-7</t>
  </si>
  <si>
    <t>59-14-0265</t>
  </si>
  <si>
    <t>Utopia</t>
  </si>
  <si>
    <t>florida</t>
  </si>
  <si>
    <t>87-58-0171</t>
  </si>
  <si>
    <t>87-58-0173</t>
  </si>
  <si>
    <t>59-14-0572</t>
  </si>
  <si>
    <t>Violet Surprise</t>
  </si>
  <si>
    <t>87-58-0573</t>
  </si>
  <si>
    <t>Viva La Vida=Zo18197</t>
  </si>
  <si>
    <t>59-14-0111/п</t>
  </si>
  <si>
    <t>87-58-0175</t>
  </si>
  <si>
    <t>46-318-2244</t>
  </si>
  <si>
    <t>59-14-0113</t>
  </si>
  <si>
    <t>87-58-0179</t>
  </si>
  <si>
    <t>87-58-0500</t>
  </si>
  <si>
    <t>46-318-2245</t>
  </si>
  <si>
    <t>87-58-0462</t>
  </si>
  <si>
    <t>Wonderful=Zo09073</t>
  </si>
  <si>
    <t>87-58-0183</t>
  </si>
  <si>
    <t>59-14-0483/п</t>
  </si>
  <si>
    <t>УТ-00003772</t>
  </si>
  <si>
    <t>Ящик пластиковый</t>
  </si>
  <si>
    <t>УТ-00106969</t>
  </si>
  <si>
    <t>Гофрокороб 60х40х30</t>
  </si>
  <si>
    <t>УТ-00141262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</si>
  <si>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</si>
  <si>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</si>
  <si>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</si>
  <si>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</si>
  <si>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</si>
  <si>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</si>
  <si>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</si>
  <si>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</si>
  <si>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</si>
  <si>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</si>
  <si>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</si>
  <si>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</si>
  <si>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</si>
  <si>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</si>
  <si>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</si>
  <si>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</si>
  <si>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</si>
  <si>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</si>
  <si>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</si>
  <si>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</si>
  <si>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</si>
  <si>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</si>
  <si>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</si>
  <si>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</si>
  <si>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</si>
  <si>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</si>
  <si>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</si>
  <si>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</si>
  <si>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</si>
  <si>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</si>
  <si>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</si>
  <si>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</si>
  <si>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</si>
  <si>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</si>
  <si>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</si>
  <si>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</si>
  <si>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</si>
  <si>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</si>
  <si>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</si>
  <si>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</si>
  <si>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</si>
  <si>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</si>
  <si>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</si>
  <si>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</si>
  <si>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При долгом хранении клематисы с ОКС начинают прорастать (в конце марта-апреле). Посадка пророщенных корней увеличивает отпад. Чтобы этого избежать, необходимо забирать клематисы вовремя - в сроки, указанные в прайс-листе.</t>
  </si>
  <si>
    <t>Клематисы в Р7 из блока "Специальный ассортимент из европейского питомника" поставляется на листе.</t>
  </si>
  <si>
    <t xml:space="preserve">При заказе клематисов Р7, из общее количество должно составлять число, кратное 40 шт. </t>
  </si>
  <si>
    <t>Отправка клематисов в контейнерах Р7 и Р9 без поддона производится строго с обрешеткой для их сохранности. Без обрешетки возможна отправка только на поддоне.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</si>
  <si>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</si>
  <si>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</si>
  <si>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</si>
  <si>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</si>
  <si>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</si>
  <si>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</si>
  <si>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</si>
  <si>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</si>
  <si>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</si>
  <si>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</si>
  <si>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</si>
  <si>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</si>
  <si>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</si>
  <si>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</si>
  <si>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</si>
  <si>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</si>
  <si>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</si>
  <si>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</si>
  <si>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</si>
  <si>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</si>
  <si>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</si>
  <si>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</si>
  <si>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</si>
  <si>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</si>
  <si>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Задаток при бронировании: 50%; доплата 50% за 3 недели до выдачи</t>
  </si>
  <si>
    <t>59-14-0575</t>
  </si>
  <si>
    <t>Golden Surprise</t>
  </si>
  <si>
    <t>new 2026</t>
  </si>
  <si>
    <t>Barbara</t>
  </si>
  <si>
    <t>59-14-0269</t>
  </si>
  <si>
    <t>Blue Ice Cream</t>
  </si>
  <si>
    <t>59-14-0578</t>
  </si>
  <si>
    <t>Bride's Bouquet</t>
  </si>
  <si>
    <t>59-14-0579</t>
  </si>
  <si>
    <t>59-14-0580</t>
  </si>
  <si>
    <t>Friendship</t>
  </si>
  <si>
    <t>59-14-0581</t>
  </si>
  <si>
    <t>Just Lucky</t>
  </si>
  <si>
    <t>59-14-0582</t>
  </si>
  <si>
    <t>Pink Horizon</t>
  </si>
  <si>
    <t>59-14-0583</t>
  </si>
  <si>
    <t>Polaris</t>
  </si>
  <si>
    <t>59-14-0584</t>
  </si>
  <si>
    <t>❌</t>
  </si>
  <si>
    <t>Доступно к заказу</t>
  </si>
  <si>
    <t>◔</t>
  </si>
  <si>
    <t>◑</t>
  </si>
  <si>
    <t>⬤</t>
  </si>
  <si>
    <t>100-120</t>
  </si>
  <si>
    <t>июнь-июль, сентябрь</t>
  </si>
  <si>
    <t>средний</t>
  </si>
  <si>
    <t>большой</t>
  </si>
  <si>
    <t>100-130</t>
  </si>
  <si>
    <t>июнь, октябрь</t>
  </si>
  <si>
    <t>июнь-июль, октябрь</t>
  </si>
  <si>
    <t>июнь</t>
  </si>
  <si>
    <t xml:space="preserve"> - 14-16 недели 2026 (30 марта -17 апреля). Приём заказов до 27.03.2026</t>
  </si>
  <si>
    <t>14-16 недели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</si>
</sst>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  <numFmt numFmtId="167" formatCode="#,##0.00\ [$€-1]"/>
    <numFmt numFmtId="168" formatCode="#,##0\ &quot;₽&quot;"/>
  </numFmts>
  <fonts count="8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0"/>
      <name val="Arial"/>
      <family val="2"/>
    </font>
    <font>
      <sz val="11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rgb="FF00972D"/>
      <name val="Arial"/>
      <family val="2"/>
    </font>
    <font>
      <sz val="9"/>
      <color theme="1"/>
      <name val="Arial"/>
      <family val="2"/>
    </font>
    <font>
      <sz val="28"/>
      <color rgb="FF000000"/>
      <name val="Arial"/>
      <family val="2"/>
      <charset val="204"/>
    </font>
    <font>
      <b/>
      <sz val="28"/>
      <color rgb="FF000000"/>
      <name val="Arial"/>
      <family val="2"/>
      <charset val="204"/>
    </font>
    <font>
      <sz val="12"/>
      <color rgb="FF000000"/>
      <name val="ArialMT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4" tint="-0.499984740745262"/>
      <name val="Arial"/>
      <family val="2"/>
      <charset val="204"/>
    </font>
    <font>
      <sz val="11"/>
      <color theme="1"/>
      <name val="Arial Narrow"/>
      <family val="2"/>
      <charset val="204"/>
    </font>
    <font>
      <b/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theme="1"/>
      <name val="Arial Narrow"/>
      <family val="2"/>
    </font>
    <font>
      <sz val="10"/>
      <color rgb="FFFF0000"/>
      <name val="Arial"/>
      <family val="2"/>
      <charset val="204"/>
    </font>
    <font>
      <i/>
      <sz val="9"/>
      <color theme="1"/>
      <name val="Arial"/>
      <family val="2"/>
    </font>
    <font>
      <sz val="12"/>
      <color theme="1"/>
      <name val="Charcoal CY"/>
      <family val="2"/>
      <charset val="204"/>
    </font>
    <font>
      <sz val="11"/>
      <color theme="1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  <charset val="204"/>
    </font>
    <font>
      <b/>
      <i/>
      <sz val="7"/>
      <color rgb="FF7030A0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006600"/>
      <name val="Arial"/>
      <family val="2"/>
      <charset val="204"/>
    </font>
    <font>
      <b/>
      <i/>
      <sz val="7"/>
      <color rgb="FF006600"/>
      <name val="Arial"/>
      <family val="2"/>
      <charset val="204"/>
    </font>
    <font>
      <b/>
      <i/>
      <sz val="7"/>
      <color theme="8" tint="-0.249977111117893"/>
      <name val="Arial"/>
      <family val="2"/>
      <charset val="204"/>
    </font>
    <font>
      <b/>
      <i/>
      <sz val="7"/>
      <color rgb="FFFF0000"/>
      <name val="Arial"/>
      <family val="2"/>
      <charset val="204"/>
    </font>
    <font>
      <sz val="10.5"/>
      <color theme="1"/>
      <name val="Arial"/>
      <family val="2"/>
      <charset val="204"/>
    </font>
    <font>
      <sz val="10.5"/>
      <color theme="1"/>
      <name val="Arial"/>
      <family val="2"/>
    </font>
    <font>
      <b/>
      <sz val="10.5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i/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i/>
      <sz val="7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12"/>
      <name val="Arial"/>
      <family val="2"/>
      <charset val="204"/>
    </font>
    <font>
      <b/>
      <sz val="10"/>
      <name val="Arial"/>
      <family val="2"/>
    </font>
    <font>
      <b/>
      <i/>
      <sz val="7"/>
      <color rgb="FFFF0000"/>
      <name val="Arial"/>
      <family val="2"/>
    </font>
    <font>
      <sz val="16"/>
      <color rgb="FFFF0000"/>
      <name val="Arial"/>
      <family val="2"/>
      <charset val="204"/>
    </font>
    <font>
      <sz val="16"/>
      <color rgb="FFFF9900"/>
      <name val="Arial"/>
      <family val="2"/>
      <charset val="204"/>
    </font>
    <font>
      <sz val="14"/>
      <color rgb="FF008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4">
    <xf numFmtId="0" fontId="0" fillId="0" borderId="0"/>
    <xf numFmtId="0" fontId="1" fillId="0" borderId="0"/>
    <xf numFmtId="0" fontId="6" fillId="0" borderId="0">
      <alignment vertical="top"/>
    </xf>
    <xf numFmtId="0" fontId="11" fillId="0" borderId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/>
    <xf numFmtId="0" fontId="21" fillId="0" borderId="0"/>
    <xf numFmtId="0" fontId="23" fillId="0" borderId="0"/>
    <xf numFmtId="0" fontId="35" fillId="0" borderId="0"/>
    <xf numFmtId="0" fontId="1" fillId="0" borderId="0"/>
    <xf numFmtId="0" fontId="1" fillId="0" borderId="0"/>
    <xf numFmtId="0" fontId="17" fillId="0" borderId="0"/>
    <xf numFmtId="0" fontId="41" fillId="0" borderId="0"/>
  </cellStyleXfs>
  <cellXfs count="190">
    <xf numFmtId="0" fontId="0" fillId="0" borderId="0" xfId="0"/>
    <xf numFmtId="14" fontId="4" fillId="2" borderId="0" xfId="1" applyNumberFormat="1" applyFont="1" applyFill="1" applyAlignment="1" applyProtection="1">
      <alignment horizontal="center"/>
      <protection locked="0"/>
    </xf>
    <xf numFmtId="0" fontId="5" fillId="2" borderId="0" xfId="1" applyFont="1" applyFill="1" applyProtection="1">
      <protection locked="0"/>
    </xf>
    <xf numFmtId="0" fontId="5" fillId="2" borderId="0" xfId="1" applyFont="1" applyFill="1" applyAlignment="1" applyProtection="1">
      <alignment horizontal="center"/>
      <protection locked="0"/>
    </xf>
    <xf numFmtId="0" fontId="7" fillId="2" borderId="0" xfId="2" applyFont="1" applyFill="1" applyAlignment="1">
      <alignment horizontal="left" vertical="center"/>
    </xf>
    <xf numFmtId="0" fontId="8" fillId="2" borderId="0" xfId="1" applyFont="1" applyFill="1" applyAlignment="1" applyProtection="1">
      <alignment horizontal="center" vertical="top"/>
      <protection locked="0"/>
    </xf>
    <xf numFmtId="0" fontId="5" fillId="2" borderId="0" xfId="1" applyFont="1" applyFill="1" applyAlignment="1" applyProtection="1">
      <alignment vertical="top"/>
      <protection locked="0"/>
    </xf>
    <xf numFmtId="0" fontId="9" fillId="2" borderId="0" xfId="1" applyFont="1" applyFill="1" applyAlignment="1" applyProtection="1">
      <alignment vertical="top"/>
      <protection locked="0"/>
    </xf>
    <xf numFmtId="0" fontId="10" fillId="2" borderId="0" xfId="1" applyFont="1" applyFill="1" applyAlignment="1" applyProtection="1">
      <alignment vertical="top"/>
      <protection locked="0"/>
    </xf>
    <xf numFmtId="0" fontId="10" fillId="2" borderId="0" xfId="1" applyFont="1" applyFill="1" applyAlignment="1" applyProtection="1">
      <alignment horizontal="center" vertical="top"/>
      <protection locked="0"/>
    </xf>
    <xf numFmtId="0" fontId="5" fillId="2" borderId="0" xfId="1" applyFont="1" applyFill="1" applyAlignment="1" applyProtection="1">
      <alignment horizontal="center" vertical="top"/>
      <protection locked="0"/>
    </xf>
    <xf numFmtId="0" fontId="10" fillId="2" borderId="0" xfId="1" applyFont="1" applyFill="1" applyProtection="1">
      <protection locked="0"/>
    </xf>
    <xf numFmtId="0" fontId="13" fillId="2" borderId="0" xfId="1" applyFont="1" applyFill="1" applyAlignment="1" applyProtection="1">
      <alignment horizontal="left" vertical="center"/>
      <protection locked="0"/>
    </xf>
    <xf numFmtId="0" fontId="9" fillId="2" borderId="0" xfId="1" applyFont="1" applyFill="1" applyAlignment="1" applyProtection="1">
      <alignment horizontal="center" vertical="top"/>
      <protection locked="0"/>
    </xf>
    <xf numFmtId="0" fontId="13" fillId="2" borderId="0" xfId="1" applyFont="1" applyFill="1" applyAlignment="1" applyProtection="1">
      <alignment horizontal="center" vertical="center"/>
      <protection locked="0"/>
    </xf>
    <xf numFmtId="0" fontId="14" fillId="2" borderId="0" xfId="4" applyFont="1" applyFill="1" applyAlignment="1" applyProtection="1">
      <alignment vertical="center"/>
      <protection locked="0"/>
    </xf>
    <xf numFmtId="0" fontId="16" fillId="0" borderId="0" xfId="5" applyFont="1" applyAlignment="1" applyProtection="1">
      <alignment horizontal="left" vertical="top"/>
      <protection locked="0"/>
    </xf>
    <xf numFmtId="0" fontId="13" fillId="2" borderId="0" xfId="1" applyFont="1" applyFill="1" applyAlignment="1" applyProtection="1">
      <alignment horizontal="right" vertical="center" indent="1"/>
      <protection locked="0"/>
    </xf>
    <xf numFmtId="1" fontId="2" fillId="3" borderId="1" xfId="6" applyNumberFormat="1" applyFont="1" applyFill="1" applyBorder="1" applyAlignment="1">
      <alignment horizontal="center" vertical="center"/>
    </xf>
    <xf numFmtId="1" fontId="2" fillId="2" borderId="0" xfId="1" applyNumberFormat="1" applyFont="1" applyFill="1" applyAlignment="1">
      <alignment horizontal="center" vertical="center"/>
    </xf>
    <xf numFmtId="0" fontId="18" fillId="2" borderId="0" xfId="1" applyFont="1" applyFill="1" applyAlignment="1" applyProtection="1">
      <alignment horizontal="left" vertical="center"/>
      <protection locked="0"/>
    </xf>
    <xf numFmtId="164" fontId="20" fillId="4" borderId="1" xfId="1" applyNumberFormat="1" applyFont="1" applyFill="1" applyBorder="1" applyAlignment="1" applyProtection="1">
      <alignment vertical="center"/>
      <protection locked="0"/>
    </xf>
    <xf numFmtId="0" fontId="22" fillId="2" borderId="0" xfId="7" applyFont="1" applyFill="1" applyAlignment="1" applyProtection="1">
      <alignment horizontal="left" vertical="center" indent="1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24" fillId="4" borderId="1" xfId="8" applyFont="1" applyFill="1" applyBorder="1" applyAlignment="1">
      <alignment vertical="center"/>
    </xf>
    <xf numFmtId="0" fontId="25" fillId="0" borderId="0" xfId="8" applyFont="1" applyAlignment="1">
      <alignment horizontal="left" vertical="center" indent="1"/>
    </xf>
    <xf numFmtId="2" fontId="20" fillId="0" borderId="1" xfId="1" applyNumberFormat="1" applyFont="1" applyBorder="1" applyAlignment="1">
      <alignment vertical="center"/>
    </xf>
    <xf numFmtId="0" fontId="18" fillId="2" borderId="0" xfId="7" applyFont="1" applyFill="1" applyAlignment="1" applyProtection="1">
      <alignment horizontal="left" vertical="center" indent="1"/>
      <protection hidden="1"/>
    </xf>
    <xf numFmtId="0" fontId="27" fillId="2" borderId="0" xfId="1" applyFont="1" applyFill="1" applyAlignment="1" applyProtection="1">
      <alignment horizontal="right"/>
      <protection locked="0"/>
    </xf>
    <xf numFmtId="0" fontId="28" fillId="2" borderId="0" xfId="1" applyFont="1" applyFill="1" applyProtection="1">
      <protection locked="0"/>
    </xf>
    <xf numFmtId="165" fontId="29" fillId="0" borderId="1" xfId="1" applyNumberFormat="1" applyFont="1" applyBorder="1" applyAlignment="1">
      <alignment vertical="center"/>
    </xf>
    <xf numFmtId="44" fontId="29" fillId="0" borderId="1" xfId="1" applyNumberFormat="1" applyFont="1" applyBorder="1" applyAlignment="1">
      <alignment vertical="center"/>
    </xf>
    <xf numFmtId="0" fontId="5" fillId="2" borderId="0" xfId="1" applyFont="1" applyFill="1" applyAlignment="1" applyProtection="1">
      <alignment horizontal="right" indent="1"/>
      <protection locked="0"/>
    </xf>
    <xf numFmtId="0" fontId="18" fillId="2" borderId="0" xfId="1" applyFont="1" applyFill="1" applyProtection="1">
      <protection locked="0"/>
    </xf>
    <xf numFmtId="165" fontId="20" fillId="0" borderId="1" xfId="1" applyNumberFormat="1" applyFont="1" applyBorder="1" applyAlignment="1">
      <alignment vertical="center"/>
    </xf>
    <xf numFmtId="0" fontId="31" fillId="2" borderId="0" xfId="1" applyFont="1" applyFill="1" applyAlignment="1" applyProtection="1">
      <alignment horizontal="center"/>
      <protection locked="0"/>
    </xf>
    <xf numFmtId="9" fontId="20" fillId="0" borderId="1" xfId="1" applyNumberFormat="1" applyFont="1" applyBorder="1" applyAlignment="1">
      <alignment horizontal="right" vertical="center"/>
    </xf>
    <xf numFmtId="44" fontId="32" fillId="0" borderId="1" xfId="1" applyNumberFormat="1" applyFont="1" applyBorder="1" applyAlignment="1">
      <alignment vertical="center"/>
    </xf>
    <xf numFmtId="0" fontId="5" fillId="2" borderId="0" xfId="1" applyFont="1" applyFill="1" applyAlignment="1" applyProtection="1">
      <alignment horizontal="left"/>
      <protection locked="0"/>
    </xf>
    <xf numFmtId="44" fontId="32" fillId="0" borderId="0" xfId="1" applyNumberFormat="1" applyFont="1" applyAlignment="1">
      <alignment vertical="center"/>
    </xf>
    <xf numFmtId="0" fontId="5" fillId="2" borderId="0" xfId="2" applyFont="1" applyFill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horizontal="center"/>
      <protection hidden="1"/>
    </xf>
    <xf numFmtId="0" fontId="18" fillId="2" borderId="0" xfId="7" applyFont="1" applyFill="1" applyAlignment="1" applyProtection="1">
      <alignment horizontal="center" vertical="center"/>
      <protection locked="0"/>
    </xf>
    <xf numFmtId="0" fontId="5" fillId="2" borderId="0" xfId="8" applyFont="1" applyFill="1"/>
    <xf numFmtId="0" fontId="33" fillId="2" borderId="0" xfId="1" applyFont="1" applyFill="1" applyAlignment="1" applyProtection="1">
      <alignment horizontal="center"/>
      <protection locked="0"/>
    </xf>
    <xf numFmtId="0" fontId="27" fillId="0" borderId="0" xfId="3" applyFont="1" applyAlignment="1">
      <alignment horizontal="left" indent="1"/>
    </xf>
    <xf numFmtId="2" fontId="5" fillId="2" borderId="0" xfId="1" applyNumberFormat="1" applyFont="1" applyFill="1" applyAlignment="1" applyProtection="1">
      <alignment horizontal="center"/>
      <protection locked="0"/>
    </xf>
    <xf numFmtId="14" fontId="34" fillId="2" borderId="0" xfId="1" applyNumberFormat="1" applyFont="1" applyFill="1" applyAlignment="1" applyProtection="1">
      <alignment horizontal="center" vertical="top" wrapText="1"/>
      <protection locked="0"/>
    </xf>
    <xf numFmtId="0" fontId="22" fillId="4" borderId="1" xfId="9" applyFont="1" applyFill="1" applyBorder="1" applyAlignment="1">
      <alignment horizontal="left" vertical="top" wrapText="1"/>
    </xf>
    <xf numFmtId="0" fontId="22" fillId="4" borderId="1" xfId="9" applyFont="1" applyFill="1" applyBorder="1" applyAlignment="1">
      <alignment horizontal="center" vertical="top" wrapText="1"/>
    </xf>
    <xf numFmtId="0" fontId="22" fillId="4" borderId="2" xfId="9" applyFont="1" applyFill="1" applyBorder="1" applyAlignment="1">
      <alignment horizontal="center" vertical="top" wrapText="1"/>
    </xf>
    <xf numFmtId="0" fontId="25" fillId="4" borderId="2" xfId="9" applyFont="1" applyFill="1" applyBorder="1" applyAlignment="1">
      <alignment horizontal="center" vertical="top" wrapText="1"/>
    </xf>
    <xf numFmtId="0" fontId="30" fillId="5" borderId="3" xfId="10" applyFont="1" applyFill="1" applyBorder="1" applyAlignment="1">
      <alignment horizontal="center" vertical="top" wrapText="1"/>
    </xf>
    <xf numFmtId="0" fontId="5" fillId="2" borderId="0" xfId="1" applyFont="1" applyFill="1" applyAlignment="1" applyProtection="1">
      <alignment horizontal="center" wrapText="1"/>
      <protection locked="0"/>
    </xf>
    <xf numFmtId="0" fontId="5" fillId="2" borderId="0" xfId="1" applyFont="1" applyFill="1" applyAlignment="1" applyProtection="1">
      <alignment horizontal="left" wrapText="1"/>
      <protection locked="0"/>
    </xf>
    <xf numFmtId="0" fontId="37" fillId="2" borderId="0" xfId="1" applyFont="1" applyFill="1" applyAlignment="1" applyProtection="1">
      <alignment horizontal="center" vertical="center"/>
      <protection locked="0"/>
    </xf>
    <xf numFmtId="0" fontId="38" fillId="4" borderId="4" xfId="9" applyFont="1" applyFill="1" applyBorder="1" applyAlignment="1">
      <alignment horizontal="left" vertical="center" wrapText="1"/>
    </xf>
    <xf numFmtId="166" fontId="39" fillId="4" borderId="5" xfId="9" applyNumberFormat="1" applyFont="1" applyFill="1" applyBorder="1" applyAlignment="1">
      <alignment horizontal="left" vertical="center"/>
    </xf>
    <xf numFmtId="166" fontId="40" fillId="4" borderId="4" xfId="9" applyNumberFormat="1" applyFont="1" applyFill="1" applyBorder="1" applyAlignment="1">
      <alignment horizontal="center" vertical="center" wrapText="1"/>
    </xf>
    <xf numFmtId="0" fontId="38" fillId="4" borderId="4" xfId="9" applyFont="1" applyFill="1" applyBorder="1" applyAlignment="1">
      <alignment horizontal="center" vertical="center" wrapText="1"/>
    </xf>
    <xf numFmtId="0" fontId="41" fillId="4" borderId="4" xfId="9" applyFont="1" applyFill="1" applyBorder="1" applyAlignment="1" applyProtection="1">
      <alignment horizontal="center"/>
      <protection locked="0"/>
    </xf>
    <xf numFmtId="166" fontId="42" fillId="4" borderId="6" xfId="9" applyNumberFormat="1" applyFont="1" applyFill="1" applyBorder="1" applyAlignment="1">
      <alignment horizontal="left" vertical="center"/>
    </xf>
    <xf numFmtId="0" fontId="27" fillId="2" borderId="0" xfId="1" applyFont="1" applyFill="1" applyAlignment="1" applyProtection="1">
      <alignment vertical="center"/>
      <protection locked="0"/>
    </xf>
    <xf numFmtId="0" fontId="22" fillId="2" borderId="0" xfId="1" applyFont="1" applyFill="1" applyAlignment="1" applyProtection="1">
      <alignment vertical="center"/>
      <protection locked="0"/>
    </xf>
    <xf numFmtId="0" fontId="43" fillId="2" borderId="7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>
      <alignment horizontal="left" vertical="center" indent="1"/>
    </xf>
    <xf numFmtId="0" fontId="41" fillId="2" borderId="1" xfId="1" applyFont="1" applyFill="1" applyBorder="1" applyAlignment="1" applyProtection="1">
      <alignment horizontal="center" vertical="center"/>
      <protection locked="0"/>
    </xf>
    <xf numFmtId="0" fontId="44" fillId="2" borderId="1" xfId="1" applyFont="1" applyFill="1" applyBorder="1" applyAlignment="1" applyProtection="1">
      <alignment horizontal="left" vertical="center"/>
      <protection locked="0"/>
    </xf>
    <xf numFmtId="167" fontId="12" fillId="2" borderId="1" xfId="1" applyNumberFormat="1" applyFont="1" applyFill="1" applyBorder="1" applyAlignment="1">
      <alignment horizontal="center" vertical="center"/>
    </xf>
    <xf numFmtId="168" fontId="45" fillId="2" borderId="1" xfId="1" applyNumberFormat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/>
    </xf>
    <xf numFmtId="0" fontId="41" fillId="4" borderId="1" xfId="9" applyFont="1" applyFill="1" applyBorder="1" applyAlignment="1" applyProtection="1">
      <alignment horizontal="center" vertical="center"/>
      <protection locked="0"/>
    </xf>
    <xf numFmtId="165" fontId="41" fillId="2" borderId="1" xfId="1" applyNumberFormat="1" applyFont="1" applyFill="1" applyBorder="1" applyAlignment="1">
      <alignment horizontal="center" vertical="center"/>
    </xf>
    <xf numFmtId="44" fontId="41" fillId="2" borderId="1" xfId="1" applyNumberFormat="1" applyFont="1" applyFill="1" applyBorder="1" applyAlignment="1">
      <alignment horizontal="center" vertical="center"/>
    </xf>
    <xf numFmtId="165" fontId="46" fillId="2" borderId="1" xfId="1" applyNumberFormat="1" applyFont="1" applyFill="1" applyBorder="1" applyAlignment="1">
      <alignment horizontal="left" vertical="center"/>
    </xf>
    <xf numFmtId="165" fontId="47" fillId="2" borderId="1" xfId="1" applyNumberFormat="1" applyFont="1" applyFill="1" applyBorder="1" applyAlignment="1">
      <alignment horizontal="left" vertical="center"/>
    </xf>
    <xf numFmtId="0" fontId="41" fillId="2" borderId="1" xfId="1" applyFont="1" applyFill="1" applyBorder="1" applyAlignment="1" applyProtection="1">
      <alignment horizontal="left" vertical="center"/>
      <protection locked="0"/>
    </xf>
    <xf numFmtId="49" fontId="41" fillId="2" borderId="1" xfId="1" applyNumberFormat="1" applyFont="1" applyFill="1" applyBorder="1" applyAlignment="1" applyProtection="1">
      <alignment horizontal="center" vertical="center"/>
      <protection locked="0"/>
    </xf>
    <xf numFmtId="0" fontId="41" fillId="2" borderId="1" xfId="1" applyFont="1" applyFill="1" applyBorder="1" applyAlignment="1" applyProtection="1">
      <alignment horizontal="left" vertical="center" shrinkToFit="1"/>
      <protection locked="0"/>
    </xf>
    <xf numFmtId="0" fontId="18" fillId="2" borderId="0" xfId="1" applyFont="1" applyFill="1" applyAlignment="1" applyProtection="1">
      <alignment vertical="center"/>
      <protection locked="0"/>
    </xf>
    <xf numFmtId="0" fontId="48" fillId="2" borderId="1" xfId="1" applyFont="1" applyFill="1" applyBorder="1" applyAlignment="1" applyProtection="1">
      <alignment horizontal="left" vertical="center"/>
      <protection locked="0"/>
    </xf>
    <xf numFmtId="0" fontId="49" fillId="2" borderId="1" xfId="1" applyFont="1" applyFill="1" applyBorder="1" applyAlignment="1" applyProtection="1">
      <alignment horizontal="left" vertical="center"/>
      <protection locked="0"/>
    </xf>
    <xf numFmtId="0" fontId="50" fillId="2" borderId="1" xfId="1" applyFont="1" applyFill="1" applyBorder="1" applyAlignment="1" applyProtection="1">
      <alignment horizontal="left" vertical="center"/>
      <protection locked="0"/>
    </xf>
    <xf numFmtId="167" fontId="45" fillId="2" borderId="1" xfId="1" applyNumberFormat="1" applyFont="1" applyFill="1" applyBorder="1" applyAlignment="1">
      <alignment horizontal="center" vertical="center"/>
    </xf>
    <xf numFmtId="168" fontId="12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>
      <alignment horizontal="center" vertical="center"/>
    </xf>
    <xf numFmtId="0" fontId="51" fillId="4" borderId="1" xfId="2" applyFont="1" applyFill="1" applyBorder="1" applyAlignment="1">
      <alignment vertical="center"/>
    </xf>
    <xf numFmtId="0" fontId="52" fillId="4" borderId="1" xfId="1" applyFont="1" applyFill="1" applyBorder="1" applyAlignment="1">
      <alignment horizontal="left" vertical="center" indent="1"/>
    </xf>
    <xf numFmtId="49" fontId="52" fillId="4" borderId="5" xfId="1" applyNumberFormat="1" applyFont="1" applyFill="1" applyBorder="1" applyAlignment="1">
      <alignment horizontal="center" vertical="center"/>
    </xf>
    <xf numFmtId="49" fontId="52" fillId="4" borderId="4" xfId="1" applyNumberFormat="1" applyFont="1" applyFill="1" applyBorder="1" applyAlignment="1">
      <alignment horizontal="center" vertical="center"/>
    </xf>
    <xf numFmtId="0" fontId="52" fillId="4" borderId="4" xfId="2" applyFont="1" applyFill="1" applyBorder="1" applyAlignment="1">
      <alignment horizontal="center" vertical="center"/>
    </xf>
    <xf numFmtId="0" fontId="52" fillId="4" borderId="6" xfId="2" applyFont="1" applyFill="1" applyBorder="1" applyAlignment="1">
      <alignment horizontal="center" vertical="center"/>
    </xf>
    <xf numFmtId="2" fontId="51" fillId="4" borderId="1" xfId="2" applyNumberFormat="1" applyFont="1" applyFill="1" applyBorder="1" applyAlignment="1">
      <alignment horizontal="center" vertical="center"/>
    </xf>
    <xf numFmtId="0" fontId="53" fillId="4" borderId="4" xfId="2" applyFont="1" applyFill="1" applyBorder="1" applyAlignment="1">
      <alignment horizontal="center" vertical="center"/>
    </xf>
    <xf numFmtId="2" fontId="51" fillId="4" borderId="4" xfId="2" applyNumberFormat="1" applyFont="1" applyFill="1" applyBorder="1" applyAlignment="1">
      <alignment horizontal="center" vertical="center"/>
    </xf>
    <xf numFmtId="165" fontId="52" fillId="4" borderId="4" xfId="2" applyNumberFormat="1" applyFont="1" applyFill="1" applyBorder="1" applyAlignment="1">
      <alignment horizontal="center" vertical="center"/>
    </xf>
    <xf numFmtId="2" fontId="52" fillId="4" borderId="4" xfId="2" applyNumberFormat="1" applyFont="1" applyFill="1" applyBorder="1" applyAlignment="1">
      <alignment horizontal="center" vertical="center"/>
    </xf>
    <xf numFmtId="2" fontId="52" fillId="4" borderId="6" xfId="2" applyNumberFormat="1" applyFont="1" applyFill="1" applyBorder="1" applyAlignment="1">
      <alignment horizontal="center" vertical="center"/>
    </xf>
    <xf numFmtId="0" fontId="1" fillId="2" borderId="0" xfId="1" applyFill="1"/>
    <xf numFmtId="0" fontId="1" fillId="0" borderId="8" xfId="10" applyBorder="1"/>
    <xf numFmtId="0" fontId="1" fillId="0" borderId="9" xfId="10" applyBorder="1"/>
    <xf numFmtId="0" fontId="1" fillId="0" borderId="10" xfId="10" applyBorder="1"/>
    <xf numFmtId="0" fontId="1" fillId="0" borderId="0" xfId="10"/>
    <xf numFmtId="0" fontId="1" fillId="0" borderId="11" xfId="10" applyBorder="1"/>
    <xf numFmtId="0" fontId="1" fillId="0" borderId="12" xfId="10" applyBorder="1"/>
    <xf numFmtId="0" fontId="54" fillId="0" borderId="11" xfId="10" applyFont="1" applyBorder="1"/>
    <xf numFmtId="0" fontId="54" fillId="0" borderId="0" xfId="10" applyFont="1"/>
    <xf numFmtId="0" fontId="55" fillId="0" borderId="0" xfId="10" applyFont="1"/>
    <xf numFmtId="0" fontId="55" fillId="0" borderId="12" xfId="10" applyFont="1" applyBorder="1"/>
    <xf numFmtId="0" fontId="56" fillId="0" borderId="0" xfId="10" applyFont="1"/>
    <xf numFmtId="0" fontId="56" fillId="0" borderId="12" xfId="10" applyFont="1" applyBorder="1"/>
    <xf numFmtId="0" fontId="57" fillId="0" borderId="11" xfId="10" applyFont="1" applyBorder="1"/>
    <xf numFmtId="0" fontId="58" fillId="6" borderId="11" xfId="10" applyFont="1" applyFill="1" applyBorder="1" applyAlignment="1">
      <alignment horizontal="right"/>
    </xf>
    <xf numFmtId="0" fontId="58" fillId="0" borderId="0" xfId="10" applyFont="1"/>
    <xf numFmtId="0" fontId="59" fillId="0" borderId="0" xfId="10" applyFont="1"/>
    <xf numFmtId="0" fontId="59" fillId="0" borderId="12" xfId="10" applyFont="1" applyBorder="1"/>
    <xf numFmtId="0" fontId="60" fillId="6" borderId="11" xfId="10" applyFont="1" applyFill="1" applyBorder="1" applyAlignment="1">
      <alignment horizontal="left"/>
    </xf>
    <xf numFmtId="0" fontId="62" fillId="0" borderId="0" xfId="10" applyFont="1"/>
    <xf numFmtId="0" fontId="63" fillId="0" borderId="0" xfId="10" applyFont="1"/>
    <xf numFmtId="0" fontId="60" fillId="0" borderId="0" xfId="10" applyFont="1" applyAlignment="1">
      <alignment horizontal="left"/>
    </xf>
    <xf numFmtId="0" fontId="64" fillId="0" borderId="0" xfId="10" applyFont="1"/>
    <xf numFmtId="0" fontId="64" fillId="0" borderId="12" xfId="10" applyFont="1" applyBorder="1"/>
    <xf numFmtId="0" fontId="63" fillId="6" borderId="11" xfId="10" applyFont="1" applyFill="1" applyBorder="1"/>
    <xf numFmtId="0" fontId="65" fillId="0" borderId="0" xfId="10" applyFont="1" applyAlignment="1">
      <alignment horizontal="left" indent="2"/>
    </xf>
    <xf numFmtId="0" fontId="66" fillId="0" borderId="0" xfId="10" applyFont="1" applyAlignment="1">
      <alignment horizontal="right"/>
    </xf>
    <xf numFmtId="0" fontId="65" fillId="0" borderId="0" xfId="10" applyFont="1" applyAlignment="1">
      <alignment horizontal="left"/>
    </xf>
    <xf numFmtId="0" fontId="67" fillId="0" borderId="0" xfId="10" applyFont="1" applyAlignment="1">
      <alignment vertical="center"/>
    </xf>
    <xf numFmtId="0" fontId="68" fillId="6" borderId="11" xfId="10" applyFont="1" applyFill="1" applyBorder="1"/>
    <xf numFmtId="0" fontId="68" fillId="0" borderId="0" xfId="10" applyFont="1"/>
    <xf numFmtId="0" fontId="1" fillId="6" borderId="11" xfId="10" applyFill="1" applyBorder="1"/>
    <xf numFmtId="0" fontId="59" fillId="6" borderId="11" xfId="10" applyFont="1" applyFill="1" applyBorder="1" applyAlignment="1">
      <alignment horizontal="right"/>
    </xf>
    <xf numFmtId="0" fontId="69" fillId="0" borderId="0" xfId="10" applyFont="1" applyAlignment="1">
      <alignment horizontal="left"/>
    </xf>
    <xf numFmtId="0" fontId="2" fillId="0" borderId="0" xfId="10" applyFont="1"/>
    <xf numFmtId="0" fontId="2" fillId="0" borderId="12" xfId="10" applyFont="1" applyBorder="1"/>
    <xf numFmtId="0" fontId="59" fillId="6" borderId="11" xfId="10" applyFont="1" applyFill="1" applyBorder="1" applyAlignment="1">
      <alignment horizontal="right" vertical="top"/>
    </xf>
    <xf numFmtId="0" fontId="69" fillId="0" borderId="0" xfId="10" applyFont="1" applyAlignment="1">
      <alignment horizontal="left" vertical="top" wrapText="1"/>
    </xf>
    <xf numFmtId="0" fontId="2" fillId="0" borderId="12" xfId="10" applyFont="1" applyBorder="1" applyAlignment="1">
      <alignment vertical="top"/>
    </xf>
    <xf numFmtId="0" fontId="2" fillId="0" borderId="0" xfId="10" applyFont="1" applyAlignment="1">
      <alignment vertical="top"/>
    </xf>
    <xf numFmtId="0" fontId="65" fillId="0" borderId="0" xfId="10" applyFont="1" applyAlignment="1">
      <alignment horizontal="left" vertical="top" wrapText="1" indent="2"/>
    </xf>
    <xf numFmtId="0" fontId="69" fillId="0" borderId="0" xfId="10" applyFont="1" applyAlignment="1">
      <alignment horizontal="left" vertical="top"/>
    </xf>
    <xf numFmtId="0" fontId="43" fillId="0" borderId="0" xfId="12" applyFont="1" applyAlignment="1">
      <alignment horizontal="left" vertical="top" wrapText="1"/>
    </xf>
    <xf numFmtId="0" fontId="1" fillId="0" borderId="13" xfId="10" applyBorder="1"/>
    <xf numFmtId="0" fontId="1" fillId="0" borderId="14" xfId="10" applyBorder="1"/>
    <xf numFmtId="0" fontId="1" fillId="0" borderId="15" xfId="10" applyBorder="1"/>
    <xf numFmtId="0" fontId="70" fillId="2" borderId="0" xfId="1" applyFont="1" applyFill="1" applyAlignment="1" applyProtection="1">
      <alignment horizontal="center" vertical="center"/>
      <protection locked="0"/>
    </xf>
    <xf numFmtId="0" fontId="72" fillId="2" borderId="1" xfId="1" applyFont="1" applyFill="1" applyBorder="1" applyAlignment="1">
      <alignment horizontal="left" vertical="center" indent="1"/>
    </xf>
    <xf numFmtId="0" fontId="71" fillId="2" borderId="1" xfId="1" applyFont="1" applyFill="1" applyBorder="1" applyAlignment="1" applyProtection="1">
      <alignment horizontal="center" vertical="center"/>
      <protection locked="0"/>
    </xf>
    <xf numFmtId="0" fontId="73" fillId="2" borderId="1" xfId="1" applyFont="1" applyFill="1" applyBorder="1" applyAlignment="1" applyProtection="1">
      <alignment horizontal="left" vertical="center"/>
      <protection locked="0"/>
    </xf>
    <xf numFmtId="167" fontId="72" fillId="2" borderId="1" xfId="1" applyNumberFormat="1" applyFont="1" applyFill="1" applyBorder="1" applyAlignment="1">
      <alignment horizontal="center" vertical="center"/>
    </xf>
    <xf numFmtId="168" fontId="72" fillId="2" borderId="1" xfId="1" applyNumberFormat="1" applyFont="1" applyFill="1" applyBorder="1" applyAlignment="1">
      <alignment horizontal="center" vertical="center"/>
    </xf>
    <xf numFmtId="0" fontId="71" fillId="2" borderId="1" xfId="1" applyFont="1" applyFill="1" applyBorder="1" applyAlignment="1">
      <alignment horizontal="center" vertical="center"/>
    </xf>
    <xf numFmtId="0" fontId="71" fillId="4" borderId="1" xfId="9" applyFont="1" applyFill="1" applyBorder="1" applyAlignment="1" applyProtection="1">
      <alignment horizontal="center" vertical="center"/>
      <protection locked="0"/>
    </xf>
    <xf numFmtId="165" fontId="71" fillId="2" borderId="1" xfId="1" applyNumberFormat="1" applyFont="1" applyFill="1" applyBorder="1" applyAlignment="1">
      <alignment horizontal="center" vertical="center"/>
    </xf>
    <xf numFmtId="44" fontId="71" fillId="2" borderId="1" xfId="1" applyNumberFormat="1" applyFont="1" applyFill="1" applyBorder="1" applyAlignment="1">
      <alignment horizontal="center" vertical="center"/>
    </xf>
    <xf numFmtId="165" fontId="74" fillId="2" borderId="1" xfId="1" applyNumberFormat="1" applyFont="1" applyFill="1" applyBorder="1" applyAlignment="1">
      <alignment horizontal="left" vertical="center"/>
    </xf>
    <xf numFmtId="0" fontId="71" fillId="2" borderId="1" xfId="1" applyFont="1" applyFill="1" applyBorder="1" applyAlignment="1" applyProtection="1">
      <alignment horizontal="left" vertical="center"/>
      <protection locked="0"/>
    </xf>
    <xf numFmtId="49" fontId="71" fillId="2" borderId="1" xfId="1" applyNumberFormat="1" applyFont="1" applyFill="1" applyBorder="1" applyAlignment="1" applyProtection="1">
      <alignment horizontal="center" vertical="center"/>
      <protection locked="0"/>
    </xf>
    <xf numFmtId="0" fontId="71" fillId="2" borderId="1" xfId="1" applyFont="1" applyFill="1" applyBorder="1" applyAlignment="1" applyProtection="1">
      <alignment horizontal="left" vertical="center" shrinkToFit="1"/>
      <protection locked="0"/>
    </xf>
    <xf numFmtId="0" fontId="75" fillId="2" borderId="0" xfId="1" applyFont="1" applyFill="1" applyAlignment="1" applyProtection="1">
      <alignment vertical="center"/>
      <protection locked="0"/>
    </xf>
    <xf numFmtId="0" fontId="76" fillId="2" borderId="0" xfId="1" applyFont="1" applyFill="1" applyAlignment="1" applyProtection="1">
      <alignment vertical="center"/>
      <protection locked="0"/>
    </xf>
    <xf numFmtId="0" fontId="72" fillId="2" borderId="1" xfId="1" applyFont="1" applyFill="1" applyBorder="1" applyAlignment="1" applyProtection="1">
      <alignment horizontal="center" vertical="center"/>
      <protection locked="0"/>
    </xf>
    <xf numFmtId="0" fontId="72" fillId="2" borderId="1" xfId="1" applyFont="1" applyFill="1" applyBorder="1" applyAlignment="1">
      <alignment horizontal="center" vertical="center"/>
    </xf>
    <xf numFmtId="0" fontId="77" fillId="4" borderId="4" xfId="9" applyFont="1" applyFill="1" applyBorder="1" applyAlignment="1">
      <alignment horizontal="left" vertical="center" wrapText="1"/>
    </xf>
    <xf numFmtId="0" fontId="71" fillId="2" borderId="7" xfId="1" applyFont="1" applyFill="1" applyBorder="1" applyAlignment="1" applyProtection="1">
      <alignment horizontal="left" vertical="center"/>
      <protection locked="0"/>
    </xf>
    <xf numFmtId="0" fontId="49" fillId="7" borderId="1" xfId="1" applyFont="1" applyFill="1" applyBorder="1" applyAlignment="1" applyProtection="1">
      <alignment horizontal="left" vertical="center"/>
      <protection locked="0"/>
    </xf>
    <xf numFmtId="0" fontId="71" fillId="0" borderId="1" xfId="13" applyFont="1" applyBorder="1" applyAlignment="1">
      <alignment horizontal="center" vertical="center"/>
    </xf>
    <xf numFmtId="0" fontId="41" fillId="2" borderId="7" xfId="1" applyFont="1" applyFill="1" applyBorder="1" applyAlignment="1" applyProtection="1">
      <alignment horizontal="left" vertical="center"/>
      <protection locked="0"/>
    </xf>
    <xf numFmtId="0" fontId="78" fillId="2" borderId="1" xfId="1" applyFont="1" applyFill="1" applyBorder="1" applyAlignment="1">
      <alignment horizontal="left" vertical="center" indent="1"/>
    </xf>
    <xf numFmtId="167" fontId="78" fillId="2" borderId="1" xfId="1" applyNumberFormat="1" applyFont="1" applyFill="1" applyBorder="1" applyAlignment="1">
      <alignment horizontal="center" vertical="center"/>
    </xf>
    <xf numFmtId="0" fontId="25" fillId="2" borderId="0" xfId="1" applyFont="1" applyFill="1" applyAlignment="1" applyProtection="1">
      <alignment vertical="center"/>
      <protection locked="0"/>
    </xf>
    <xf numFmtId="0" fontId="79" fillId="2" borderId="1" xfId="1" applyFont="1" applyFill="1" applyBorder="1" applyAlignment="1" applyProtection="1">
      <alignment horizontal="left" vertical="center"/>
      <protection locked="0"/>
    </xf>
    <xf numFmtId="0" fontId="80" fillId="0" borderId="1" xfId="13" applyFont="1" applyBorder="1" applyAlignment="1">
      <alignment horizontal="center" vertical="center"/>
    </xf>
    <xf numFmtId="0" fontId="81" fillId="0" borderId="1" xfId="13" applyFont="1" applyBorder="1" applyAlignment="1">
      <alignment horizontal="center" vertical="center"/>
    </xf>
    <xf numFmtId="0" fontId="82" fillId="0" borderId="1" xfId="13" applyFont="1" applyBorder="1" applyAlignment="1">
      <alignment horizontal="center" vertical="center"/>
    </xf>
    <xf numFmtId="0" fontId="43" fillId="0" borderId="7" xfId="1" applyFont="1" applyBorder="1" applyAlignment="1" applyProtection="1">
      <alignment horizontal="left" vertical="center"/>
      <protection locked="0"/>
    </xf>
    <xf numFmtId="0" fontId="71" fillId="0" borderId="7" xfId="1" applyFont="1" applyBorder="1" applyAlignment="1" applyProtection="1">
      <alignment horizontal="left" vertical="center"/>
      <protection locked="0"/>
    </xf>
    <xf numFmtId="0" fontId="77" fillId="0" borderId="4" xfId="9" applyFont="1" applyBorder="1" applyAlignment="1">
      <alignment horizontal="left" vertical="center" wrapText="1"/>
    </xf>
    <xf numFmtId="0" fontId="41" fillId="0" borderId="7" xfId="1" applyFont="1" applyBorder="1" applyAlignment="1" applyProtection="1">
      <alignment horizontal="left" vertical="center"/>
      <protection locked="0"/>
    </xf>
    <xf numFmtId="0" fontId="73" fillId="7" borderId="1" xfId="1" applyFont="1" applyFill="1" applyBorder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 vertical="top" wrapText="1"/>
      <protection locked="0"/>
    </xf>
    <xf numFmtId="0" fontId="12" fillId="4" borderId="0" xfId="7" applyFont="1" applyFill="1" applyAlignment="1" applyProtection="1">
      <alignment horizontal="left" vertical="top" wrapText="1"/>
      <protection locked="0"/>
    </xf>
    <xf numFmtId="0" fontId="65" fillId="0" borderId="0" xfId="10" applyFont="1" applyAlignment="1">
      <alignment horizontal="left" vertical="top" wrapText="1" indent="2"/>
    </xf>
    <xf numFmtId="0" fontId="43" fillId="0" borderId="0" xfId="12" applyFont="1" applyAlignment="1">
      <alignment horizontal="left" vertical="top" wrapText="1"/>
    </xf>
    <xf numFmtId="0" fontId="69" fillId="0" borderId="0" xfId="10" applyFont="1" applyAlignment="1">
      <alignment horizontal="left" vertical="top" wrapText="1"/>
    </xf>
    <xf numFmtId="0" fontId="65" fillId="0" borderId="0" xfId="10" applyFont="1" applyAlignment="1">
      <alignment horizontal="left" vertical="top" wrapText="1" indent="3"/>
    </xf>
    <xf numFmtId="0" fontId="65" fillId="0" borderId="0" xfId="10" quotePrefix="1" applyFont="1" applyAlignment="1">
      <alignment horizontal="left" vertical="top" wrapText="1" indent="4"/>
    </xf>
    <xf numFmtId="0" fontId="65" fillId="0" borderId="0" xfId="10" applyFont="1" applyAlignment="1">
      <alignment horizontal="left" vertical="top" wrapText="1" indent="4"/>
    </xf>
    <xf numFmtId="0" fontId="69" fillId="0" borderId="0" xfId="11" applyFont="1" applyAlignment="1">
      <alignment horizontal="left" vertical="top" wrapText="1"/>
    </xf>
    <xf numFmtId="0" fontId="65" fillId="0" borderId="0" xfId="11" applyFont="1" applyAlignment="1">
      <alignment horizontal="left" vertical="top" wrapText="1" indent="2"/>
    </xf>
  </cellXfs>
  <cellStyles count="14">
    <cellStyle name="Гиперссылка 2" xfId="5" xr:uid="{BE007B7C-D798-4CBF-B1F1-4021098A5FE7}"/>
    <cellStyle name="Гиперссылка 2 2" xfId="4" xr:uid="{FD7ECC80-5162-4CA4-90C0-9C89CA8635A0}"/>
    <cellStyle name="Обычный" xfId="0" builtinId="0"/>
    <cellStyle name="Обычный 2 2 2 2" xfId="10" xr:uid="{0606D193-A8A5-40EF-AB19-7B16D45D0A51}"/>
    <cellStyle name="Обычный 2 2 2 3" xfId="3" xr:uid="{50BCF8A2-9C95-42B9-B22D-4E857C722581}"/>
    <cellStyle name="Обычный 2 2 3" xfId="8" xr:uid="{88EAFD2B-D866-4568-93ED-DB600E061415}"/>
    <cellStyle name="Обычный 2 2 6" xfId="2" xr:uid="{BC1ADF00-7077-4ED0-8321-26ED696787E3}"/>
    <cellStyle name="Обычный 3 2 2" xfId="13" xr:uid="{01156EB1-D5E6-4BDB-B137-316E2F69016A}"/>
    <cellStyle name="Обычный 3 2 2 2" xfId="11" xr:uid="{FAC304BB-0F09-44F1-BFFF-0663E97CEDCA}"/>
    <cellStyle name="Обычный 3 2 3" xfId="6" xr:uid="{15A3BA4D-BF87-4D61-AB32-E2D8DB156472}"/>
    <cellStyle name="Обычный 3 3" xfId="12" xr:uid="{25B8DA2D-70AC-49DE-B835-9E682F4EE9E2}"/>
    <cellStyle name="Обычный 5 2" xfId="1" xr:uid="{7546F958-8D00-4650-8A45-4962AD430651}"/>
    <cellStyle name="Обычный 5 2 3" xfId="9" xr:uid="{C48A0BAB-40BF-441A-B5E4-E08F5D4921DA}"/>
    <cellStyle name="Обычный_Лист1 2" xfId="7" xr:uid="{2A8C4E4E-2244-4DFF-B359-120E92209C9C}"/>
  </cellStyles>
  <dxfs count="8">
    <dxf>
      <fill>
        <patternFill patternType="solid">
          <fgColor auto="1"/>
          <bgColor indexed="65"/>
        </patternFill>
      </fill>
    </dxf>
    <dxf>
      <font>
        <b/>
        <i val="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1552072</xdr:colOff>
      <xdr:row>0</xdr:row>
      <xdr:rowOff>207806</xdr:rowOff>
    </xdr:from>
    <xdr:ext cx="1142141" cy="1142023"/>
    <xdr:pic>
      <xdr:nvPicPr>
        <xdr:cNvPr id="2" name="Рисунок 1">
          <a:extLst>
            <a:ext uri="{FF2B5EF4-FFF2-40B4-BE49-F238E27FC236}">
              <a16:creationId xmlns:a16="http://schemas.microsoft.com/office/drawing/2014/main" id="{254A7610-65F3-4701-9F99-F6DAA1ABA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9229" y="207806"/>
          <a:ext cx="1142141" cy="1142023"/>
        </a:xfrm>
        <a:prstGeom prst="rect">
          <a:avLst/>
        </a:prstGeom>
      </xdr:spPr>
    </xdr:pic>
    <xdr:clientData/>
  </xdr:oneCellAnchor>
  <xdr:twoCellAnchor>
    <xdr:from>
      <xdr:col>3</xdr:col>
      <xdr:colOff>54428</xdr:colOff>
      <xdr:row>1</xdr:row>
      <xdr:rowOff>152399</xdr:rowOff>
    </xdr:from>
    <xdr:to>
      <xdr:col>3</xdr:col>
      <xdr:colOff>1737666</xdr:colOff>
      <xdr:row>3</xdr:row>
      <xdr:rowOff>70757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F92A641-4FF4-4AB1-A928-767D6D89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2" y="397328"/>
          <a:ext cx="1683238" cy="54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752896-20B3-4BD3-A820-3EFF0060F3C7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5259472-CBF5-4320-8AF8-7D880093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63</xdr:row>
      <xdr:rowOff>0</xdr:rowOff>
    </xdr:from>
    <xdr:to>
      <xdr:col>5</xdr:col>
      <xdr:colOff>171781</xdr:colOff>
      <xdr:row>65</xdr:row>
      <xdr:rowOff>123896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1BF659C-AC48-46D6-8E39-DD8459D2E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31343"/>
          <a:ext cx="2525817" cy="4940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75</xdr:row>
      <xdr:rowOff>0</xdr:rowOff>
    </xdr:from>
    <xdr:to>
      <xdr:col>6</xdr:col>
      <xdr:colOff>152813</xdr:colOff>
      <xdr:row>77</xdr:row>
      <xdr:rowOff>104842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CD31375-5990-4B40-A7FD-A3BFC5672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10614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49A77C7-8973-45FF-9AE1-6DD10BFD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87371EA-1B46-4F75-BBFA-C09F19D86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93</xdr:row>
      <xdr:rowOff>0</xdr:rowOff>
    </xdr:from>
    <xdr:to>
      <xdr:col>9</xdr:col>
      <xdr:colOff>172121</xdr:colOff>
      <xdr:row>95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98C8EB5-EF49-410A-878A-ABCB733D1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260300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98</xdr:row>
      <xdr:rowOff>161925</xdr:rowOff>
    </xdr:from>
    <xdr:to>
      <xdr:col>15</xdr:col>
      <xdr:colOff>647700</xdr:colOff>
      <xdr:row>114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BDE2683-FE35-45F1-A9E8-842CAB4F0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52954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B271D37-12FC-4A02-9F2D-F9DEA106BB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18F4A94-329C-4625-BCF2-0A4BE67D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0;&#1083;&#1077;&#1084;&#1072;&#1090;&#1080;&#1089;&#1099;\&#1050;&#1083;&#1077;&#1084;&#1072;&#1090;&#1080;&#1089;&#1099;%202026,%20&#1088;&#1072;&#1073;&#1086;&#1095;&#1080;&#1081;%202.0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0;&#1083;&#1077;&#1084;&#1072;&#1090;&#1080;&#1089;&#1099;\&#1050;&#1083;&#1077;&#1084;&#1072;&#1090;&#1080;&#1089;&#1099;%202026,%20&#1088;&#1072;&#1073;&#1086;&#1095;&#1080;&#1081;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2025"/>
      <sheetName val="анкета поставщика"/>
      <sheetName val="Структура брони"/>
      <sheetName val="ИТОГИ"/>
      <sheetName val="2026"/>
      <sheetName val="шаблон рабочий"/>
      <sheetName val="Лист3"/>
      <sheetName val="1. от закупки"/>
      <sheetName val="2. склад"/>
      <sheetName val="3. номенклатура 1с"/>
      <sheetName val="текущие продажи"/>
      <sheetName val="ПЛАН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B5">
            <v>105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6176-4E33-42D9-8E3D-C94854DF94C1}">
  <sheetPr filterMode="1"/>
  <dimension ref="A1:Y494"/>
  <sheetViews>
    <sheetView tabSelected="1" zoomScaleNormal="100" workbookViewId="0">
      <selection activeCell="L33" sqref="L33"/>
    </sheetView>
  </sheetViews>
  <sheetFormatPr defaultColWidth="10.6640625" defaultRowHeight="13.8" outlineLevelCol="1"/>
  <cols>
    <col min="1" max="1" width="5.21875" style="23" customWidth="1"/>
    <col min="2" max="2" width="11.6640625" style="2" hidden="1" customWidth="1" outlineLevel="1"/>
    <col min="3" max="3" width="7.6640625" style="2" hidden="1" customWidth="1" outlineLevel="1"/>
    <col min="4" max="4" width="28.44140625" style="2" customWidth="1" collapsed="1"/>
    <col min="5" max="5" width="8.33203125" style="2" customWidth="1"/>
    <col min="6" max="6" width="14.5546875" style="2" customWidth="1"/>
    <col min="7" max="8" width="9.88671875" style="2" customWidth="1"/>
    <col min="9" max="9" width="8.109375" style="2" customWidth="1"/>
    <col min="10" max="11" width="9.6640625" style="3" customWidth="1"/>
    <col min="12" max="12" width="9.6640625" style="2" customWidth="1"/>
    <col min="13" max="13" width="13.44140625" style="3" customWidth="1"/>
    <col min="14" max="14" width="15.33203125" style="3" customWidth="1"/>
    <col min="15" max="15" width="22.44140625" style="3" customWidth="1"/>
    <col min="16" max="16" width="15.6640625" style="3" customWidth="1"/>
    <col min="17" max="17" width="10.6640625" style="3" customWidth="1"/>
    <col min="18" max="18" width="12.88671875" style="3" customWidth="1"/>
    <col min="19" max="19" width="10.109375" style="3" customWidth="1"/>
    <col min="20" max="20" width="15.6640625" style="3" customWidth="1"/>
    <col min="21" max="22" width="25.33203125" style="2" customWidth="1"/>
    <col min="23" max="23" width="21.33203125" style="3" customWidth="1"/>
    <col min="24" max="24" width="25.6640625" style="3" customWidth="1"/>
    <col min="25" max="25" width="6" style="2" customWidth="1"/>
    <col min="26" max="30" width="10.6640625" style="2"/>
    <col min="31" max="31" width="10.6640625" style="2" customWidth="1"/>
    <col min="32" max="16384" width="10.6640625" style="2"/>
  </cols>
  <sheetData>
    <row r="1" spans="1:24" ht="19.5" customHeight="1">
      <c r="A1" s="1">
        <v>46086</v>
      </c>
      <c r="P1" s="2"/>
      <c r="Q1" s="2"/>
      <c r="R1" s="2"/>
      <c r="S1" s="2"/>
      <c r="T1" s="2"/>
      <c r="W1" s="4"/>
    </row>
    <row r="2" spans="1:24" s="6" customFormat="1" ht="12.9" customHeight="1">
      <c r="A2" s="5"/>
      <c r="D2" s="7"/>
      <c r="F2" s="8"/>
      <c r="L2" s="8"/>
      <c r="M2" s="9"/>
      <c r="N2" s="9"/>
      <c r="O2" s="8"/>
      <c r="P2" s="10"/>
      <c r="Q2" s="180" t="s">
        <v>0</v>
      </c>
      <c r="R2" s="180"/>
      <c r="S2" s="10"/>
      <c r="T2" s="10"/>
      <c r="U2" s="10"/>
      <c r="V2" s="10"/>
    </row>
    <row r="3" spans="1:24" s="6" customFormat="1" ht="36.9" customHeight="1">
      <c r="A3" s="5"/>
      <c r="D3" s="7"/>
      <c r="F3" s="8"/>
      <c r="H3" s="11" t="s">
        <v>1</v>
      </c>
      <c r="I3" s="11"/>
      <c r="J3" s="11"/>
      <c r="K3" s="11"/>
      <c r="L3" s="11"/>
      <c r="M3" s="8"/>
      <c r="N3" s="9"/>
      <c r="O3" s="8"/>
      <c r="Q3" s="180"/>
      <c r="R3" s="180"/>
    </row>
    <row r="4" spans="1:24" s="6" customFormat="1" ht="15" customHeight="1">
      <c r="A4" s="5"/>
      <c r="D4" s="7"/>
      <c r="E4" s="12" t="s">
        <v>2</v>
      </c>
      <c r="G4" s="13"/>
      <c r="H4" s="13"/>
      <c r="I4" s="13"/>
      <c r="O4" s="14"/>
      <c r="P4" s="10"/>
      <c r="Q4" s="180"/>
      <c r="R4" s="180"/>
      <c r="S4" s="10"/>
      <c r="T4" s="10"/>
      <c r="U4" s="10"/>
      <c r="V4" s="10"/>
    </row>
    <row r="5" spans="1:24" s="6" customFormat="1" ht="15" customHeight="1">
      <c r="A5" s="5"/>
      <c r="D5" s="7"/>
      <c r="E5" s="7"/>
      <c r="F5" s="7"/>
      <c r="G5" s="15"/>
      <c r="H5" s="15"/>
      <c r="I5" s="15" t="s">
        <v>3</v>
      </c>
      <c r="L5" s="15"/>
      <c r="M5" s="15"/>
      <c r="N5" s="15"/>
      <c r="O5" s="15"/>
      <c r="P5" s="10"/>
      <c r="Q5" s="16" t="s">
        <v>4</v>
      </c>
      <c r="R5" s="10"/>
      <c r="S5" s="10"/>
      <c r="T5" s="10"/>
      <c r="U5" s="10"/>
      <c r="V5" s="10"/>
    </row>
    <row r="6" spans="1:24" s="6" customFormat="1" ht="15" customHeight="1">
      <c r="A6" s="5"/>
      <c r="D6" s="7"/>
      <c r="E6" s="7"/>
      <c r="F6" s="7"/>
      <c r="G6" s="13"/>
      <c r="H6" s="13"/>
      <c r="J6" s="17" t="s">
        <v>5</v>
      </c>
      <c r="K6" s="18" t="s">
        <v>6</v>
      </c>
      <c r="P6" s="10"/>
      <c r="Q6" s="10"/>
      <c r="R6" s="10"/>
      <c r="S6" s="10"/>
      <c r="T6" s="10"/>
      <c r="U6" s="10"/>
      <c r="V6" s="10"/>
    </row>
    <row r="7" spans="1:24" s="6" customFormat="1" ht="15" customHeight="1">
      <c r="A7" s="5"/>
      <c r="D7" s="7"/>
      <c r="E7" s="7"/>
      <c r="F7" s="7"/>
      <c r="G7" s="13"/>
      <c r="H7" s="13"/>
      <c r="I7" s="13"/>
      <c r="J7" s="17"/>
      <c r="K7" s="17"/>
      <c r="L7" s="17"/>
      <c r="M7" s="19"/>
      <c r="N7" s="19"/>
      <c r="O7" s="19"/>
      <c r="Q7" s="10"/>
      <c r="S7" s="7"/>
      <c r="T7" s="7"/>
      <c r="U7" s="10"/>
      <c r="V7" s="10"/>
    </row>
    <row r="8" spans="1:24" s="6" customFormat="1" ht="15" customHeight="1">
      <c r="A8" s="5"/>
      <c r="D8" s="20" t="s">
        <v>7</v>
      </c>
      <c r="E8" s="7"/>
      <c r="F8" s="7"/>
      <c r="G8" s="7"/>
      <c r="H8" s="7"/>
      <c r="I8" s="7"/>
      <c r="J8" s="13"/>
      <c r="K8" s="13"/>
      <c r="M8" s="17"/>
      <c r="N8" s="17"/>
      <c r="O8" s="21">
        <v>99.745800000000003</v>
      </c>
      <c r="P8" s="22" t="s">
        <v>8</v>
      </c>
      <c r="R8" s="7"/>
      <c r="S8" s="7"/>
      <c r="T8" s="10"/>
    </row>
    <row r="9" spans="1:24">
      <c r="D9" s="2" t="s">
        <v>9</v>
      </c>
      <c r="J9" s="2"/>
      <c r="K9" s="2"/>
      <c r="O9" s="24" t="s">
        <v>10</v>
      </c>
      <c r="P9" s="25" t="s">
        <v>11</v>
      </c>
      <c r="T9" s="2" t="s">
        <v>12</v>
      </c>
      <c r="W9" s="2"/>
      <c r="X9" s="2"/>
    </row>
    <row r="10" spans="1:24" ht="14.4" customHeight="1">
      <c r="D10" s="2" t="s">
        <v>13</v>
      </c>
      <c r="O10" s="26">
        <f>SUM(L33:L304)</f>
        <v>0</v>
      </c>
      <c r="P10" s="27" t="s">
        <v>14</v>
      </c>
      <c r="T10" s="2"/>
      <c r="W10" s="2"/>
      <c r="X10" s="2"/>
    </row>
    <row r="11" spans="1:24" ht="14.4" customHeight="1">
      <c r="D11" s="2" t="s">
        <v>1231</v>
      </c>
      <c r="O11" s="26">
        <f>SUMIF(E306:E488,"P7",L306:L488)</f>
        <v>0</v>
      </c>
      <c r="P11" s="27" t="s">
        <v>15</v>
      </c>
      <c r="Q11" s="28" t="str">
        <f>IF(MOD(O11,40)&lt;&gt;0,"не кратно 40!","")</f>
        <v/>
      </c>
      <c r="T11" s="2"/>
      <c r="W11" s="2"/>
      <c r="X11" s="2"/>
    </row>
    <row r="12" spans="1:24" ht="14.4" customHeight="1">
      <c r="J12" s="2"/>
      <c r="K12" s="2"/>
      <c r="O12" s="26">
        <f>SUMIF(E306:E488,"P9",L306:L488)</f>
        <v>0</v>
      </c>
      <c r="P12" s="27" t="s">
        <v>16</v>
      </c>
      <c r="T12" s="2"/>
      <c r="W12" s="2"/>
      <c r="X12" s="2"/>
    </row>
    <row r="13" spans="1:24" ht="14.4" customHeight="1">
      <c r="D13" s="29"/>
      <c r="J13" s="2"/>
      <c r="K13" s="2"/>
      <c r="O13" s="30">
        <f>SUMIF(C33:C488,"евро",M33:M488)</f>
        <v>0</v>
      </c>
      <c r="P13" s="27" t="s">
        <v>17</v>
      </c>
      <c r="T13" s="2"/>
      <c r="W13" s="2"/>
      <c r="X13" s="2"/>
    </row>
    <row r="14" spans="1:24" ht="14.4" customHeight="1">
      <c r="D14" s="20" t="s">
        <v>18</v>
      </c>
      <c r="J14" s="2"/>
      <c r="K14" s="2"/>
      <c r="O14" s="31">
        <f>SUMIF(C33:C488,"руб",N33:N488)</f>
        <v>0</v>
      </c>
      <c r="P14" s="27" t="s">
        <v>19</v>
      </c>
      <c r="T14" s="2"/>
      <c r="W14" s="2"/>
      <c r="X14" s="2"/>
    </row>
    <row r="15" spans="1:24" ht="14.4" customHeight="1">
      <c r="D15" s="32" t="s">
        <v>20</v>
      </c>
      <c r="E15" s="33" t="s">
        <v>21</v>
      </c>
      <c r="J15" s="2"/>
      <c r="K15" s="2"/>
      <c r="O15" s="34">
        <f>O13+O14/O8</f>
        <v>0</v>
      </c>
      <c r="P15" s="27" t="s">
        <v>22</v>
      </c>
      <c r="T15" s="2"/>
      <c r="W15" s="2"/>
      <c r="X15" s="2"/>
    </row>
    <row r="16" spans="1:24" ht="14.4" customHeight="1">
      <c r="D16" s="32"/>
      <c r="E16" s="20" t="s">
        <v>23</v>
      </c>
      <c r="F16" s="35"/>
      <c r="G16" s="35"/>
      <c r="H16" s="35"/>
      <c r="I16" s="35"/>
      <c r="L16" s="35"/>
      <c r="O16" s="36" t="str">
        <f>IF(O15&gt;=6000,"-5%",IF(O15&gt;=4000,"-4%",IF(O15&gt;=3000,"-3%",IF(O15&gt;=1500,"-2%",IF(O15&gt;=1000,"-1%",IF(O15&gt;=500,"0%",IF(O15&gt;0,"+10%","-     %")))))))</f>
        <v>-     %</v>
      </c>
      <c r="P16" s="27" t="s">
        <v>24</v>
      </c>
      <c r="T16" s="2"/>
      <c r="W16" s="2"/>
      <c r="X16" s="2"/>
    </row>
    <row r="17" spans="1:25" ht="14.4" customHeight="1">
      <c r="D17" s="32"/>
      <c r="E17" s="20" t="s">
        <v>25</v>
      </c>
      <c r="F17" s="35"/>
      <c r="G17" s="35"/>
      <c r="H17" s="35"/>
      <c r="I17" s="35"/>
      <c r="L17" s="35"/>
      <c r="O17" s="30">
        <f>IF(O15&gt;=6000,O13*0.05,IF(O15&gt;=4000,O13*0.04,IF(O15&gt;=3000,O13*0.03,IF(O15&gt;=1500,O13*0.02,IF(O15&gt;=1000,O13*0.01,IF(O15&gt;=500,O13,IF(O15&gt;0,O13*(-0.1),O13)))))))</f>
        <v>0</v>
      </c>
      <c r="P17" s="27" t="s">
        <v>26</v>
      </c>
      <c r="T17" s="2"/>
      <c r="W17" s="2"/>
      <c r="X17" s="2"/>
    </row>
    <row r="18" spans="1:25" ht="14.4" customHeight="1">
      <c r="D18" s="32" t="s">
        <v>27</v>
      </c>
      <c r="E18" s="33" t="s">
        <v>28</v>
      </c>
      <c r="F18" s="35"/>
      <c r="G18" s="35"/>
      <c r="H18" s="35"/>
      <c r="I18" s="35"/>
      <c r="L18" s="35"/>
      <c r="O18" s="31">
        <f>IF(O15&gt;=6000,O14*0.05,IF(O15&gt;=4000,O14*0.04,IF(O15&gt;=3000,O14*0.03,IF(O15&gt;=1500,O14*0.02,IF(O15&gt;=1000,O14*0.01,IF(O15&gt;=500,O14,IF(O15&gt;0,O14*(-0.1),O14)))))))</f>
        <v>0</v>
      </c>
      <c r="P18" s="27" t="s">
        <v>29</v>
      </c>
      <c r="T18" s="2"/>
      <c r="W18" s="2"/>
      <c r="X18" s="2"/>
    </row>
    <row r="19" spans="1:25">
      <c r="D19" s="32"/>
      <c r="E19" s="20" t="s">
        <v>23</v>
      </c>
      <c r="G19" s="35"/>
      <c r="H19" s="35"/>
      <c r="I19" s="35"/>
      <c r="L19" s="35"/>
      <c r="O19" s="37">
        <f>(O13-O17)*O8+(O14-O18)</f>
        <v>0</v>
      </c>
      <c r="P19" s="27" t="s">
        <v>30</v>
      </c>
      <c r="T19" s="2"/>
      <c r="W19" s="2"/>
      <c r="X19" s="2"/>
    </row>
    <row r="20" spans="1:25">
      <c r="D20" s="32" t="s">
        <v>31</v>
      </c>
      <c r="E20" s="2" t="s">
        <v>32</v>
      </c>
      <c r="G20" s="35"/>
      <c r="H20" s="35"/>
      <c r="I20" s="35"/>
      <c r="J20" s="38"/>
      <c r="K20" s="38"/>
      <c r="L20" s="35"/>
      <c r="O20" s="39"/>
      <c r="P20" s="27"/>
      <c r="T20" s="2"/>
      <c r="W20" s="2"/>
      <c r="X20" s="2"/>
    </row>
    <row r="21" spans="1:25">
      <c r="E21" s="33" t="s">
        <v>33</v>
      </c>
      <c r="G21" s="35"/>
      <c r="H21" s="35"/>
      <c r="I21" s="35"/>
      <c r="L21" s="35"/>
      <c r="T21" s="27"/>
      <c r="U21" s="3"/>
      <c r="V21" s="3"/>
      <c r="W21" s="2"/>
      <c r="X21" s="2"/>
    </row>
    <row r="22" spans="1:25">
      <c r="D22" s="40" t="s">
        <v>1199</v>
      </c>
      <c r="G22" s="35"/>
      <c r="H22" s="35"/>
      <c r="I22" s="35"/>
      <c r="L22" s="35"/>
      <c r="T22" s="27"/>
      <c r="U22" s="3"/>
      <c r="V22" s="3"/>
      <c r="W22" s="2"/>
      <c r="X22" s="2"/>
    </row>
    <row r="23" spans="1:25">
      <c r="D23" s="2" t="s">
        <v>34</v>
      </c>
      <c r="G23" s="35"/>
      <c r="H23" s="35"/>
      <c r="I23" s="35"/>
      <c r="L23" s="35"/>
      <c r="T23" s="27"/>
      <c r="U23" s="3"/>
      <c r="V23" s="3"/>
      <c r="W23" s="2"/>
      <c r="X23" s="2"/>
    </row>
    <row r="24" spans="1:25">
      <c r="D24" s="20" t="s">
        <v>35</v>
      </c>
      <c r="G24" s="35"/>
      <c r="H24" s="35"/>
      <c r="I24" s="35"/>
      <c r="L24" s="35"/>
      <c r="T24" s="27"/>
      <c r="U24" s="3"/>
      <c r="V24" s="3"/>
      <c r="W24" s="2"/>
      <c r="X24" s="2"/>
    </row>
    <row r="25" spans="1:25">
      <c r="D25" s="33" t="s">
        <v>36</v>
      </c>
      <c r="G25" s="35"/>
      <c r="H25" s="35"/>
      <c r="I25" s="35"/>
      <c r="L25" s="35"/>
      <c r="T25" s="27"/>
      <c r="U25" s="3"/>
      <c r="V25" s="3"/>
      <c r="W25" s="2"/>
      <c r="X25" s="2"/>
    </row>
    <row r="26" spans="1:25" ht="15" customHeight="1">
      <c r="D26" s="2" t="s">
        <v>37</v>
      </c>
      <c r="G26" s="35"/>
      <c r="H26" s="35"/>
      <c r="I26" s="35"/>
      <c r="L26" s="35"/>
      <c r="U26" s="3"/>
      <c r="V26" s="3"/>
      <c r="W26" s="2"/>
      <c r="X26" s="2"/>
    </row>
    <row r="27" spans="1:25" ht="12.45" customHeight="1">
      <c r="L27" s="35"/>
      <c r="S27" s="41"/>
      <c r="T27" s="41"/>
      <c r="U27" s="27"/>
      <c r="V27" s="27"/>
      <c r="W27" s="27"/>
    </row>
    <row r="28" spans="1:25" s="43" customFormat="1" ht="55.35" customHeight="1">
      <c r="A28" s="23"/>
      <c r="B28" s="2"/>
      <c r="C28" s="2"/>
      <c r="D28" s="181" t="s">
        <v>38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3"/>
      <c r="P28" s="3"/>
      <c r="Q28" s="3"/>
      <c r="R28" s="3"/>
      <c r="S28" s="42"/>
    </row>
    <row r="29" spans="1:25" ht="11.55" customHeight="1">
      <c r="B29" s="23"/>
      <c r="C29" s="23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U29" s="44"/>
      <c r="V29" s="44"/>
      <c r="W29" s="2"/>
      <c r="X29" s="44"/>
      <c r="Y29" s="3"/>
    </row>
    <row r="30" spans="1:25" ht="17.25" customHeight="1">
      <c r="B30" s="23"/>
      <c r="C30" s="23"/>
      <c r="D30" s="45" t="str">
        <f>IF(COUNTIF(X33:X488,"Ошибка! Не соблюдена кратность заказа на позицию!")&gt;0,"Пожалуйста, проверьте заказ на соблюдение кратности!","")</f>
        <v/>
      </c>
      <c r="F30" s="35"/>
      <c r="G30" s="35"/>
      <c r="H30" s="35"/>
      <c r="I30" s="35"/>
      <c r="J30" s="35"/>
      <c r="K30" s="35"/>
      <c r="L30" s="46"/>
      <c r="M30" s="35"/>
      <c r="N30" s="35"/>
      <c r="U30" s="44"/>
      <c r="V30" s="44"/>
      <c r="W30" s="2"/>
      <c r="X30" s="44"/>
      <c r="Y30" s="3"/>
    </row>
    <row r="31" spans="1:25" s="54" customFormat="1" ht="45" customHeight="1">
      <c r="A31" s="47"/>
      <c r="B31" s="48" t="s">
        <v>39</v>
      </c>
      <c r="C31" s="48"/>
      <c r="D31" s="49" t="s">
        <v>40</v>
      </c>
      <c r="E31" s="50" t="s">
        <v>41</v>
      </c>
      <c r="F31" s="50"/>
      <c r="G31" s="51" t="s">
        <v>42</v>
      </c>
      <c r="H31" s="51" t="s">
        <v>43</v>
      </c>
      <c r="I31" s="50" t="s">
        <v>44</v>
      </c>
      <c r="J31" s="50" t="s">
        <v>45</v>
      </c>
      <c r="K31" s="50" t="s">
        <v>1219</v>
      </c>
      <c r="L31" s="49" t="s">
        <v>46</v>
      </c>
      <c r="M31" s="50" t="s">
        <v>47</v>
      </c>
      <c r="N31" s="50" t="s">
        <v>48</v>
      </c>
      <c r="O31" s="52" t="s">
        <v>49</v>
      </c>
      <c r="P31" s="52" t="s">
        <v>50</v>
      </c>
      <c r="Q31" s="50" t="s">
        <v>51</v>
      </c>
      <c r="R31" s="50" t="s">
        <v>52</v>
      </c>
      <c r="S31" s="50" t="s">
        <v>53</v>
      </c>
      <c r="T31" s="49" t="s">
        <v>54</v>
      </c>
      <c r="U31" s="50" t="s">
        <v>55</v>
      </c>
      <c r="V31" s="50" t="s">
        <v>56</v>
      </c>
      <c r="W31" s="50" t="s">
        <v>57</v>
      </c>
      <c r="X31" s="53"/>
    </row>
    <row r="32" spans="1:25" s="63" customFormat="1" ht="18.600000000000001" customHeight="1">
      <c r="A32" s="55"/>
      <c r="B32" s="56" t="s">
        <v>58</v>
      </c>
      <c r="C32" s="56"/>
      <c r="D32" s="57" t="s">
        <v>59</v>
      </c>
      <c r="E32" s="58"/>
      <c r="F32" s="58"/>
      <c r="G32" s="58"/>
      <c r="H32" s="58"/>
      <c r="I32" s="58"/>
      <c r="J32" s="59"/>
      <c r="K32" s="59"/>
      <c r="L32" s="60"/>
      <c r="M32" s="56"/>
      <c r="N32" s="56"/>
      <c r="O32" s="56"/>
      <c r="P32" s="56"/>
      <c r="Q32" s="59"/>
      <c r="R32" s="59"/>
      <c r="S32" s="59"/>
      <c r="T32" s="58"/>
      <c r="U32" s="58"/>
      <c r="V32" s="58"/>
      <c r="W32" s="61"/>
      <c r="X32" s="62"/>
    </row>
    <row r="33" spans="1:24" s="79" customFormat="1" ht="16.05" customHeight="1">
      <c r="A33" s="55"/>
      <c r="B33" s="175" t="s">
        <v>60</v>
      </c>
      <c r="C33" s="64" t="s">
        <v>61</v>
      </c>
      <c r="D33" s="65" t="s">
        <v>62</v>
      </c>
      <c r="E33" s="66" t="s">
        <v>63</v>
      </c>
      <c r="F33" s="67" t="s">
        <v>64</v>
      </c>
      <c r="G33" s="68">
        <v>2.25</v>
      </c>
      <c r="H33" s="69">
        <f>G33*$O$8</f>
        <v>224.42805000000001</v>
      </c>
      <c r="I33" s="70" t="s">
        <v>65</v>
      </c>
      <c r="J33" s="70">
        <v>25</v>
      </c>
      <c r="K33" s="174" t="s">
        <v>1222</v>
      </c>
      <c r="L33" s="71"/>
      <c r="M33" s="72">
        <f>L33*G33</f>
        <v>0</v>
      </c>
      <c r="N33" s="73">
        <f>L33*H33</f>
        <v>0</v>
      </c>
      <c r="O33" s="74" t="s">
        <v>1232</v>
      </c>
      <c r="P33" s="75" t="s">
        <v>67</v>
      </c>
      <c r="Q33" s="66" t="s">
        <v>12</v>
      </c>
      <c r="R33" s="76"/>
      <c r="S33" s="66"/>
      <c r="T33" s="77"/>
      <c r="U33" s="76"/>
      <c r="V33" s="76"/>
      <c r="W33" s="78"/>
      <c r="X33" s="62"/>
    </row>
    <row r="34" spans="1:24" s="160" customFormat="1" ht="16.05" hidden="1" customHeight="1">
      <c r="A34" s="145"/>
      <c r="B34" s="176" t="s">
        <v>68</v>
      </c>
      <c r="C34" s="164" t="s">
        <v>61</v>
      </c>
      <c r="D34" s="146" t="s">
        <v>69</v>
      </c>
      <c r="E34" s="147" t="s">
        <v>63</v>
      </c>
      <c r="F34" s="148"/>
      <c r="G34" s="149">
        <v>2.99</v>
      </c>
      <c r="H34" s="150">
        <f>G34*$O$8</f>
        <v>298.23994200000004</v>
      </c>
      <c r="I34" s="151" t="s">
        <v>65</v>
      </c>
      <c r="J34" s="151">
        <v>25</v>
      </c>
      <c r="K34" s="166" t="s">
        <v>1218</v>
      </c>
      <c r="L34" s="152"/>
      <c r="M34" s="153">
        <f>L34*G34</f>
        <v>0</v>
      </c>
      <c r="N34" s="154">
        <f>L34*H34</f>
        <v>0</v>
      </c>
      <c r="O34" s="155" t="s">
        <v>66</v>
      </c>
      <c r="P34" s="155" t="s">
        <v>67</v>
      </c>
      <c r="Q34" s="147" t="s">
        <v>70</v>
      </c>
      <c r="R34" s="156" t="s">
        <v>71</v>
      </c>
      <c r="S34" s="147">
        <v>300</v>
      </c>
      <c r="T34" s="157" t="s">
        <v>72</v>
      </c>
      <c r="U34" s="156" t="s">
        <v>73</v>
      </c>
      <c r="V34" s="156" t="s">
        <v>74</v>
      </c>
      <c r="W34" s="158" t="s">
        <v>75</v>
      </c>
      <c r="X34" s="159"/>
    </row>
    <row r="35" spans="1:24" s="160" customFormat="1" ht="16.05" hidden="1" customHeight="1">
      <c r="A35" s="145"/>
      <c r="B35" s="176" t="s">
        <v>76</v>
      </c>
      <c r="C35" s="164" t="s">
        <v>61</v>
      </c>
      <c r="D35" s="146" t="s">
        <v>77</v>
      </c>
      <c r="E35" s="147" t="s">
        <v>63</v>
      </c>
      <c r="F35" s="148"/>
      <c r="G35" s="149">
        <v>2.25</v>
      </c>
      <c r="H35" s="150">
        <f>G35*$O$8</f>
        <v>224.42805000000001</v>
      </c>
      <c r="I35" s="151" t="s">
        <v>65</v>
      </c>
      <c r="J35" s="151">
        <v>25</v>
      </c>
      <c r="K35" s="166" t="s">
        <v>1218</v>
      </c>
      <c r="L35" s="152"/>
      <c r="M35" s="153">
        <f>L35*G35</f>
        <v>0</v>
      </c>
      <c r="N35" s="154">
        <f>L35*H35</f>
        <v>0</v>
      </c>
      <c r="O35" s="155" t="s">
        <v>66</v>
      </c>
      <c r="P35" s="155" t="s">
        <v>67</v>
      </c>
      <c r="Q35" s="147" t="s">
        <v>70</v>
      </c>
      <c r="R35" s="156" t="s">
        <v>78</v>
      </c>
      <c r="S35" s="147">
        <v>300</v>
      </c>
      <c r="T35" s="157" t="s">
        <v>79</v>
      </c>
      <c r="U35" s="156" t="s">
        <v>73</v>
      </c>
      <c r="V35" s="156" t="s">
        <v>80</v>
      </c>
      <c r="W35" s="158" t="s">
        <v>75</v>
      </c>
      <c r="X35" s="159"/>
    </row>
    <row r="36" spans="1:24" s="160" customFormat="1" ht="16.05" hidden="1" customHeight="1">
      <c r="A36" s="145"/>
      <c r="B36" s="176" t="s">
        <v>81</v>
      </c>
      <c r="C36" s="164" t="s">
        <v>61</v>
      </c>
      <c r="D36" s="146" t="s">
        <v>82</v>
      </c>
      <c r="E36" s="147" t="s">
        <v>63</v>
      </c>
      <c r="F36" s="148"/>
      <c r="G36" s="149">
        <v>2.0699999999999998</v>
      </c>
      <c r="H36" s="150">
        <f>G36*$O$8</f>
        <v>206.473806</v>
      </c>
      <c r="I36" s="151" t="s">
        <v>65</v>
      </c>
      <c r="J36" s="151">
        <v>25</v>
      </c>
      <c r="K36" s="166" t="s">
        <v>1218</v>
      </c>
      <c r="L36" s="152"/>
      <c r="M36" s="153">
        <f>L36*G36</f>
        <v>0</v>
      </c>
      <c r="N36" s="154">
        <f>L36*H36</f>
        <v>0</v>
      </c>
      <c r="O36" s="155" t="s">
        <v>66</v>
      </c>
      <c r="P36" s="155" t="s">
        <v>67</v>
      </c>
      <c r="Q36" s="147" t="s">
        <v>84</v>
      </c>
      <c r="R36" s="156" t="s">
        <v>85</v>
      </c>
      <c r="S36" s="147">
        <v>300</v>
      </c>
      <c r="T36" s="157" t="s">
        <v>86</v>
      </c>
      <c r="U36" s="156" t="s">
        <v>87</v>
      </c>
      <c r="V36" s="156" t="s">
        <v>88</v>
      </c>
      <c r="W36" s="158" t="s">
        <v>89</v>
      </c>
      <c r="X36" s="159"/>
    </row>
    <row r="37" spans="1:24" s="160" customFormat="1" ht="16.05" hidden="1" customHeight="1">
      <c r="A37" s="145"/>
      <c r="B37" s="176" t="s">
        <v>90</v>
      </c>
      <c r="C37" s="164" t="s">
        <v>61</v>
      </c>
      <c r="D37" s="146" t="s">
        <v>91</v>
      </c>
      <c r="E37" s="147" t="s">
        <v>63</v>
      </c>
      <c r="F37" s="148" t="s">
        <v>92</v>
      </c>
      <c r="G37" s="149">
        <v>2.0699999999999998</v>
      </c>
      <c r="H37" s="150">
        <f>G37*$O$8</f>
        <v>206.473806</v>
      </c>
      <c r="I37" s="151" t="s">
        <v>65</v>
      </c>
      <c r="J37" s="151">
        <v>25</v>
      </c>
      <c r="K37" s="166" t="s">
        <v>1218</v>
      </c>
      <c r="L37" s="152"/>
      <c r="M37" s="153">
        <f>L37*G37</f>
        <v>0</v>
      </c>
      <c r="N37" s="154">
        <f>L37*H37</f>
        <v>0</v>
      </c>
      <c r="O37" s="155" t="s">
        <v>93</v>
      </c>
      <c r="P37" s="155" t="s">
        <v>83</v>
      </c>
      <c r="Q37" s="147" t="s">
        <v>94</v>
      </c>
      <c r="R37" s="156" t="s">
        <v>95</v>
      </c>
      <c r="S37" s="147">
        <v>350</v>
      </c>
      <c r="T37" s="157" t="s">
        <v>96</v>
      </c>
      <c r="U37" s="156" t="s">
        <v>97</v>
      </c>
      <c r="V37" s="156" t="s">
        <v>98</v>
      </c>
      <c r="W37" s="158" t="s">
        <v>99</v>
      </c>
      <c r="X37" s="159"/>
    </row>
    <row r="38" spans="1:24" s="160" customFormat="1" ht="16.05" hidden="1" customHeight="1">
      <c r="A38" s="145"/>
      <c r="B38" s="176" t="s">
        <v>100</v>
      </c>
      <c r="C38" s="164" t="s">
        <v>61</v>
      </c>
      <c r="D38" s="146" t="s">
        <v>101</v>
      </c>
      <c r="E38" s="147" t="s">
        <v>63</v>
      </c>
      <c r="F38" s="148"/>
      <c r="G38" s="149">
        <v>1.79</v>
      </c>
      <c r="H38" s="150">
        <f>G38*$O$8</f>
        <v>178.544982</v>
      </c>
      <c r="I38" s="151" t="s">
        <v>65</v>
      </c>
      <c r="J38" s="151">
        <v>25</v>
      </c>
      <c r="K38" s="166" t="s">
        <v>1218</v>
      </c>
      <c r="L38" s="152"/>
      <c r="M38" s="153">
        <f>L38*G38</f>
        <v>0</v>
      </c>
      <c r="N38" s="154">
        <f>L38*H38</f>
        <v>0</v>
      </c>
      <c r="O38" s="155" t="s">
        <v>93</v>
      </c>
      <c r="P38" s="155" t="s">
        <v>83</v>
      </c>
      <c r="Q38" s="147" t="s">
        <v>84</v>
      </c>
      <c r="R38" s="156" t="s">
        <v>102</v>
      </c>
      <c r="S38" s="147">
        <v>200</v>
      </c>
      <c r="T38" s="157" t="s">
        <v>103</v>
      </c>
      <c r="U38" s="156" t="s">
        <v>104</v>
      </c>
      <c r="V38" s="156" t="s">
        <v>105</v>
      </c>
      <c r="W38" s="158" t="s">
        <v>106</v>
      </c>
      <c r="X38" s="159"/>
    </row>
    <row r="39" spans="1:24" s="160" customFormat="1" ht="16.05" hidden="1" customHeight="1">
      <c r="A39" s="145"/>
      <c r="B39" s="176" t="s">
        <v>107</v>
      </c>
      <c r="C39" s="164" t="s">
        <v>61</v>
      </c>
      <c r="D39" s="146" t="s">
        <v>108</v>
      </c>
      <c r="E39" s="147" t="s">
        <v>63</v>
      </c>
      <c r="F39" s="148" t="s">
        <v>92</v>
      </c>
      <c r="G39" s="149">
        <v>2.0699999999999998</v>
      </c>
      <c r="H39" s="150">
        <f>G39*$O$8</f>
        <v>206.473806</v>
      </c>
      <c r="I39" s="151" t="s">
        <v>65</v>
      </c>
      <c r="J39" s="151">
        <v>25</v>
      </c>
      <c r="K39" s="166" t="s">
        <v>1218</v>
      </c>
      <c r="L39" s="152"/>
      <c r="M39" s="153">
        <f>L39*G39</f>
        <v>0</v>
      </c>
      <c r="N39" s="154">
        <f>L39*H39</f>
        <v>0</v>
      </c>
      <c r="O39" s="155" t="s">
        <v>93</v>
      </c>
      <c r="P39" s="155" t="s">
        <v>83</v>
      </c>
      <c r="Q39" s="147" t="s">
        <v>94</v>
      </c>
      <c r="R39" s="156" t="s">
        <v>95</v>
      </c>
      <c r="S39" s="147">
        <v>200</v>
      </c>
      <c r="T39" s="157" t="s">
        <v>109</v>
      </c>
      <c r="U39" s="156" t="s">
        <v>110</v>
      </c>
      <c r="V39" s="156"/>
      <c r="W39" s="158" t="s">
        <v>99</v>
      </c>
      <c r="X39" s="159"/>
    </row>
    <row r="40" spans="1:24" s="79" customFormat="1" ht="16.05" customHeight="1">
      <c r="A40" s="55"/>
      <c r="B40" s="175" t="s">
        <v>111</v>
      </c>
      <c r="C40" s="64" t="s">
        <v>61</v>
      </c>
      <c r="D40" s="65" t="s">
        <v>112</v>
      </c>
      <c r="E40" s="66" t="s">
        <v>63</v>
      </c>
      <c r="F40" s="67"/>
      <c r="G40" s="68">
        <v>2.0699999999999998</v>
      </c>
      <c r="H40" s="69">
        <f>G40*$O$8</f>
        <v>206.473806</v>
      </c>
      <c r="I40" s="70" t="s">
        <v>65</v>
      </c>
      <c r="J40" s="70">
        <v>25</v>
      </c>
      <c r="K40" s="174" t="s">
        <v>1222</v>
      </c>
      <c r="L40" s="71"/>
      <c r="M40" s="72">
        <f>L40*G40</f>
        <v>0</v>
      </c>
      <c r="N40" s="73">
        <f>L40*H40</f>
        <v>0</v>
      </c>
      <c r="O40" s="74" t="s">
        <v>1232</v>
      </c>
      <c r="P40" s="75" t="s">
        <v>67</v>
      </c>
      <c r="Q40" s="66" t="s">
        <v>70</v>
      </c>
      <c r="R40" s="76" t="s">
        <v>95</v>
      </c>
      <c r="S40" s="66">
        <v>200</v>
      </c>
      <c r="T40" s="77" t="s">
        <v>113</v>
      </c>
      <c r="U40" s="76" t="s">
        <v>73</v>
      </c>
      <c r="V40" s="76" t="s">
        <v>114</v>
      </c>
      <c r="W40" s="78" t="s">
        <v>75</v>
      </c>
      <c r="X40" s="62"/>
    </row>
    <row r="41" spans="1:24" s="160" customFormat="1" ht="16.05" hidden="1" customHeight="1">
      <c r="A41" s="145"/>
      <c r="B41" s="176" t="s">
        <v>115</v>
      </c>
      <c r="C41" s="164" t="s">
        <v>61</v>
      </c>
      <c r="D41" s="146" t="s">
        <v>116</v>
      </c>
      <c r="E41" s="147" t="s">
        <v>63</v>
      </c>
      <c r="F41" s="148" t="s">
        <v>117</v>
      </c>
      <c r="G41" s="149">
        <v>4.3099999999999996</v>
      </c>
      <c r="H41" s="150">
        <f>G41*$O$8</f>
        <v>429.90439799999996</v>
      </c>
      <c r="I41" s="151" t="s">
        <v>65</v>
      </c>
      <c r="J41" s="151">
        <v>25</v>
      </c>
      <c r="K41" s="166" t="s">
        <v>1218</v>
      </c>
      <c r="L41" s="152"/>
      <c r="M41" s="153">
        <f>L41*G41</f>
        <v>0</v>
      </c>
      <c r="N41" s="154">
        <f>L41*H41</f>
        <v>0</v>
      </c>
      <c r="O41" s="155" t="s">
        <v>66</v>
      </c>
      <c r="P41" s="155" t="s">
        <v>67</v>
      </c>
      <c r="Q41" s="147" t="s">
        <v>12</v>
      </c>
      <c r="R41" s="156"/>
      <c r="S41" s="147"/>
      <c r="T41" s="157"/>
      <c r="U41" s="156"/>
      <c r="V41" s="156"/>
      <c r="W41" s="158" t="s">
        <v>75</v>
      </c>
      <c r="X41" s="159"/>
    </row>
    <row r="42" spans="1:24" s="79" customFormat="1" ht="16.05" customHeight="1">
      <c r="A42" s="55"/>
      <c r="B42" s="175" t="s">
        <v>118</v>
      </c>
      <c r="C42" s="64" t="s">
        <v>61</v>
      </c>
      <c r="D42" s="65" t="s">
        <v>119</v>
      </c>
      <c r="E42" s="66" t="s">
        <v>63</v>
      </c>
      <c r="F42" s="67"/>
      <c r="G42" s="68">
        <v>2.5099999999999998</v>
      </c>
      <c r="H42" s="69">
        <f>G42*$O$8</f>
        <v>250.36195799999999</v>
      </c>
      <c r="I42" s="70" t="s">
        <v>65</v>
      </c>
      <c r="J42" s="70">
        <v>25</v>
      </c>
      <c r="K42" s="174" t="s">
        <v>1222</v>
      </c>
      <c r="L42" s="71"/>
      <c r="M42" s="72">
        <f>L42*G42</f>
        <v>0</v>
      </c>
      <c r="N42" s="73">
        <f>L42*H42</f>
        <v>0</v>
      </c>
      <c r="O42" s="74" t="s">
        <v>1232</v>
      </c>
      <c r="P42" s="75" t="s">
        <v>67</v>
      </c>
      <c r="Q42" s="66" t="s">
        <v>84</v>
      </c>
      <c r="R42" s="76" t="s">
        <v>120</v>
      </c>
      <c r="S42" s="66">
        <v>150</v>
      </c>
      <c r="T42" s="77" t="s">
        <v>121</v>
      </c>
      <c r="U42" s="76" t="s">
        <v>122</v>
      </c>
      <c r="V42" s="76" t="s">
        <v>123</v>
      </c>
      <c r="W42" s="78" t="s">
        <v>106</v>
      </c>
      <c r="X42" s="62"/>
    </row>
    <row r="43" spans="1:24" s="160" customFormat="1" ht="16.05" hidden="1" customHeight="1">
      <c r="A43" s="145"/>
      <c r="B43" s="176" t="s">
        <v>124</v>
      </c>
      <c r="C43" s="164" t="s">
        <v>61</v>
      </c>
      <c r="D43" s="146" t="s">
        <v>125</v>
      </c>
      <c r="E43" s="147" t="s">
        <v>63</v>
      </c>
      <c r="F43" s="148"/>
      <c r="G43" s="149">
        <v>1.79</v>
      </c>
      <c r="H43" s="150">
        <f>G43*$O$8</f>
        <v>178.544982</v>
      </c>
      <c r="I43" s="151" t="s">
        <v>65</v>
      </c>
      <c r="J43" s="151">
        <v>25</v>
      </c>
      <c r="K43" s="166" t="s">
        <v>1218</v>
      </c>
      <c r="L43" s="152"/>
      <c r="M43" s="153">
        <f>L43*G43</f>
        <v>0</v>
      </c>
      <c r="N43" s="154">
        <f>L43*H43</f>
        <v>0</v>
      </c>
      <c r="O43" s="155" t="s">
        <v>1232</v>
      </c>
      <c r="P43" s="155" t="s">
        <v>67</v>
      </c>
      <c r="Q43" s="147" t="s">
        <v>70</v>
      </c>
      <c r="R43" s="156" t="s">
        <v>126</v>
      </c>
      <c r="S43" s="147">
        <v>250</v>
      </c>
      <c r="T43" s="157" t="s">
        <v>113</v>
      </c>
      <c r="U43" s="156" t="s">
        <v>73</v>
      </c>
      <c r="V43" s="156" t="s">
        <v>127</v>
      </c>
      <c r="W43" s="158" t="s">
        <v>75</v>
      </c>
      <c r="X43" s="159"/>
    </row>
    <row r="44" spans="1:24" s="160" customFormat="1" ht="16.05" hidden="1" customHeight="1">
      <c r="A44" s="145"/>
      <c r="B44" s="176" t="s">
        <v>128</v>
      </c>
      <c r="C44" s="164" t="s">
        <v>61</v>
      </c>
      <c r="D44" s="146" t="s">
        <v>129</v>
      </c>
      <c r="E44" s="147" t="s">
        <v>63</v>
      </c>
      <c r="F44" s="148" t="s">
        <v>130</v>
      </c>
      <c r="G44" s="149">
        <v>1.79</v>
      </c>
      <c r="H44" s="150">
        <f>G44*$O$8</f>
        <v>178.544982</v>
      </c>
      <c r="I44" s="151" t="s">
        <v>65</v>
      </c>
      <c r="J44" s="151">
        <v>25</v>
      </c>
      <c r="K44" s="166" t="s">
        <v>1218</v>
      </c>
      <c r="L44" s="152"/>
      <c r="M44" s="153">
        <f>L44*G44</f>
        <v>0</v>
      </c>
      <c r="N44" s="154">
        <f>L44*H44</f>
        <v>0</v>
      </c>
      <c r="O44" s="155" t="s">
        <v>93</v>
      </c>
      <c r="P44" s="155" t="s">
        <v>67</v>
      </c>
      <c r="Q44" s="147" t="s">
        <v>12</v>
      </c>
      <c r="R44" s="156"/>
      <c r="S44" s="147"/>
      <c r="T44" s="157"/>
      <c r="U44" s="156"/>
      <c r="V44" s="156"/>
      <c r="W44" s="158" t="s">
        <v>75</v>
      </c>
      <c r="X44" s="159"/>
    </row>
    <row r="45" spans="1:24" s="79" customFormat="1" ht="16.05" customHeight="1">
      <c r="A45" s="55"/>
      <c r="B45" s="175" t="s">
        <v>131</v>
      </c>
      <c r="C45" s="64" t="s">
        <v>61</v>
      </c>
      <c r="D45" s="65" t="s">
        <v>132</v>
      </c>
      <c r="E45" s="66" t="s">
        <v>63</v>
      </c>
      <c r="F45" s="67"/>
      <c r="G45" s="68">
        <v>4.3099999999999996</v>
      </c>
      <c r="H45" s="69">
        <f>G45*$O$8</f>
        <v>429.90439799999996</v>
      </c>
      <c r="I45" s="70" t="s">
        <v>65</v>
      </c>
      <c r="J45" s="70">
        <v>25</v>
      </c>
      <c r="K45" s="174" t="s">
        <v>1222</v>
      </c>
      <c r="L45" s="71"/>
      <c r="M45" s="72">
        <f>L45*G45</f>
        <v>0</v>
      </c>
      <c r="N45" s="73">
        <f>L45*H45</f>
        <v>0</v>
      </c>
      <c r="O45" s="74" t="s">
        <v>1232</v>
      </c>
      <c r="P45" s="75" t="s">
        <v>67</v>
      </c>
      <c r="Q45" s="66" t="s">
        <v>84</v>
      </c>
      <c r="R45" s="76" t="s">
        <v>133</v>
      </c>
      <c r="S45" s="66">
        <v>250</v>
      </c>
      <c r="T45" s="77" t="s">
        <v>134</v>
      </c>
      <c r="U45" s="76" t="s">
        <v>122</v>
      </c>
      <c r="V45" s="76" t="s">
        <v>135</v>
      </c>
      <c r="W45" s="78" t="s">
        <v>89</v>
      </c>
      <c r="X45" s="62"/>
    </row>
    <row r="46" spans="1:24" s="160" customFormat="1" ht="16.05" hidden="1" customHeight="1">
      <c r="A46" s="145"/>
      <c r="B46" s="176" t="s">
        <v>136</v>
      </c>
      <c r="C46" s="164" t="s">
        <v>61</v>
      </c>
      <c r="D46" s="146" t="s">
        <v>137</v>
      </c>
      <c r="E46" s="147" t="s">
        <v>63</v>
      </c>
      <c r="F46" s="148" t="s">
        <v>138</v>
      </c>
      <c r="G46" s="149">
        <v>3.3699999999999997</v>
      </c>
      <c r="H46" s="150">
        <f>G46*$O$8</f>
        <v>336.14334599999995</v>
      </c>
      <c r="I46" s="151" t="s">
        <v>65</v>
      </c>
      <c r="J46" s="151">
        <v>25</v>
      </c>
      <c r="K46" s="166" t="s">
        <v>1218</v>
      </c>
      <c r="L46" s="152"/>
      <c r="M46" s="153">
        <f>L46*G46</f>
        <v>0</v>
      </c>
      <c r="N46" s="154">
        <f>L46*H46</f>
        <v>0</v>
      </c>
      <c r="O46" s="155" t="s">
        <v>66</v>
      </c>
      <c r="P46" s="155" t="s">
        <v>67</v>
      </c>
      <c r="Q46" s="147" t="s">
        <v>70</v>
      </c>
      <c r="R46" s="156" t="s">
        <v>139</v>
      </c>
      <c r="S46" s="147" t="s">
        <v>140</v>
      </c>
      <c r="T46" s="157" t="s">
        <v>141</v>
      </c>
      <c r="U46" s="156" t="s">
        <v>142</v>
      </c>
      <c r="V46" s="156" t="s">
        <v>143</v>
      </c>
      <c r="W46" s="158" t="s">
        <v>75</v>
      </c>
      <c r="X46" s="159"/>
    </row>
    <row r="47" spans="1:24" s="79" customFormat="1" ht="16.05" customHeight="1">
      <c r="A47" s="55"/>
      <c r="B47" s="175" t="s">
        <v>144</v>
      </c>
      <c r="C47" s="64" t="s">
        <v>61</v>
      </c>
      <c r="D47" s="65" t="s">
        <v>145</v>
      </c>
      <c r="E47" s="66" t="s">
        <v>63</v>
      </c>
      <c r="F47" s="67"/>
      <c r="G47" s="68">
        <v>1.79</v>
      </c>
      <c r="H47" s="69">
        <f>G47*$O$8</f>
        <v>178.544982</v>
      </c>
      <c r="I47" s="70" t="s">
        <v>65</v>
      </c>
      <c r="J47" s="70">
        <v>25</v>
      </c>
      <c r="K47" s="174" t="s">
        <v>1222</v>
      </c>
      <c r="L47" s="71"/>
      <c r="M47" s="72">
        <f>L47*G47</f>
        <v>0</v>
      </c>
      <c r="N47" s="73">
        <f>L47*H47</f>
        <v>0</v>
      </c>
      <c r="O47" s="74" t="s">
        <v>1232</v>
      </c>
      <c r="P47" s="75" t="s">
        <v>67</v>
      </c>
      <c r="Q47" s="66" t="s">
        <v>70</v>
      </c>
      <c r="R47" s="76" t="s">
        <v>139</v>
      </c>
      <c r="S47" s="66">
        <v>250</v>
      </c>
      <c r="T47" s="77" t="s">
        <v>146</v>
      </c>
      <c r="U47" s="76" t="s">
        <v>73</v>
      </c>
      <c r="V47" s="76" t="s">
        <v>147</v>
      </c>
      <c r="W47" s="78" t="s">
        <v>75</v>
      </c>
      <c r="X47" s="62"/>
    </row>
    <row r="48" spans="1:24" s="160" customFormat="1" ht="16.05" hidden="1" customHeight="1">
      <c r="A48" s="145"/>
      <c r="B48" s="176" t="s">
        <v>1204</v>
      </c>
      <c r="C48" s="164" t="s">
        <v>61</v>
      </c>
      <c r="D48" s="146" t="s">
        <v>1203</v>
      </c>
      <c r="E48" s="147" t="s">
        <v>63</v>
      </c>
      <c r="F48" s="148"/>
      <c r="G48" s="149">
        <v>2.39</v>
      </c>
      <c r="H48" s="150">
        <f>G48*$O$8</f>
        <v>238.39246200000002</v>
      </c>
      <c r="I48" s="151" t="s">
        <v>65</v>
      </c>
      <c r="J48" s="151">
        <v>25</v>
      </c>
      <c r="K48" s="166" t="s">
        <v>1218</v>
      </c>
      <c r="L48" s="152"/>
      <c r="M48" s="153">
        <f>L48*G48</f>
        <v>0</v>
      </c>
      <c r="N48" s="154">
        <f>L48*H48</f>
        <v>0</v>
      </c>
      <c r="O48" s="155" t="s">
        <v>66</v>
      </c>
      <c r="P48" s="155" t="s">
        <v>67</v>
      </c>
      <c r="Q48" s="147"/>
      <c r="R48" s="156"/>
      <c r="S48" s="147"/>
      <c r="T48" s="157"/>
      <c r="U48" s="156"/>
      <c r="V48" s="156"/>
      <c r="W48" s="158"/>
      <c r="X48" s="159"/>
    </row>
    <row r="49" spans="1:24" s="79" customFormat="1" ht="16.05" customHeight="1">
      <c r="A49" s="55"/>
      <c r="B49" s="175" t="s">
        <v>148</v>
      </c>
      <c r="C49" s="64" t="s">
        <v>61</v>
      </c>
      <c r="D49" s="65" t="s">
        <v>149</v>
      </c>
      <c r="E49" s="66" t="s">
        <v>63</v>
      </c>
      <c r="F49" s="67"/>
      <c r="G49" s="68">
        <v>1.87</v>
      </c>
      <c r="H49" s="69">
        <f>G49*$O$8</f>
        <v>186.52464600000002</v>
      </c>
      <c r="I49" s="70" t="s">
        <v>65</v>
      </c>
      <c r="J49" s="70">
        <v>25</v>
      </c>
      <c r="K49" s="174" t="s">
        <v>1222</v>
      </c>
      <c r="L49" s="71"/>
      <c r="M49" s="72">
        <f>L49*G49</f>
        <v>0</v>
      </c>
      <c r="N49" s="73">
        <f>L49*H49</f>
        <v>0</v>
      </c>
      <c r="O49" s="74" t="s">
        <v>1232</v>
      </c>
      <c r="P49" s="75" t="s">
        <v>67</v>
      </c>
      <c r="Q49" s="66" t="s">
        <v>70</v>
      </c>
      <c r="R49" s="76" t="s">
        <v>150</v>
      </c>
      <c r="S49" s="66">
        <v>300</v>
      </c>
      <c r="T49" s="77" t="s">
        <v>151</v>
      </c>
      <c r="U49" s="76" t="s">
        <v>73</v>
      </c>
      <c r="V49" s="76" t="s">
        <v>152</v>
      </c>
      <c r="W49" s="78" t="s">
        <v>75</v>
      </c>
      <c r="X49" s="62"/>
    </row>
    <row r="50" spans="1:24" s="79" customFormat="1" ht="16.05" customHeight="1">
      <c r="A50" s="55"/>
      <c r="B50" s="175" t="s">
        <v>153</v>
      </c>
      <c r="C50" s="64" t="s">
        <v>61</v>
      </c>
      <c r="D50" s="65" t="s">
        <v>149</v>
      </c>
      <c r="E50" s="66" t="s">
        <v>63</v>
      </c>
      <c r="F50" s="67"/>
      <c r="G50" s="68">
        <v>1.87</v>
      </c>
      <c r="H50" s="69">
        <f>G50*$O$8</f>
        <v>186.52464600000002</v>
      </c>
      <c r="I50" s="70" t="s">
        <v>65</v>
      </c>
      <c r="J50" s="70">
        <v>25</v>
      </c>
      <c r="K50" s="174" t="s">
        <v>1222</v>
      </c>
      <c r="L50" s="71"/>
      <c r="M50" s="72">
        <f>L50*G50</f>
        <v>0</v>
      </c>
      <c r="N50" s="73">
        <f>L50*H50</f>
        <v>0</v>
      </c>
      <c r="O50" s="74" t="s">
        <v>1232</v>
      </c>
      <c r="P50" s="75" t="s">
        <v>67</v>
      </c>
      <c r="Q50" s="66" t="s">
        <v>70</v>
      </c>
      <c r="R50" s="76" t="s">
        <v>150</v>
      </c>
      <c r="S50" s="66">
        <v>300</v>
      </c>
      <c r="T50" s="77" t="s">
        <v>151</v>
      </c>
      <c r="U50" s="76" t="s">
        <v>73</v>
      </c>
      <c r="V50" s="76" t="s">
        <v>152</v>
      </c>
      <c r="W50" s="78" t="s">
        <v>75</v>
      </c>
      <c r="X50" s="62"/>
    </row>
    <row r="51" spans="1:24" s="160" customFormat="1" ht="16.05" hidden="1" customHeight="1">
      <c r="A51" s="145"/>
      <c r="B51" s="176" t="s">
        <v>154</v>
      </c>
      <c r="C51" s="164" t="s">
        <v>61</v>
      </c>
      <c r="D51" s="146" t="s">
        <v>155</v>
      </c>
      <c r="E51" s="147" t="s">
        <v>63</v>
      </c>
      <c r="F51" s="148"/>
      <c r="G51" s="149">
        <v>2.0699999999999998</v>
      </c>
      <c r="H51" s="150">
        <f>G51*$O$8</f>
        <v>206.473806</v>
      </c>
      <c r="I51" s="151" t="s">
        <v>65</v>
      </c>
      <c r="J51" s="151">
        <v>25</v>
      </c>
      <c r="K51" s="166" t="s">
        <v>1218</v>
      </c>
      <c r="L51" s="152"/>
      <c r="M51" s="153">
        <f>L51*G51</f>
        <v>0</v>
      </c>
      <c r="N51" s="154">
        <f>L51*H51</f>
        <v>0</v>
      </c>
      <c r="O51" s="155" t="s">
        <v>66</v>
      </c>
      <c r="P51" s="155" t="s">
        <v>67</v>
      </c>
      <c r="Q51" s="147" t="s">
        <v>70</v>
      </c>
      <c r="R51" s="156" t="s">
        <v>102</v>
      </c>
      <c r="S51" s="147">
        <v>300</v>
      </c>
      <c r="T51" s="157" t="s">
        <v>156</v>
      </c>
      <c r="U51" s="156" t="s">
        <v>73</v>
      </c>
      <c r="V51" s="156" t="s">
        <v>157</v>
      </c>
      <c r="W51" s="158" t="s">
        <v>75</v>
      </c>
      <c r="X51" s="159"/>
    </row>
    <row r="52" spans="1:24" s="79" customFormat="1" ht="16.05" customHeight="1">
      <c r="A52" s="55"/>
      <c r="B52" s="175" t="s">
        <v>158</v>
      </c>
      <c r="C52" s="64" t="s">
        <v>61</v>
      </c>
      <c r="D52" s="65" t="s">
        <v>159</v>
      </c>
      <c r="E52" s="66" t="s">
        <v>63</v>
      </c>
      <c r="F52" s="67"/>
      <c r="G52" s="68">
        <v>1.79</v>
      </c>
      <c r="H52" s="69">
        <f>G52*$O$8</f>
        <v>178.544982</v>
      </c>
      <c r="I52" s="70" t="s">
        <v>65</v>
      </c>
      <c r="J52" s="70">
        <v>25</v>
      </c>
      <c r="K52" s="174" t="s">
        <v>1222</v>
      </c>
      <c r="L52" s="71"/>
      <c r="M52" s="72">
        <f>L52*G52</f>
        <v>0</v>
      </c>
      <c r="N52" s="73">
        <f>L52*H52</f>
        <v>0</v>
      </c>
      <c r="O52" s="74" t="s">
        <v>1232</v>
      </c>
      <c r="P52" s="75" t="s">
        <v>67</v>
      </c>
      <c r="Q52" s="66" t="s">
        <v>70</v>
      </c>
      <c r="R52" s="76" t="s">
        <v>126</v>
      </c>
      <c r="S52" s="66">
        <v>300</v>
      </c>
      <c r="T52" s="77" t="s">
        <v>160</v>
      </c>
      <c r="U52" s="76" t="s">
        <v>73</v>
      </c>
      <c r="V52" s="76" t="s">
        <v>161</v>
      </c>
      <c r="W52" s="78" t="s">
        <v>75</v>
      </c>
      <c r="X52" s="62"/>
    </row>
    <row r="53" spans="1:24" s="79" customFormat="1" ht="16.05" customHeight="1">
      <c r="A53" s="55"/>
      <c r="B53" s="175" t="s">
        <v>162</v>
      </c>
      <c r="C53" s="64" t="s">
        <v>61</v>
      </c>
      <c r="D53" s="65" t="s">
        <v>163</v>
      </c>
      <c r="E53" s="66" t="s">
        <v>63</v>
      </c>
      <c r="F53" s="67"/>
      <c r="G53" s="68">
        <v>2.65</v>
      </c>
      <c r="H53" s="69">
        <f>G53*$O$8</f>
        <v>264.32637</v>
      </c>
      <c r="I53" s="70" t="s">
        <v>65</v>
      </c>
      <c r="J53" s="70">
        <v>25</v>
      </c>
      <c r="K53" s="174" t="s">
        <v>1222</v>
      </c>
      <c r="L53" s="71"/>
      <c r="M53" s="72">
        <f>L53*G53</f>
        <v>0</v>
      </c>
      <c r="N53" s="73">
        <f>L53*H53</f>
        <v>0</v>
      </c>
      <c r="O53" s="74" t="s">
        <v>1232</v>
      </c>
      <c r="P53" s="75" t="s">
        <v>67</v>
      </c>
      <c r="Q53" s="66" t="s">
        <v>84</v>
      </c>
      <c r="R53" s="76" t="s">
        <v>139</v>
      </c>
      <c r="S53" s="66">
        <v>500</v>
      </c>
      <c r="T53" s="77" t="s">
        <v>109</v>
      </c>
      <c r="U53" s="76" t="s">
        <v>122</v>
      </c>
      <c r="V53" s="76"/>
      <c r="W53" s="78" t="s">
        <v>89</v>
      </c>
      <c r="X53" s="62"/>
    </row>
    <row r="54" spans="1:24" s="79" customFormat="1" ht="16.05" customHeight="1">
      <c r="A54" s="55"/>
      <c r="B54" s="175" t="s">
        <v>164</v>
      </c>
      <c r="C54" s="64" t="s">
        <v>61</v>
      </c>
      <c r="D54" s="65" t="s">
        <v>165</v>
      </c>
      <c r="E54" s="66" t="s">
        <v>63</v>
      </c>
      <c r="F54" s="67"/>
      <c r="G54" s="68">
        <v>4.3099999999999996</v>
      </c>
      <c r="H54" s="69">
        <f>G54*$O$8</f>
        <v>429.90439799999996</v>
      </c>
      <c r="I54" s="70" t="s">
        <v>65</v>
      </c>
      <c r="J54" s="70">
        <v>25</v>
      </c>
      <c r="K54" s="174" t="s">
        <v>1222</v>
      </c>
      <c r="L54" s="71"/>
      <c r="M54" s="72">
        <f>L54*G54</f>
        <v>0</v>
      </c>
      <c r="N54" s="73">
        <f>L54*H54</f>
        <v>0</v>
      </c>
      <c r="O54" s="74" t="s">
        <v>1232</v>
      </c>
      <c r="P54" s="75" t="s">
        <v>67</v>
      </c>
      <c r="Q54" s="66" t="s">
        <v>70</v>
      </c>
      <c r="R54" s="76" t="s">
        <v>166</v>
      </c>
      <c r="S54" s="66">
        <v>100</v>
      </c>
      <c r="T54" s="77" t="s">
        <v>167</v>
      </c>
      <c r="U54" s="76" t="s">
        <v>104</v>
      </c>
      <c r="V54" s="76" t="s">
        <v>143</v>
      </c>
      <c r="W54" s="78" t="s">
        <v>75</v>
      </c>
      <c r="X54" s="62"/>
    </row>
    <row r="55" spans="1:24" s="79" customFormat="1" ht="16.05" customHeight="1">
      <c r="A55" s="55"/>
      <c r="B55" s="175" t="s">
        <v>168</v>
      </c>
      <c r="C55" s="64" t="s">
        <v>61</v>
      </c>
      <c r="D55" s="65" t="s">
        <v>169</v>
      </c>
      <c r="E55" s="66" t="s">
        <v>63</v>
      </c>
      <c r="F55" s="67"/>
      <c r="G55" s="68">
        <v>2.25</v>
      </c>
      <c r="H55" s="69">
        <f>G55*$O$8</f>
        <v>224.42805000000001</v>
      </c>
      <c r="I55" s="70" t="s">
        <v>65</v>
      </c>
      <c r="J55" s="70">
        <v>25</v>
      </c>
      <c r="K55" s="174" t="s">
        <v>1222</v>
      </c>
      <c r="L55" s="71"/>
      <c r="M55" s="72">
        <f>L55*G55</f>
        <v>0</v>
      </c>
      <c r="N55" s="73">
        <f>L55*H55</f>
        <v>0</v>
      </c>
      <c r="O55" s="74" t="s">
        <v>1232</v>
      </c>
      <c r="P55" s="75" t="s">
        <v>67</v>
      </c>
      <c r="Q55" s="66" t="s">
        <v>12</v>
      </c>
      <c r="R55" s="76"/>
      <c r="S55" s="66"/>
      <c r="T55" s="77"/>
      <c r="U55" s="76"/>
      <c r="V55" s="76"/>
      <c r="W55" s="78" t="s">
        <v>89</v>
      </c>
      <c r="X55" s="62"/>
    </row>
    <row r="56" spans="1:24" s="79" customFormat="1" ht="16.05" customHeight="1">
      <c r="A56" s="55"/>
      <c r="B56" s="175" t="s">
        <v>170</v>
      </c>
      <c r="C56" s="64" t="s">
        <v>61</v>
      </c>
      <c r="D56" s="65" t="s">
        <v>171</v>
      </c>
      <c r="E56" s="66" t="s">
        <v>63</v>
      </c>
      <c r="F56" s="67"/>
      <c r="G56" s="68">
        <v>4.3099999999999996</v>
      </c>
      <c r="H56" s="69">
        <f>G56*$O$8</f>
        <v>429.90439799999996</v>
      </c>
      <c r="I56" s="70" t="s">
        <v>65</v>
      </c>
      <c r="J56" s="70">
        <v>25</v>
      </c>
      <c r="K56" s="172" t="s">
        <v>1220</v>
      </c>
      <c r="L56" s="71"/>
      <c r="M56" s="72">
        <f>L56*G56</f>
        <v>0</v>
      </c>
      <c r="N56" s="73">
        <f>L56*H56</f>
        <v>0</v>
      </c>
      <c r="O56" s="74" t="s">
        <v>1232</v>
      </c>
      <c r="P56" s="75" t="s">
        <v>67</v>
      </c>
      <c r="Q56" s="66" t="s">
        <v>70</v>
      </c>
      <c r="R56" s="76" t="s">
        <v>172</v>
      </c>
      <c r="S56" s="66">
        <v>250</v>
      </c>
      <c r="T56" s="77" t="s">
        <v>173</v>
      </c>
      <c r="U56" s="76" t="s">
        <v>174</v>
      </c>
      <c r="V56" s="76" t="s">
        <v>143</v>
      </c>
      <c r="W56" s="78" t="s">
        <v>75</v>
      </c>
      <c r="X56" s="62"/>
    </row>
    <row r="57" spans="1:24" s="160" customFormat="1" ht="16.05" hidden="1" customHeight="1">
      <c r="A57" s="145"/>
      <c r="B57" s="176" t="s">
        <v>175</v>
      </c>
      <c r="C57" s="164" t="s">
        <v>61</v>
      </c>
      <c r="D57" s="146" t="s">
        <v>176</v>
      </c>
      <c r="E57" s="147" t="s">
        <v>63</v>
      </c>
      <c r="F57" s="148" t="s">
        <v>92</v>
      </c>
      <c r="G57" s="149">
        <v>2.0699999999999998</v>
      </c>
      <c r="H57" s="150">
        <f>G57*$O$8</f>
        <v>206.473806</v>
      </c>
      <c r="I57" s="151" t="s">
        <v>65</v>
      </c>
      <c r="J57" s="151">
        <v>25</v>
      </c>
      <c r="K57" s="166" t="s">
        <v>1218</v>
      </c>
      <c r="L57" s="152"/>
      <c r="M57" s="153">
        <f>L57*G57</f>
        <v>0</v>
      </c>
      <c r="N57" s="154">
        <f>L57*H57</f>
        <v>0</v>
      </c>
      <c r="O57" s="155" t="s">
        <v>93</v>
      </c>
      <c r="P57" s="155" t="s">
        <v>83</v>
      </c>
      <c r="Q57" s="147" t="s">
        <v>94</v>
      </c>
      <c r="R57" s="156" t="s">
        <v>102</v>
      </c>
      <c r="S57" s="147" t="s">
        <v>177</v>
      </c>
      <c r="T57" s="157" t="s">
        <v>178</v>
      </c>
      <c r="U57" s="156" t="s">
        <v>179</v>
      </c>
      <c r="V57" s="156" t="s">
        <v>180</v>
      </c>
      <c r="W57" s="158" t="s">
        <v>99</v>
      </c>
      <c r="X57" s="159"/>
    </row>
    <row r="58" spans="1:24" s="160" customFormat="1" ht="16.05" hidden="1" customHeight="1">
      <c r="A58" s="145"/>
      <c r="B58" s="176" t="s">
        <v>181</v>
      </c>
      <c r="C58" s="164" t="s">
        <v>61</v>
      </c>
      <c r="D58" s="146" t="s">
        <v>182</v>
      </c>
      <c r="E58" s="147" t="s">
        <v>63</v>
      </c>
      <c r="F58" s="148" t="s">
        <v>64</v>
      </c>
      <c r="G58" s="149">
        <v>3.3699999999999997</v>
      </c>
      <c r="H58" s="150">
        <f>G58*$O$8</f>
        <v>336.14334599999995</v>
      </c>
      <c r="I58" s="151" t="s">
        <v>65</v>
      </c>
      <c r="J58" s="151">
        <v>25</v>
      </c>
      <c r="K58" s="166" t="s">
        <v>1218</v>
      </c>
      <c r="L58" s="152"/>
      <c r="M58" s="153">
        <f>L58*G58</f>
        <v>0</v>
      </c>
      <c r="N58" s="154">
        <f>L58*H58</f>
        <v>0</v>
      </c>
      <c r="O58" s="155" t="s">
        <v>66</v>
      </c>
      <c r="P58" s="155" t="s">
        <v>67</v>
      </c>
      <c r="Q58" s="147" t="s">
        <v>12</v>
      </c>
      <c r="R58" s="156"/>
      <c r="S58" s="147"/>
      <c r="T58" s="157"/>
      <c r="U58" s="156"/>
      <c r="V58" s="156"/>
      <c r="W58" s="158" t="s">
        <v>75</v>
      </c>
      <c r="X58" s="159"/>
    </row>
    <row r="59" spans="1:24" s="160" customFormat="1" ht="16.05" hidden="1" customHeight="1">
      <c r="A59" s="145"/>
      <c r="B59" s="176" t="s">
        <v>1206</v>
      </c>
      <c r="C59" s="164" t="s">
        <v>61</v>
      </c>
      <c r="D59" s="146" t="s">
        <v>1205</v>
      </c>
      <c r="E59" s="147" t="s">
        <v>63</v>
      </c>
      <c r="F59" s="179" t="s">
        <v>1202</v>
      </c>
      <c r="G59" s="149">
        <v>4.3099999999999996</v>
      </c>
      <c r="H59" s="150">
        <f>G59*$O$8</f>
        <v>429.90439799999996</v>
      </c>
      <c r="I59" s="151" t="s">
        <v>65</v>
      </c>
      <c r="J59" s="151">
        <v>25</v>
      </c>
      <c r="K59" s="166" t="s">
        <v>1218</v>
      </c>
      <c r="L59" s="152"/>
      <c r="M59" s="153">
        <f>L59*G59</f>
        <v>0</v>
      </c>
      <c r="N59" s="154">
        <f>L59*H59</f>
        <v>0</v>
      </c>
      <c r="O59" s="155" t="s">
        <v>66</v>
      </c>
      <c r="P59" s="155" t="s">
        <v>67</v>
      </c>
      <c r="Q59" s="147" t="s">
        <v>70</v>
      </c>
      <c r="R59" s="156" t="s">
        <v>172</v>
      </c>
      <c r="S59" s="147" t="s">
        <v>296</v>
      </c>
      <c r="T59" s="157" t="s">
        <v>1226</v>
      </c>
      <c r="U59" s="156" t="s">
        <v>1228</v>
      </c>
      <c r="V59" s="156" t="s">
        <v>143</v>
      </c>
      <c r="W59" s="158"/>
      <c r="X59" s="159"/>
    </row>
    <row r="60" spans="1:24" s="79" customFormat="1" ht="16.05" customHeight="1">
      <c r="A60" s="55"/>
      <c r="B60" s="175" t="s">
        <v>183</v>
      </c>
      <c r="C60" s="64" t="s">
        <v>61</v>
      </c>
      <c r="D60" s="65" t="s">
        <v>184</v>
      </c>
      <c r="E60" s="66" t="s">
        <v>63</v>
      </c>
      <c r="F60" s="67"/>
      <c r="G60" s="68">
        <v>3.89</v>
      </c>
      <c r="H60" s="69">
        <f>G60*$O$8</f>
        <v>388.01116200000001</v>
      </c>
      <c r="I60" s="70" t="s">
        <v>65</v>
      </c>
      <c r="J60" s="70">
        <v>25</v>
      </c>
      <c r="K60" s="174" t="s">
        <v>1222</v>
      </c>
      <c r="L60" s="71"/>
      <c r="M60" s="72">
        <f>L60*G60</f>
        <v>0</v>
      </c>
      <c r="N60" s="73">
        <f>L60*H60</f>
        <v>0</v>
      </c>
      <c r="O60" s="74" t="s">
        <v>1232</v>
      </c>
      <c r="P60" s="75" t="s">
        <v>67</v>
      </c>
      <c r="Q60" s="66" t="s">
        <v>70</v>
      </c>
      <c r="R60" s="76" t="s">
        <v>172</v>
      </c>
      <c r="S60" s="66">
        <v>300</v>
      </c>
      <c r="T60" s="77" t="s">
        <v>185</v>
      </c>
      <c r="U60" s="76" t="s">
        <v>174</v>
      </c>
      <c r="V60" s="76" t="s">
        <v>143</v>
      </c>
      <c r="W60" s="78" t="s">
        <v>75</v>
      </c>
      <c r="X60" s="62"/>
    </row>
    <row r="61" spans="1:24" s="79" customFormat="1" ht="16.05" customHeight="1">
      <c r="A61" s="55"/>
      <c r="B61" s="175" t="s">
        <v>186</v>
      </c>
      <c r="C61" s="64" t="s">
        <v>61</v>
      </c>
      <c r="D61" s="65" t="s">
        <v>184</v>
      </c>
      <c r="E61" s="66" t="s">
        <v>63</v>
      </c>
      <c r="F61" s="67"/>
      <c r="G61" s="68">
        <v>3.89</v>
      </c>
      <c r="H61" s="69">
        <f>G61*$O$8</f>
        <v>388.01116200000001</v>
      </c>
      <c r="I61" s="70" t="s">
        <v>65</v>
      </c>
      <c r="J61" s="70">
        <v>25</v>
      </c>
      <c r="K61" s="174" t="s">
        <v>1222</v>
      </c>
      <c r="L61" s="71"/>
      <c r="M61" s="72">
        <f>L61*G61</f>
        <v>0</v>
      </c>
      <c r="N61" s="73">
        <f>L61*H61</f>
        <v>0</v>
      </c>
      <c r="O61" s="74" t="s">
        <v>1232</v>
      </c>
      <c r="P61" s="75" t="s">
        <v>67</v>
      </c>
      <c r="Q61" s="66" t="s">
        <v>70</v>
      </c>
      <c r="R61" s="76" t="s">
        <v>172</v>
      </c>
      <c r="S61" s="66">
        <v>300</v>
      </c>
      <c r="T61" s="77" t="s">
        <v>185</v>
      </c>
      <c r="U61" s="76" t="s">
        <v>174</v>
      </c>
      <c r="V61" s="76" t="s">
        <v>143</v>
      </c>
      <c r="W61" s="78" t="s">
        <v>75</v>
      </c>
      <c r="X61" s="62"/>
    </row>
    <row r="62" spans="1:24" s="160" customFormat="1" ht="16.05" hidden="1" customHeight="1">
      <c r="A62" s="145"/>
      <c r="B62" s="176" t="s">
        <v>187</v>
      </c>
      <c r="C62" s="164" t="s">
        <v>61</v>
      </c>
      <c r="D62" s="146" t="s">
        <v>188</v>
      </c>
      <c r="E62" s="147" t="s">
        <v>63</v>
      </c>
      <c r="F62" s="148"/>
      <c r="G62" s="149">
        <v>4.3099999999999996</v>
      </c>
      <c r="H62" s="150">
        <f>G62*$O$8</f>
        <v>429.90439799999996</v>
      </c>
      <c r="I62" s="151" t="s">
        <v>65</v>
      </c>
      <c r="J62" s="151">
        <v>25</v>
      </c>
      <c r="K62" s="166" t="s">
        <v>1218</v>
      </c>
      <c r="L62" s="152"/>
      <c r="M62" s="153">
        <f>L62*G62</f>
        <v>0</v>
      </c>
      <c r="N62" s="154">
        <f>L62*H62</f>
        <v>0</v>
      </c>
      <c r="O62" s="155" t="s">
        <v>66</v>
      </c>
      <c r="P62" s="155" t="s">
        <v>67</v>
      </c>
      <c r="Q62" s="147" t="s">
        <v>84</v>
      </c>
      <c r="R62" s="156" t="s">
        <v>139</v>
      </c>
      <c r="S62" s="147">
        <v>150</v>
      </c>
      <c r="T62" s="157" t="s">
        <v>96</v>
      </c>
      <c r="U62" s="156" t="s">
        <v>97</v>
      </c>
      <c r="V62" s="156" t="s">
        <v>135</v>
      </c>
      <c r="W62" s="158" t="s">
        <v>106</v>
      </c>
      <c r="X62" s="159"/>
    </row>
    <row r="63" spans="1:24" s="79" customFormat="1" ht="16.05" customHeight="1">
      <c r="A63" s="55"/>
      <c r="B63" s="175" t="s">
        <v>1208</v>
      </c>
      <c r="C63" s="64" t="s">
        <v>61</v>
      </c>
      <c r="D63" s="65" t="s">
        <v>1207</v>
      </c>
      <c r="E63" s="66" t="s">
        <v>63</v>
      </c>
      <c r="F63" s="165" t="s">
        <v>1202</v>
      </c>
      <c r="G63" s="68">
        <v>4.3099999999999996</v>
      </c>
      <c r="H63" s="69">
        <f>G63*$O$8</f>
        <v>429.90439799999996</v>
      </c>
      <c r="I63" s="70" t="s">
        <v>65</v>
      </c>
      <c r="J63" s="70">
        <v>25</v>
      </c>
      <c r="K63" s="174" t="s">
        <v>1222</v>
      </c>
      <c r="L63" s="71"/>
      <c r="M63" s="72">
        <f>L63*G63</f>
        <v>0</v>
      </c>
      <c r="N63" s="73">
        <f>L63*H63</f>
        <v>0</v>
      </c>
      <c r="O63" s="74" t="s">
        <v>1232</v>
      </c>
      <c r="P63" s="75" t="s">
        <v>67</v>
      </c>
      <c r="Q63" s="66" t="s">
        <v>70</v>
      </c>
      <c r="R63" s="76" t="s">
        <v>95</v>
      </c>
      <c r="S63" s="66" t="s">
        <v>1223</v>
      </c>
      <c r="T63" s="77" t="s">
        <v>1225</v>
      </c>
      <c r="U63" s="76" t="s">
        <v>1229</v>
      </c>
      <c r="V63" s="76" t="s">
        <v>143</v>
      </c>
      <c r="W63" s="78"/>
      <c r="X63" s="62"/>
    </row>
    <row r="64" spans="1:24" s="79" customFormat="1" ht="16.05" customHeight="1">
      <c r="A64" s="55"/>
      <c r="B64" s="175" t="s">
        <v>1209</v>
      </c>
      <c r="C64" s="64" t="s">
        <v>61</v>
      </c>
      <c r="D64" s="65" t="s">
        <v>1207</v>
      </c>
      <c r="E64" s="66" t="s">
        <v>202</v>
      </c>
      <c r="F64" s="165" t="s">
        <v>1202</v>
      </c>
      <c r="G64" s="68">
        <v>3.99</v>
      </c>
      <c r="H64" s="69">
        <f>G64*$O$8</f>
        <v>397.98574200000002</v>
      </c>
      <c r="I64" s="70" t="s">
        <v>65</v>
      </c>
      <c r="J64" s="70">
        <v>25</v>
      </c>
      <c r="K64" s="173" t="s">
        <v>1221</v>
      </c>
      <c r="L64" s="71"/>
      <c r="M64" s="72">
        <f>L64*G64</f>
        <v>0</v>
      </c>
      <c r="N64" s="73">
        <f>L64*H64</f>
        <v>0</v>
      </c>
      <c r="O64" s="74" t="s">
        <v>1232</v>
      </c>
      <c r="P64" s="75" t="s">
        <v>67</v>
      </c>
      <c r="Q64" s="66" t="s">
        <v>70</v>
      </c>
      <c r="R64" s="76" t="s">
        <v>95</v>
      </c>
      <c r="S64" s="66" t="s">
        <v>1223</v>
      </c>
      <c r="T64" s="77" t="s">
        <v>1225</v>
      </c>
      <c r="U64" s="76" t="s">
        <v>1229</v>
      </c>
      <c r="V64" s="76" t="s">
        <v>143</v>
      </c>
      <c r="W64" s="78"/>
      <c r="X64" s="62"/>
    </row>
    <row r="65" spans="1:24" s="160" customFormat="1" ht="16.05" hidden="1" customHeight="1">
      <c r="A65" s="145"/>
      <c r="B65" s="176" t="s">
        <v>189</v>
      </c>
      <c r="C65" s="164" t="s">
        <v>61</v>
      </c>
      <c r="D65" s="146" t="s">
        <v>190</v>
      </c>
      <c r="E65" s="147" t="s">
        <v>63</v>
      </c>
      <c r="F65" s="148" t="s">
        <v>92</v>
      </c>
      <c r="G65" s="149">
        <v>2.0699999999999998</v>
      </c>
      <c r="H65" s="150">
        <f>G65*$O$8</f>
        <v>206.473806</v>
      </c>
      <c r="I65" s="151" t="s">
        <v>65</v>
      </c>
      <c r="J65" s="151">
        <v>25</v>
      </c>
      <c r="K65" s="166" t="s">
        <v>1218</v>
      </c>
      <c r="L65" s="152"/>
      <c r="M65" s="153">
        <f>L65*G65</f>
        <v>0</v>
      </c>
      <c r="N65" s="154">
        <f>L65*H65</f>
        <v>0</v>
      </c>
      <c r="O65" s="155" t="s">
        <v>93</v>
      </c>
      <c r="P65" s="155" t="s">
        <v>83</v>
      </c>
      <c r="Q65" s="147" t="s">
        <v>94</v>
      </c>
      <c r="R65" s="156" t="s">
        <v>191</v>
      </c>
      <c r="S65" s="147" t="s">
        <v>192</v>
      </c>
      <c r="T65" s="157" t="s">
        <v>103</v>
      </c>
      <c r="U65" s="156" t="s">
        <v>193</v>
      </c>
      <c r="V65" s="156" t="s">
        <v>180</v>
      </c>
      <c r="W65" s="158" t="s">
        <v>99</v>
      </c>
      <c r="X65" s="159"/>
    </row>
    <row r="66" spans="1:24" s="160" customFormat="1" ht="16.05" hidden="1" customHeight="1">
      <c r="A66" s="145"/>
      <c r="B66" s="176" t="s">
        <v>194</v>
      </c>
      <c r="C66" s="164" t="s">
        <v>61</v>
      </c>
      <c r="D66" s="146" t="s">
        <v>195</v>
      </c>
      <c r="E66" s="147" t="s">
        <v>63</v>
      </c>
      <c r="F66" s="148" t="s">
        <v>92</v>
      </c>
      <c r="G66" s="149">
        <v>2.0699999999999998</v>
      </c>
      <c r="H66" s="150">
        <f>G66*$O$8</f>
        <v>206.473806</v>
      </c>
      <c r="I66" s="151" t="s">
        <v>65</v>
      </c>
      <c r="J66" s="151">
        <v>25</v>
      </c>
      <c r="K66" s="166" t="s">
        <v>1218</v>
      </c>
      <c r="L66" s="152"/>
      <c r="M66" s="153">
        <f>L66*G66</f>
        <v>0</v>
      </c>
      <c r="N66" s="154">
        <f>L66*H66</f>
        <v>0</v>
      </c>
      <c r="O66" s="155" t="s">
        <v>93</v>
      </c>
      <c r="P66" s="155" t="s">
        <v>83</v>
      </c>
      <c r="Q66" s="147" t="s">
        <v>94</v>
      </c>
      <c r="R66" s="156" t="s">
        <v>102</v>
      </c>
      <c r="S66" s="147">
        <v>250</v>
      </c>
      <c r="T66" s="157" t="s">
        <v>196</v>
      </c>
      <c r="U66" s="156" t="s">
        <v>179</v>
      </c>
      <c r="V66" s="156" t="s">
        <v>98</v>
      </c>
      <c r="W66" s="158" t="s">
        <v>99</v>
      </c>
      <c r="X66" s="159"/>
    </row>
    <row r="67" spans="1:24" s="160" customFormat="1" ht="16.05" hidden="1" customHeight="1">
      <c r="A67" s="145"/>
      <c r="B67" s="176" t="s">
        <v>197</v>
      </c>
      <c r="C67" s="164" t="s">
        <v>61</v>
      </c>
      <c r="D67" s="146" t="s">
        <v>198</v>
      </c>
      <c r="E67" s="147" t="s">
        <v>63</v>
      </c>
      <c r="F67" s="148"/>
      <c r="G67" s="149">
        <v>2.25</v>
      </c>
      <c r="H67" s="150">
        <f>G67*$O$8</f>
        <v>224.42805000000001</v>
      </c>
      <c r="I67" s="151" t="s">
        <v>65</v>
      </c>
      <c r="J67" s="151">
        <v>25</v>
      </c>
      <c r="K67" s="166" t="s">
        <v>1218</v>
      </c>
      <c r="L67" s="152"/>
      <c r="M67" s="153">
        <f>L67*G67</f>
        <v>0</v>
      </c>
      <c r="N67" s="154">
        <f>L67*H67</f>
        <v>0</v>
      </c>
      <c r="O67" s="155" t="s">
        <v>66</v>
      </c>
      <c r="P67" s="155" t="s">
        <v>67</v>
      </c>
      <c r="Q67" s="147" t="s">
        <v>84</v>
      </c>
      <c r="R67" s="156" t="s">
        <v>199</v>
      </c>
      <c r="S67" s="147">
        <v>300</v>
      </c>
      <c r="T67" s="157" t="s">
        <v>121</v>
      </c>
      <c r="U67" s="156" t="s">
        <v>97</v>
      </c>
      <c r="V67" s="156"/>
      <c r="W67" s="158" t="s">
        <v>89</v>
      </c>
      <c r="X67" s="159"/>
    </row>
    <row r="68" spans="1:24" s="79" customFormat="1" ht="16.05" customHeight="1">
      <c r="A68" s="55"/>
      <c r="B68" s="175" t="s">
        <v>200</v>
      </c>
      <c r="C68" s="64" t="s">
        <v>61</v>
      </c>
      <c r="D68" s="65" t="s">
        <v>201</v>
      </c>
      <c r="E68" s="66" t="s">
        <v>202</v>
      </c>
      <c r="F68" s="67" t="s">
        <v>64</v>
      </c>
      <c r="G68" s="68">
        <v>2.65</v>
      </c>
      <c r="H68" s="69">
        <f>G68*$O$8</f>
        <v>264.32637</v>
      </c>
      <c r="I68" s="70" t="s">
        <v>65</v>
      </c>
      <c r="J68" s="70">
        <v>25</v>
      </c>
      <c r="K68" s="174" t="s">
        <v>1222</v>
      </c>
      <c r="L68" s="71"/>
      <c r="M68" s="72">
        <f>L68*G68</f>
        <v>0</v>
      </c>
      <c r="N68" s="73">
        <f>L68*H68</f>
        <v>0</v>
      </c>
      <c r="O68" s="74" t="s">
        <v>1232</v>
      </c>
      <c r="P68" s="75" t="s">
        <v>67</v>
      </c>
      <c r="Q68" s="66" t="s">
        <v>12</v>
      </c>
      <c r="R68" s="76"/>
      <c r="S68" s="66"/>
      <c r="T68" s="77"/>
      <c r="U68" s="76"/>
      <c r="V68" s="76"/>
      <c r="W68" s="78" t="s">
        <v>75</v>
      </c>
      <c r="X68" s="62"/>
    </row>
    <row r="69" spans="1:24" s="79" customFormat="1" ht="16.05" customHeight="1">
      <c r="A69" s="55"/>
      <c r="B69" s="175" t="s">
        <v>203</v>
      </c>
      <c r="C69" s="64" t="s">
        <v>61</v>
      </c>
      <c r="D69" s="65" t="s">
        <v>204</v>
      </c>
      <c r="E69" s="66" t="s">
        <v>63</v>
      </c>
      <c r="F69" s="67"/>
      <c r="G69" s="68">
        <v>2.25</v>
      </c>
      <c r="H69" s="69">
        <f>G69*$O$8</f>
        <v>224.42805000000001</v>
      </c>
      <c r="I69" s="70" t="s">
        <v>65</v>
      </c>
      <c r="J69" s="70">
        <v>25</v>
      </c>
      <c r="K69" s="174" t="s">
        <v>1222</v>
      </c>
      <c r="L69" s="71"/>
      <c r="M69" s="72">
        <f>L69*G69</f>
        <v>0</v>
      </c>
      <c r="N69" s="73">
        <f>L69*H69</f>
        <v>0</v>
      </c>
      <c r="O69" s="74" t="s">
        <v>1232</v>
      </c>
      <c r="P69" s="75" t="s">
        <v>67</v>
      </c>
      <c r="Q69" s="66" t="s">
        <v>70</v>
      </c>
      <c r="R69" s="76" t="s">
        <v>205</v>
      </c>
      <c r="S69" s="66">
        <v>200</v>
      </c>
      <c r="T69" s="77" t="s">
        <v>167</v>
      </c>
      <c r="U69" s="76" t="s">
        <v>174</v>
      </c>
      <c r="V69" s="76" t="s">
        <v>143</v>
      </c>
      <c r="W69" s="78" t="s">
        <v>89</v>
      </c>
      <c r="X69" s="62"/>
    </row>
    <row r="70" spans="1:24" s="79" customFormat="1" ht="16.05" customHeight="1">
      <c r="A70" s="55"/>
      <c r="B70" s="175" t="s">
        <v>206</v>
      </c>
      <c r="C70" s="64" t="s">
        <v>61</v>
      </c>
      <c r="D70" s="65" t="s">
        <v>207</v>
      </c>
      <c r="E70" s="66" t="s">
        <v>63</v>
      </c>
      <c r="F70" s="67"/>
      <c r="G70" s="68">
        <v>2.25</v>
      </c>
      <c r="H70" s="69">
        <f>G70*$O$8</f>
        <v>224.42805000000001</v>
      </c>
      <c r="I70" s="70" t="s">
        <v>65</v>
      </c>
      <c r="J70" s="70">
        <v>25</v>
      </c>
      <c r="K70" s="174" t="s">
        <v>1222</v>
      </c>
      <c r="L70" s="71"/>
      <c r="M70" s="72">
        <f>L70*G70</f>
        <v>0</v>
      </c>
      <c r="N70" s="73">
        <f>L70*H70</f>
        <v>0</v>
      </c>
      <c r="O70" s="74" t="s">
        <v>1232</v>
      </c>
      <c r="P70" s="75" t="s">
        <v>67</v>
      </c>
      <c r="Q70" s="66" t="s">
        <v>12</v>
      </c>
      <c r="R70" s="76"/>
      <c r="S70" s="66"/>
      <c r="T70" s="77"/>
      <c r="U70" s="76"/>
      <c r="V70" s="76"/>
      <c r="W70" s="78" t="s">
        <v>75</v>
      </c>
      <c r="X70" s="62"/>
    </row>
    <row r="71" spans="1:24" s="160" customFormat="1" ht="16.05" hidden="1" customHeight="1">
      <c r="A71" s="145"/>
      <c r="B71" s="176" t="s">
        <v>208</v>
      </c>
      <c r="C71" s="164" t="s">
        <v>61</v>
      </c>
      <c r="D71" s="146" t="s">
        <v>209</v>
      </c>
      <c r="E71" s="147" t="s">
        <v>63</v>
      </c>
      <c r="F71" s="148" t="s">
        <v>92</v>
      </c>
      <c r="G71" s="149">
        <v>2.0699999999999998</v>
      </c>
      <c r="H71" s="150">
        <f>G71*$O$8</f>
        <v>206.473806</v>
      </c>
      <c r="I71" s="151" t="s">
        <v>65</v>
      </c>
      <c r="J71" s="151">
        <v>25</v>
      </c>
      <c r="K71" s="166" t="s">
        <v>1218</v>
      </c>
      <c r="L71" s="152"/>
      <c r="M71" s="153">
        <f>L71*G71</f>
        <v>0</v>
      </c>
      <c r="N71" s="154">
        <f>L71*H71</f>
        <v>0</v>
      </c>
      <c r="O71" s="155" t="s">
        <v>93</v>
      </c>
      <c r="P71" s="155" t="s">
        <v>83</v>
      </c>
      <c r="Q71" s="147" t="s">
        <v>94</v>
      </c>
      <c r="R71" s="156" t="s">
        <v>71</v>
      </c>
      <c r="S71" s="147">
        <v>300</v>
      </c>
      <c r="T71" s="157" t="s">
        <v>210</v>
      </c>
      <c r="U71" s="156" t="s">
        <v>110</v>
      </c>
      <c r="V71" s="156" t="s">
        <v>98</v>
      </c>
      <c r="W71" s="158" t="s">
        <v>99</v>
      </c>
      <c r="X71" s="159"/>
    </row>
    <row r="72" spans="1:24" s="160" customFormat="1" ht="16.05" hidden="1" customHeight="1">
      <c r="A72" s="145"/>
      <c r="B72" s="176" t="s">
        <v>211</v>
      </c>
      <c r="C72" s="164" t="s">
        <v>61</v>
      </c>
      <c r="D72" s="146" t="s">
        <v>212</v>
      </c>
      <c r="E72" s="147" t="s">
        <v>63</v>
      </c>
      <c r="F72" s="148" t="s">
        <v>130</v>
      </c>
      <c r="G72" s="149">
        <v>2.25</v>
      </c>
      <c r="H72" s="150">
        <f>G72*$O$8</f>
        <v>224.42805000000001</v>
      </c>
      <c r="I72" s="151" t="s">
        <v>65</v>
      </c>
      <c r="J72" s="151">
        <v>25</v>
      </c>
      <c r="K72" s="166" t="s">
        <v>1218</v>
      </c>
      <c r="L72" s="152"/>
      <c r="M72" s="153">
        <f>L72*G72</f>
        <v>0</v>
      </c>
      <c r="N72" s="154">
        <f>L72*H72</f>
        <v>0</v>
      </c>
      <c r="O72" s="155" t="s">
        <v>93</v>
      </c>
      <c r="P72" s="155" t="s">
        <v>83</v>
      </c>
      <c r="Q72" s="147" t="s">
        <v>84</v>
      </c>
      <c r="R72" s="156" t="s">
        <v>126</v>
      </c>
      <c r="S72" s="147">
        <v>250</v>
      </c>
      <c r="T72" s="157" t="s">
        <v>213</v>
      </c>
      <c r="U72" s="156" t="s">
        <v>214</v>
      </c>
      <c r="V72" s="156" t="s">
        <v>215</v>
      </c>
      <c r="W72" s="158" t="s">
        <v>216</v>
      </c>
      <c r="X72" s="159"/>
    </row>
    <row r="73" spans="1:24" s="79" customFormat="1" ht="16.05" customHeight="1">
      <c r="A73" s="55"/>
      <c r="B73" s="175" t="s">
        <v>217</v>
      </c>
      <c r="C73" s="64" t="s">
        <v>61</v>
      </c>
      <c r="D73" s="65" t="s">
        <v>218</v>
      </c>
      <c r="E73" s="66" t="s">
        <v>202</v>
      </c>
      <c r="F73" s="67"/>
      <c r="G73" s="68">
        <v>3.07</v>
      </c>
      <c r="H73" s="69">
        <f>G73*$O$8</f>
        <v>306.219606</v>
      </c>
      <c r="I73" s="70" t="s">
        <v>65</v>
      </c>
      <c r="J73" s="70">
        <v>25</v>
      </c>
      <c r="K73" s="174" t="s">
        <v>1222</v>
      </c>
      <c r="L73" s="71"/>
      <c r="M73" s="72">
        <f>L73*G73</f>
        <v>0</v>
      </c>
      <c r="N73" s="73">
        <f>L73*H73</f>
        <v>0</v>
      </c>
      <c r="O73" s="74" t="s">
        <v>1232</v>
      </c>
      <c r="P73" s="75" t="s">
        <v>67</v>
      </c>
      <c r="Q73" s="66" t="s">
        <v>70</v>
      </c>
      <c r="R73" s="76" t="s">
        <v>120</v>
      </c>
      <c r="S73" s="66">
        <v>200</v>
      </c>
      <c r="T73" s="77" t="s">
        <v>173</v>
      </c>
      <c r="U73" s="76" t="s">
        <v>174</v>
      </c>
      <c r="V73" s="76" t="s">
        <v>143</v>
      </c>
      <c r="W73" s="78" t="s">
        <v>89</v>
      </c>
      <c r="X73" s="62"/>
    </row>
    <row r="74" spans="1:24" s="160" customFormat="1" ht="16.05" hidden="1" customHeight="1">
      <c r="A74" s="145"/>
      <c r="B74" s="176" t="s">
        <v>219</v>
      </c>
      <c r="C74" s="164" t="s">
        <v>61</v>
      </c>
      <c r="D74" s="146" t="s">
        <v>220</v>
      </c>
      <c r="E74" s="147" t="s">
        <v>63</v>
      </c>
      <c r="F74" s="148"/>
      <c r="G74" s="149">
        <v>2.0699999999999998</v>
      </c>
      <c r="H74" s="150">
        <f>G74*$O$8</f>
        <v>206.473806</v>
      </c>
      <c r="I74" s="151" t="s">
        <v>65</v>
      </c>
      <c r="J74" s="151">
        <v>25</v>
      </c>
      <c r="K74" s="166" t="s">
        <v>1218</v>
      </c>
      <c r="L74" s="152"/>
      <c r="M74" s="153">
        <f>L74*G74</f>
        <v>0</v>
      </c>
      <c r="N74" s="154">
        <f>L74*H74</f>
        <v>0</v>
      </c>
      <c r="O74" s="155" t="s">
        <v>66</v>
      </c>
      <c r="P74" s="155" t="s">
        <v>83</v>
      </c>
      <c r="Q74" s="147" t="s">
        <v>84</v>
      </c>
      <c r="R74" s="156" t="s">
        <v>139</v>
      </c>
      <c r="S74" s="147">
        <v>200</v>
      </c>
      <c r="T74" s="157" t="s">
        <v>156</v>
      </c>
      <c r="U74" s="156" t="s">
        <v>214</v>
      </c>
      <c r="V74" s="156" t="s">
        <v>221</v>
      </c>
      <c r="W74" s="158" t="s">
        <v>75</v>
      </c>
      <c r="X74" s="159"/>
    </row>
    <row r="75" spans="1:24" s="160" customFormat="1" ht="16.05" hidden="1" customHeight="1">
      <c r="A75" s="145"/>
      <c r="B75" s="176" t="s">
        <v>222</v>
      </c>
      <c r="C75" s="164" t="s">
        <v>61</v>
      </c>
      <c r="D75" s="146" t="s">
        <v>223</v>
      </c>
      <c r="E75" s="147" t="s">
        <v>63</v>
      </c>
      <c r="F75" s="148" t="s">
        <v>92</v>
      </c>
      <c r="G75" s="149">
        <v>2.0699999999999998</v>
      </c>
      <c r="H75" s="150">
        <f>G75*$O$8</f>
        <v>206.473806</v>
      </c>
      <c r="I75" s="151" t="s">
        <v>65</v>
      </c>
      <c r="J75" s="151">
        <v>25</v>
      </c>
      <c r="K75" s="166" t="s">
        <v>1218</v>
      </c>
      <c r="L75" s="152"/>
      <c r="M75" s="153">
        <f>L75*G75</f>
        <v>0</v>
      </c>
      <c r="N75" s="154">
        <f>L75*H75</f>
        <v>0</v>
      </c>
      <c r="O75" s="155" t="s">
        <v>93</v>
      </c>
      <c r="P75" s="155" t="s">
        <v>83</v>
      </c>
      <c r="Q75" s="147" t="s">
        <v>94</v>
      </c>
      <c r="R75" s="156" t="s">
        <v>102</v>
      </c>
      <c r="S75" s="147">
        <v>250</v>
      </c>
      <c r="T75" s="157" t="s">
        <v>109</v>
      </c>
      <c r="U75" s="156" t="s">
        <v>110</v>
      </c>
      <c r="V75" s="156" t="s">
        <v>224</v>
      </c>
      <c r="W75" s="158" t="s">
        <v>99</v>
      </c>
      <c r="X75" s="159"/>
    </row>
    <row r="76" spans="1:24" s="79" customFormat="1" ht="16.05" customHeight="1">
      <c r="A76" s="55"/>
      <c r="B76" s="175" t="s">
        <v>225</v>
      </c>
      <c r="C76" s="64" t="s">
        <v>61</v>
      </c>
      <c r="D76" s="65" t="s">
        <v>226</v>
      </c>
      <c r="E76" s="66" t="s">
        <v>63</v>
      </c>
      <c r="F76" s="67"/>
      <c r="G76" s="68">
        <v>4.3099999999999996</v>
      </c>
      <c r="H76" s="69">
        <f>G76*$O$8</f>
        <v>429.90439799999996</v>
      </c>
      <c r="I76" s="70" t="s">
        <v>65</v>
      </c>
      <c r="J76" s="70">
        <v>25</v>
      </c>
      <c r="K76" s="174" t="s">
        <v>1222</v>
      </c>
      <c r="L76" s="71"/>
      <c r="M76" s="72">
        <f>L76*G76</f>
        <v>0</v>
      </c>
      <c r="N76" s="73">
        <f>L76*H76</f>
        <v>0</v>
      </c>
      <c r="O76" s="74" t="s">
        <v>1232</v>
      </c>
      <c r="P76" s="75" t="s">
        <v>67</v>
      </c>
      <c r="Q76" s="66" t="s">
        <v>70</v>
      </c>
      <c r="R76" s="76" t="s">
        <v>227</v>
      </c>
      <c r="S76" s="66">
        <v>150</v>
      </c>
      <c r="T76" s="77" t="s">
        <v>134</v>
      </c>
      <c r="U76" s="76" t="s">
        <v>174</v>
      </c>
      <c r="V76" s="76" t="s">
        <v>135</v>
      </c>
      <c r="W76" s="78" t="s">
        <v>75</v>
      </c>
      <c r="X76" s="62"/>
    </row>
    <row r="77" spans="1:24" s="160" customFormat="1" ht="16.05" hidden="1" customHeight="1">
      <c r="A77" s="145"/>
      <c r="B77" s="176" t="s">
        <v>228</v>
      </c>
      <c r="C77" s="164" t="s">
        <v>61</v>
      </c>
      <c r="D77" s="146" t="s">
        <v>229</v>
      </c>
      <c r="E77" s="147" t="s">
        <v>63</v>
      </c>
      <c r="F77" s="148"/>
      <c r="G77" s="149">
        <v>4.3099999999999996</v>
      </c>
      <c r="H77" s="150">
        <f>G77*$O$8</f>
        <v>429.90439799999996</v>
      </c>
      <c r="I77" s="151" t="s">
        <v>65</v>
      </c>
      <c r="J77" s="151">
        <v>25</v>
      </c>
      <c r="K77" s="166" t="s">
        <v>1218</v>
      </c>
      <c r="L77" s="152"/>
      <c r="M77" s="153">
        <f>L77*G77</f>
        <v>0</v>
      </c>
      <c r="N77" s="154">
        <f>L77*H77</f>
        <v>0</v>
      </c>
      <c r="O77" s="155" t="s">
        <v>66</v>
      </c>
      <c r="P77" s="155" t="s">
        <v>67</v>
      </c>
      <c r="Q77" s="147" t="s">
        <v>70</v>
      </c>
      <c r="R77" s="156" t="s">
        <v>230</v>
      </c>
      <c r="S77" s="147">
        <v>200</v>
      </c>
      <c r="T77" s="157" t="s">
        <v>134</v>
      </c>
      <c r="U77" s="156" t="s">
        <v>174</v>
      </c>
      <c r="V77" s="156" t="s">
        <v>135</v>
      </c>
      <c r="W77" s="158" t="s">
        <v>75</v>
      </c>
      <c r="X77" s="159"/>
    </row>
    <row r="78" spans="1:24" s="160" customFormat="1" ht="16.05" hidden="1" customHeight="1">
      <c r="A78" s="145"/>
      <c r="B78" s="176" t="s">
        <v>231</v>
      </c>
      <c r="C78" s="164" t="s">
        <v>61</v>
      </c>
      <c r="D78" s="146" t="s">
        <v>232</v>
      </c>
      <c r="E78" s="147" t="s">
        <v>63</v>
      </c>
      <c r="F78" s="148"/>
      <c r="G78" s="149">
        <v>1.79</v>
      </c>
      <c r="H78" s="150">
        <f>G78*$O$8</f>
        <v>178.544982</v>
      </c>
      <c r="I78" s="151" t="s">
        <v>65</v>
      </c>
      <c r="J78" s="151">
        <v>25</v>
      </c>
      <c r="K78" s="166" t="s">
        <v>1218</v>
      </c>
      <c r="L78" s="152"/>
      <c r="M78" s="153">
        <f>L78*G78</f>
        <v>0</v>
      </c>
      <c r="N78" s="154">
        <f>L78*H78</f>
        <v>0</v>
      </c>
      <c r="O78" s="155" t="s">
        <v>93</v>
      </c>
      <c r="P78" s="155" t="s">
        <v>83</v>
      </c>
      <c r="Q78" s="147" t="s">
        <v>70</v>
      </c>
      <c r="R78" s="156" t="s">
        <v>233</v>
      </c>
      <c r="S78" s="147">
        <v>300</v>
      </c>
      <c r="T78" s="157" t="s">
        <v>234</v>
      </c>
      <c r="U78" s="156" t="s">
        <v>174</v>
      </c>
      <c r="V78" s="156" t="s">
        <v>235</v>
      </c>
      <c r="W78" s="158" t="s">
        <v>75</v>
      </c>
      <c r="X78" s="159"/>
    </row>
    <row r="79" spans="1:24" s="79" customFormat="1" ht="16.05" customHeight="1">
      <c r="A79" s="55"/>
      <c r="B79" s="175" t="s">
        <v>236</v>
      </c>
      <c r="C79" s="64" t="s">
        <v>61</v>
      </c>
      <c r="D79" s="65" t="s">
        <v>237</v>
      </c>
      <c r="E79" s="66" t="s">
        <v>63</v>
      </c>
      <c r="F79" s="67"/>
      <c r="G79" s="68">
        <v>2.25</v>
      </c>
      <c r="H79" s="69">
        <f>G79*$O$8</f>
        <v>224.42805000000001</v>
      </c>
      <c r="I79" s="70" t="s">
        <v>65</v>
      </c>
      <c r="J79" s="70">
        <v>25</v>
      </c>
      <c r="K79" s="174" t="s">
        <v>1222</v>
      </c>
      <c r="L79" s="71"/>
      <c r="M79" s="72">
        <f>L79*G79</f>
        <v>0</v>
      </c>
      <c r="N79" s="73">
        <f>L79*H79</f>
        <v>0</v>
      </c>
      <c r="O79" s="74" t="s">
        <v>1232</v>
      </c>
      <c r="P79" s="75" t="s">
        <v>67</v>
      </c>
      <c r="Q79" s="66" t="s">
        <v>84</v>
      </c>
      <c r="R79" s="76" t="s">
        <v>227</v>
      </c>
      <c r="S79" s="66">
        <v>250</v>
      </c>
      <c r="T79" s="77" t="s">
        <v>160</v>
      </c>
      <c r="U79" s="76" t="s">
        <v>214</v>
      </c>
      <c r="V79" s="76" t="s">
        <v>147</v>
      </c>
      <c r="W79" s="78" t="s">
        <v>75</v>
      </c>
      <c r="X79" s="62"/>
    </row>
    <row r="80" spans="1:24" s="160" customFormat="1" ht="16.05" hidden="1" customHeight="1">
      <c r="A80" s="145"/>
      <c r="B80" s="176" t="s">
        <v>238</v>
      </c>
      <c r="C80" s="164" t="s">
        <v>61</v>
      </c>
      <c r="D80" s="146" t="s">
        <v>239</v>
      </c>
      <c r="E80" s="147" t="s">
        <v>63</v>
      </c>
      <c r="F80" s="148"/>
      <c r="G80" s="149">
        <v>2.0699999999999998</v>
      </c>
      <c r="H80" s="150">
        <f>G80*$O$8</f>
        <v>206.473806</v>
      </c>
      <c r="I80" s="151" t="s">
        <v>65</v>
      </c>
      <c r="J80" s="151">
        <v>25</v>
      </c>
      <c r="K80" s="166" t="s">
        <v>1218</v>
      </c>
      <c r="L80" s="152"/>
      <c r="M80" s="153">
        <f>L80*G80</f>
        <v>0</v>
      </c>
      <c r="N80" s="154">
        <f>L80*H80</f>
        <v>0</v>
      </c>
      <c r="O80" s="155" t="s">
        <v>66</v>
      </c>
      <c r="P80" s="155" t="s">
        <v>83</v>
      </c>
      <c r="Q80" s="147" t="s">
        <v>70</v>
      </c>
      <c r="R80" s="156" t="s">
        <v>139</v>
      </c>
      <c r="S80" s="147">
        <v>300</v>
      </c>
      <c r="T80" s="157" t="s">
        <v>213</v>
      </c>
      <c r="U80" s="156" t="s">
        <v>174</v>
      </c>
      <c r="V80" s="156" t="s">
        <v>180</v>
      </c>
      <c r="W80" s="158" t="s">
        <v>75</v>
      </c>
      <c r="X80" s="159"/>
    </row>
    <row r="81" spans="1:24" s="160" customFormat="1" ht="16.05" hidden="1" customHeight="1">
      <c r="A81" s="145"/>
      <c r="B81" s="176" t="s">
        <v>240</v>
      </c>
      <c r="C81" s="164" t="s">
        <v>61</v>
      </c>
      <c r="D81" s="146" t="s">
        <v>241</v>
      </c>
      <c r="E81" s="147" t="s">
        <v>63</v>
      </c>
      <c r="F81" s="148"/>
      <c r="G81" s="149">
        <v>2.25</v>
      </c>
      <c r="H81" s="150">
        <f>G81*$O$8</f>
        <v>224.42805000000001</v>
      </c>
      <c r="I81" s="151" t="s">
        <v>65</v>
      </c>
      <c r="J81" s="151">
        <v>25</v>
      </c>
      <c r="K81" s="166" t="s">
        <v>1218</v>
      </c>
      <c r="L81" s="152"/>
      <c r="M81" s="153">
        <f>L81*G81</f>
        <v>0</v>
      </c>
      <c r="N81" s="154">
        <f>L81*H81</f>
        <v>0</v>
      </c>
      <c r="O81" s="155" t="s">
        <v>93</v>
      </c>
      <c r="P81" s="155" t="s">
        <v>83</v>
      </c>
      <c r="Q81" s="147" t="s">
        <v>70</v>
      </c>
      <c r="R81" s="156" t="s">
        <v>95</v>
      </c>
      <c r="S81" s="147">
        <v>150</v>
      </c>
      <c r="T81" s="157" t="s">
        <v>242</v>
      </c>
      <c r="U81" s="156" t="s">
        <v>174</v>
      </c>
      <c r="V81" s="156" t="s">
        <v>243</v>
      </c>
      <c r="W81" s="158" t="s">
        <v>75</v>
      </c>
      <c r="X81" s="159"/>
    </row>
    <row r="82" spans="1:24" s="160" customFormat="1" ht="16.05" hidden="1" customHeight="1">
      <c r="A82" s="145"/>
      <c r="B82" s="176" t="s">
        <v>244</v>
      </c>
      <c r="C82" s="164" t="s">
        <v>61</v>
      </c>
      <c r="D82" s="146" t="s">
        <v>245</v>
      </c>
      <c r="E82" s="147" t="s">
        <v>63</v>
      </c>
      <c r="F82" s="148" t="s">
        <v>64</v>
      </c>
      <c r="G82" s="149">
        <v>3.3699999999999997</v>
      </c>
      <c r="H82" s="150">
        <f>G82*$O$8</f>
        <v>336.14334599999995</v>
      </c>
      <c r="I82" s="151" t="s">
        <v>65</v>
      </c>
      <c r="J82" s="151">
        <v>25</v>
      </c>
      <c r="K82" s="166" t="s">
        <v>1218</v>
      </c>
      <c r="L82" s="152"/>
      <c r="M82" s="153">
        <f>L82*G82</f>
        <v>0</v>
      </c>
      <c r="N82" s="154">
        <f>L82*H82</f>
        <v>0</v>
      </c>
      <c r="O82" s="155" t="s">
        <v>66</v>
      </c>
      <c r="P82" s="155" t="s">
        <v>67</v>
      </c>
      <c r="Q82" s="147" t="s">
        <v>12</v>
      </c>
      <c r="R82" s="156"/>
      <c r="S82" s="147"/>
      <c r="T82" s="157"/>
      <c r="U82" s="156"/>
      <c r="V82" s="156"/>
      <c r="W82" s="158" t="s">
        <v>75</v>
      </c>
      <c r="X82" s="159"/>
    </row>
    <row r="83" spans="1:24" s="79" customFormat="1" ht="16.05" customHeight="1">
      <c r="A83" s="55"/>
      <c r="B83" s="175" t="s">
        <v>246</v>
      </c>
      <c r="C83" s="64" t="s">
        <v>61</v>
      </c>
      <c r="D83" s="65" t="s">
        <v>245</v>
      </c>
      <c r="E83" s="66" t="s">
        <v>202</v>
      </c>
      <c r="F83" s="67" t="s">
        <v>64</v>
      </c>
      <c r="G83" s="68">
        <v>3.07</v>
      </c>
      <c r="H83" s="69">
        <f>G83*$O$8</f>
        <v>306.219606</v>
      </c>
      <c r="I83" s="70" t="s">
        <v>65</v>
      </c>
      <c r="J83" s="70">
        <v>25</v>
      </c>
      <c r="K83" s="174" t="s">
        <v>1222</v>
      </c>
      <c r="L83" s="71"/>
      <c r="M83" s="72">
        <f>L83*G83</f>
        <v>0</v>
      </c>
      <c r="N83" s="73">
        <f>L83*H83</f>
        <v>0</v>
      </c>
      <c r="O83" s="74" t="s">
        <v>1232</v>
      </c>
      <c r="P83" s="75" t="s">
        <v>67</v>
      </c>
      <c r="Q83" s="66" t="s">
        <v>12</v>
      </c>
      <c r="R83" s="76"/>
      <c r="S83" s="66"/>
      <c r="T83" s="77"/>
      <c r="U83" s="76"/>
      <c r="V83" s="76"/>
      <c r="W83" s="78" t="s">
        <v>75</v>
      </c>
      <c r="X83" s="62"/>
    </row>
    <row r="84" spans="1:24" s="79" customFormat="1" ht="16.05" customHeight="1">
      <c r="A84" s="55"/>
      <c r="B84" s="175" t="s">
        <v>247</v>
      </c>
      <c r="C84" s="64" t="s">
        <v>61</v>
      </c>
      <c r="D84" s="65" t="s">
        <v>248</v>
      </c>
      <c r="E84" s="66" t="s">
        <v>63</v>
      </c>
      <c r="F84" s="67"/>
      <c r="G84" s="68">
        <v>1.87</v>
      </c>
      <c r="H84" s="69">
        <f>G84*$O$8</f>
        <v>186.52464600000002</v>
      </c>
      <c r="I84" s="70" t="s">
        <v>65</v>
      </c>
      <c r="J84" s="70">
        <v>25</v>
      </c>
      <c r="K84" s="174" t="s">
        <v>1222</v>
      </c>
      <c r="L84" s="71"/>
      <c r="M84" s="72">
        <f>L84*G84</f>
        <v>0</v>
      </c>
      <c r="N84" s="73">
        <f>L84*H84</f>
        <v>0</v>
      </c>
      <c r="O84" s="74" t="s">
        <v>1232</v>
      </c>
      <c r="P84" s="75" t="s">
        <v>67</v>
      </c>
      <c r="Q84" s="66" t="s">
        <v>84</v>
      </c>
      <c r="R84" s="76" t="s">
        <v>139</v>
      </c>
      <c r="S84" s="66">
        <v>200</v>
      </c>
      <c r="T84" s="77" t="s">
        <v>249</v>
      </c>
      <c r="U84" s="76" t="s">
        <v>214</v>
      </c>
      <c r="V84" s="76"/>
      <c r="W84" s="78" t="s">
        <v>75</v>
      </c>
      <c r="X84" s="62"/>
    </row>
    <row r="85" spans="1:24" s="79" customFormat="1" ht="16.05" customHeight="1">
      <c r="A85" s="55"/>
      <c r="B85" s="175" t="s">
        <v>250</v>
      </c>
      <c r="C85" s="64" t="s">
        <v>61</v>
      </c>
      <c r="D85" s="65" t="s">
        <v>251</v>
      </c>
      <c r="E85" s="66" t="s">
        <v>63</v>
      </c>
      <c r="F85" s="82" t="s">
        <v>130</v>
      </c>
      <c r="G85" s="68">
        <v>2.0699999999999998</v>
      </c>
      <c r="H85" s="69">
        <f>G85*$O$8</f>
        <v>206.473806</v>
      </c>
      <c r="I85" s="70" t="s">
        <v>65</v>
      </c>
      <c r="J85" s="70">
        <v>25</v>
      </c>
      <c r="K85" s="174" t="s">
        <v>1222</v>
      </c>
      <c r="L85" s="71"/>
      <c r="M85" s="72">
        <f>L85*G85</f>
        <v>0</v>
      </c>
      <c r="N85" s="73">
        <f>L85*H85</f>
        <v>0</v>
      </c>
      <c r="O85" s="74" t="s">
        <v>1232</v>
      </c>
      <c r="P85" s="75" t="s">
        <v>67</v>
      </c>
      <c r="Q85" s="66" t="s">
        <v>70</v>
      </c>
      <c r="R85" s="76" t="s">
        <v>126</v>
      </c>
      <c r="S85" s="66">
        <v>300</v>
      </c>
      <c r="T85" s="77" t="s">
        <v>113</v>
      </c>
      <c r="U85" s="76" t="s">
        <v>174</v>
      </c>
      <c r="V85" s="76" t="s">
        <v>252</v>
      </c>
      <c r="W85" s="78" t="s">
        <v>75</v>
      </c>
      <c r="X85" s="62"/>
    </row>
    <row r="86" spans="1:24" s="160" customFormat="1" ht="16.05" hidden="1" customHeight="1">
      <c r="A86" s="145"/>
      <c r="B86" s="176" t="s">
        <v>253</v>
      </c>
      <c r="C86" s="164" t="s">
        <v>61</v>
      </c>
      <c r="D86" s="146" t="s">
        <v>254</v>
      </c>
      <c r="E86" s="147" t="s">
        <v>63</v>
      </c>
      <c r="F86" s="148"/>
      <c r="G86" s="149">
        <v>2.99</v>
      </c>
      <c r="H86" s="150">
        <f>G86*$O$8</f>
        <v>298.23994200000004</v>
      </c>
      <c r="I86" s="151" t="s">
        <v>65</v>
      </c>
      <c r="J86" s="151">
        <v>25</v>
      </c>
      <c r="K86" s="166" t="s">
        <v>1218</v>
      </c>
      <c r="L86" s="152"/>
      <c r="M86" s="153">
        <f>L86*G86</f>
        <v>0</v>
      </c>
      <c r="N86" s="154">
        <f>L86*H86</f>
        <v>0</v>
      </c>
      <c r="O86" s="155" t="s">
        <v>66</v>
      </c>
      <c r="P86" s="155" t="s">
        <v>83</v>
      </c>
      <c r="Q86" s="147" t="s">
        <v>84</v>
      </c>
      <c r="R86" s="156" t="s">
        <v>230</v>
      </c>
      <c r="S86" s="147">
        <v>400</v>
      </c>
      <c r="T86" s="157" t="s">
        <v>255</v>
      </c>
      <c r="U86" s="156" t="s">
        <v>214</v>
      </c>
      <c r="V86" s="156" t="s">
        <v>256</v>
      </c>
      <c r="W86" s="158" t="s">
        <v>257</v>
      </c>
      <c r="X86" s="159"/>
    </row>
    <row r="87" spans="1:24" s="79" customFormat="1" ht="16.05" customHeight="1">
      <c r="A87" s="55"/>
      <c r="B87" s="175" t="s">
        <v>258</v>
      </c>
      <c r="C87" s="64" t="s">
        <v>61</v>
      </c>
      <c r="D87" s="65" t="s">
        <v>259</v>
      </c>
      <c r="E87" s="66" t="s">
        <v>63</v>
      </c>
      <c r="F87" s="82" t="s">
        <v>130</v>
      </c>
      <c r="G87" s="68">
        <v>2.65</v>
      </c>
      <c r="H87" s="69">
        <f>G87*$O$8</f>
        <v>264.32637</v>
      </c>
      <c r="I87" s="70" t="s">
        <v>65</v>
      </c>
      <c r="J87" s="70">
        <v>25</v>
      </c>
      <c r="K87" s="174" t="s">
        <v>1222</v>
      </c>
      <c r="L87" s="71"/>
      <c r="M87" s="72">
        <f>L87*G87</f>
        <v>0</v>
      </c>
      <c r="N87" s="73">
        <f>L87*H87</f>
        <v>0</v>
      </c>
      <c r="O87" s="74" t="s">
        <v>1232</v>
      </c>
      <c r="P87" s="75" t="s">
        <v>67</v>
      </c>
      <c r="Q87" s="66" t="s">
        <v>70</v>
      </c>
      <c r="R87" s="76" t="s">
        <v>95</v>
      </c>
      <c r="S87" s="66">
        <v>300</v>
      </c>
      <c r="T87" s="77" t="s">
        <v>173</v>
      </c>
      <c r="U87" s="76" t="s">
        <v>174</v>
      </c>
      <c r="V87" s="76" t="s">
        <v>221</v>
      </c>
      <c r="W87" s="78" t="s">
        <v>75</v>
      </c>
      <c r="X87" s="62"/>
    </row>
    <row r="88" spans="1:24" s="79" customFormat="1" ht="16.05" customHeight="1">
      <c r="A88" s="55"/>
      <c r="B88" s="175" t="s">
        <v>260</v>
      </c>
      <c r="C88" s="64" t="s">
        <v>61</v>
      </c>
      <c r="D88" s="65" t="s">
        <v>261</v>
      </c>
      <c r="E88" s="66" t="s">
        <v>63</v>
      </c>
      <c r="F88" s="67"/>
      <c r="G88" s="68">
        <v>2.25</v>
      </c>
      <c r="H88" s="69">
        <f>G88*$O$8</f>
        <v>224.42805000000001</v>
      </c>
      <c r="I88" s="70" t="s">
        <v>65</v>
      </c>
      <c r="J88" s="70">
        <v>25</v>
      </c>
      <c r="K88" s="174" t="s">
        <v>1222</v>
      </c>
      <c r="L88" s="71"/>
      <c r="M88" s="72">
        <f>L88*G88</f>
        <v>0</v>
      </c>
      <c r="N88" s="73">
        <f>L88*H88</f>
        <v>0</v>
      </c>
      <c r="O88" s="74" t="s">
        <v>1232</v>
      </c>
      <c r="P88" s="75" t="s">
        <v>67</v>
      </c>
      <c r="Q88" s="66" t="s">
        <v>12</v>
      </c>
      <c r="R88" s="76"/>
      <c r="S88" s="66"/>
      <c r="T88" s="77"/>
      <c r="U88" s="76"/>
      <c r="V88" s="76"/>
      <c r="W88" s="78" t="s">
        <v>216</v>
      </c>
      <c r="X88" s="62"/>
    </row>
    <row r="89" spans="1:24" s="79" customFormat="1" ht="16.05" customHeight="1">
      <c r="A89" s="55"/>
      <c r="B89" s="175" t="s">
        <v>262</v>
      </c>
      <c r="C89" s="64" t="s">
        <v>61</v>
      </c>
      <c r="D89" s="65" t="s">
        <v>263</v>
      </c>
      <c r="E89" s="66" t="s">
        <v>63</v>
      </c>
      <c r="F89" s="67"/>
      <c r="G89" s="68">
        <v>2.25</v>
      </c>
      <c r="H89" s="69">
        <f>G89*$O$8</f>
        <v>224.42805000000001</v>
      </c>
      <c r="I89" s="70" t="s">
        <v>65</v>
      </c>
      <c r="J89" s="70">
        <v>25</v>
      </c>
      <c r="K89" s="174" t="s">
        <v>1222</v>
      </c>
      <c r="L89" s="71"/>
      <c r="M89" s="72">
        <f>L89*G89</f>
        <v>0</v>
      </c>
      <c r="N89" s="73">
        <f>L89*H89</f>
        <v>0</v>
      </c>
      <c r="O89" s="74" t="s">
        <v>1232</v>
      </c>
      <c r="P89" s="75" t="s">
        <v>67</v>
      </c>
      <c r="Q89" s="66" t="s">
        <v>12</v>
      </c>
      <c r="R89" s="76"/>
      <c r="S89" s="66"/>
      <c r="T89" s="77"/>
      <c r="U89" s="76"/>
      <c r="V89" s="76"/>
      <c r="W89" s="78" t="s">
        <v>89</v>
      </c>
      <c r="X89" s="62"/>
    </row>
    <row r="90" spans="1:24" s="160" customFormat="1" ht="16.05" hidden="1" customHeight="1">
      <c r="A90" s="145"/>
      <c r="B90" s="176" t="s">
        <v>264</v>
      </c>
      <c r="C90" s="164" t="s">
        <v>61</v>
      </c>
      <c r="D90" s="146" t="s">
        <v>265</v>
      </c>
      <c r="E90" s="147" t="s">
        <v>63</v>
      </c>
      <c r="F90" s="148" t="s">
        <v>130</v>
      </c>
      <c r="G90" s="149">
        <v>2.0699999999999998</v>
      </c>
      <c r="H90" s="150">
        <f>G90*$O$8</f>
        <v>206.473806</v>
      </c>
      <c r="I90" s="151" t="s">
        <v>65</v>
      </c>
      <c r="J90" s="151">
        <v>25</v>
      </c>
      <c r="K90" s="166" t="s">
        <v>1218</v>
      </c>
      <c r="L90" s="152"/>
      <c r="M90" s="153">
        <f>L90*G90</f>
        <v>0</v>
      </c>
      <c r="N90" s="154">
        <f>L90*H90</f>
        <v>0</v>
      </c>
      <c r="O90" s="155" t="s">
        <v>93</v>
      </c>
      <c r="P90" s="155" t="s">
        <v>83</v>
      </c>
      <c r="Q90" s="147" t="s">
        <v>84</v>
      </c>
      <c r="R90" s="156" t="s">
        <v>199</v>
      </c>
      <c r="S90" s="147">
        <v>300</v>
      </c>
      <c r="T90" s="157" t="s">
        <v>249</v>
      </c>
      <c r="U90" s="156" t="s">
        <v>104</v>
      </c>
      <c r="V90" s="156" t="s">
        <v>265</v>
      </c>
      <c r="W90" s="158" t="s">
        <v>75</v>
      </c>
      <c r="X90" s="159"/>
    </row>
    <row r="91" spans="1:24" s="79" customFormat="1" ht="16.05" customHeight="1">
      <c r="A91" s="55"/>
      <c r="B91" s="175" t="s">
        <v>266</v>
      </c>
      <c r="C91" s="64" t="s">
        <v>61</v>
      </c>
      <c r="D91" s="65" t="s">
        <v>267</v>
      </c>
      <c r="E91" s="66" t="s">
        <v>63</v>
      </c>
      <c r="F91" s="67"/>
      <c r="G91" s="68">
        <v>1.87</v>
      </c>
      <c r="H91" s="69">
        <f>G91*$O$8</f>
        <v>186.52464600000002</v>
      </c>
      <c r="I91" s="70" t="s">
        <v>65</v>
      </c>
      <c r="J91" s="70">
        <v>25</v>
      </c>
      <c r="K91" s="174" t="s">
        <v>1222</v>
      </c>
      <c r="L91" s="71"/>
      <c r="M91" s="72">
        <f>L91*G91</f>
        <v>0</v>
      </c>
      <c r="N91" s="73">
        <f>L91*H91</f>
        <v>0</v>
      </c>
      <c r="O91" s="74" t="s">
        <v>1232</v>
      </c>
      <c r="P91" s="75" t="s">
        <v>67</v>
      </c>
      <c r="Q91" s="66" t="s">
        <v>268</v>
      </c>
      <c r="R91" s="76" t="s">
        <v>102</v>
      </c>
      <c r="S91" s="66">
        <v>300</v>
      </c>
      <c r="T91" s="77" t="s">
        <v>242</v>
      </c>
      <c r="U91" s="76" t="s">
        <v>104</v>
      </c>
      <c r="V91" s="76" t="s">
        <v>269</v>
      </c>
      <c r="W91" s="78" t="s">
        <v>75</v>
      </c>
      <c r="X91" s="62"/>
    </row>
    <row r="92" spans="1:24" s="79" customFormat="1" ht="16.05" customHeight="1">
      <c r="A92" s="55"/>
      <c r="B92" s="175" t="s">
        <v>270</v>
      </c>
      <c r="C92" s="64" t="s">
        <v>61</v>
      </c>
      <c r="D92" s="65" t="s">
        <v>271</v>
      </c>
      <c r="E92" s="66" t="s">
        <v>63</v>
      </c>
      <c r="F92" s="67"/>
      <c r="G92" s="68">
        <v>2.0699999999999998</v>
      </c>
      <c r="H92" s="69">
        <f>G92*$O$8</f>
        <v>206.473806</v>
      </c>
      <c r="I92" s="70" t="s">
        <v>65</v>
      </c>
      <c r="J92" s="70">
        <v>25</v>
      </c>
      <c r="K92" s="174" t="s">
        <v>1222</v>
      </c>
      <c r="L92" s="71"/>
      <c r="M92" s="72">
        <f>L92*G92</f>
        <v>0</v>
      </c>
      <c r="N92" s="73">
        <f>L92*H92</f>
        <v>0</v>
      </c>
      <c r="O92" s="74" t="s">
        <v>1232</v>
      </c>
      <c r="P92" s="75" t="s">
        <v>67</v>
      </c>
      <c r="Q92" s="66" t="s">
        <v>70</v>
      </c>
      <c r="R92" s="76" t="s">
        <v>272</v>
      </c>
      <c r="S92" s="66">
        <v>300</v>
      </c>
      <c r="T92" s="77" t="s">
        <v>213</v>
      </c>
      <c r="U92" s="76" t="s">
        <v>174</v>
      </c>
      <c r="V92" s="76" t="s">
        <v>273</v>
      </c>
      <c r="W92" s="78" t="s">
        <v>75</v>
      </c>
      <c r="X92" s="62"/>
    </row>
    <row r="93" spans="1:24" s="79" customFormat="1" ht="16.05" customHeight="1">
      <c r="A93" s="55"/>
      <c r="B93" s="175" t="s">
        <v>274</v>
      </c>
      <c r="C93" s="64" t="s">
        <v>61</v>
      </c>
      <c r="D93" s="65" t="s">
        <v>275</v>
      </c>
      <c r="E93" s="66" t="s">
        <v>63</v>
      </c>
      <c r="F93" s="67"/>
      <c r="G93" s="68">
        <v>1.79</v>
      </c>
      <c r="H93" s="69">
        <f>G93*$O$8</f>
        <v>178.544982</v>
      </c>
      <c r="I93" s="70" t="s">
        <v>65</v>
      </c>
      <c r="J93" s="70">
        <v>25</v>
      </c>
      <c r="K93" s="174" t="s">
        <v>1222</v>
      </c>
      <c r="L93" s="71"/>
      <c r="M93" s="72">
        <f>L93*G93</f>
        <v>0</v>
      </c>
      <c r="N93" s="73">
        <f>L93*H93</f>
        <v>0</v>
      </c>
      <c r="O93" s="74" t="s">
        <v>1232</v>
      </c>
      <c r="P93" s="75" t="s">
        <v>67</v>
      </c>
      <c r="Q93" s="66" t="s">
        <v>84</v>
      </c>
      <c r="R93" s="76" t="s">
        <v>102</v>
      </c>
      <c r="S93" s="66">
        <v>350</v>
      </c>
      <c r="T93" s="77" t="s">
        <v>242</v>
      </c>
      <c r="U93" s="76" t="s">
        <v>104</v>
      </c>
      <c r="V93" s="76" t="s">
        <v>276</v>
      </c>
      <c r="W93" s="78" t="s">
        <v>89</v>
      </c>
      <c r="X93" s="62"/>
    </row>
    <row r="94" spans="1:24" s="160" customFormat="1" ht="16.05" hidden="1" customHeight="1">
      <c r="A94" s="145"/>
      <c r="B94" s="176" t="s">
        <v>277</v>
      </c>
      <c r="C94" s="164" t="s">
        <v>61</v>
      </c>
      <c r="D94" s="146" t="s">
        <v>278</v>
      </c>
      <c r="E94" s="147" t="s">
        <v>63</v>
      </c>
      <c r="F94" s="148" t="s">
        <v>92</v>
      </c>
      <c r="G94" s="149">
        <v>2.0699999999999998</v>
      </c>
      <c r="H94" s="150">
        <f>G94*$O$8</f>
        <v>206.473806</v>
      </c>
      <c r="I94" s="151" t="s">
        <v>65</v>
      </c>
      <c r="J94" s="151">
        <v>25</v>
      </c>
      <c r="K94" s="166" t="s">
        <v>1218</v>
      </c>
      <c r="L94" s="152"/>
      <c r="M94" s="153">
        <f>L94*G94</f>
        <v>0</v>
      </c>
      <c r="N94" s="154">
        <f>L94*H94</f>
        <v>0</v>
      </c>
      <c r="O94" s="155" t="s">
        <v>93</v>
      </c>
      <c r="P94" s="155" t="s">
        <v>83</v>
      </c>
      <c r="Q94" s="147" t="s">
        <v>94</v>
      </c>
      <c r="R94" s="156" t="s">
        <v>139</v>
      </c>
      <c r="S94" s="147" t="s">
        <v>279</v>
      </c>
      <c r="T94" s="157" t="s">
        <v>109</v>
      </c>
      <c r="U94" s="156" t="s">
        <v>280</v>
      </c>
      <c r="V94" s="156" t="s">
        <v>98</v>
      </c>
      <c r="W94" s="158" t="s">
        <v>99</v>
      </c>
      <c r="X94" s="159"/>
    </row>
    <row r="95" spans="1:24" s="79" customFormat="1" ht="16.05" customHeight="1">
      <c r="A95" s="55"/>
      <c r="B95" s="175" t="s">
        <v>281</v>
      </c>
      <c r="C95" s="64" t="s">
        <v>61</v>
      </c>
      <c r="D95" s="65" t="s">
        <v>282</v>
      </c>
      <c r="E95" s="66" t="s">
        <v>63</v>
      </c>
      <c r="F95" s="81" t="s">
        <v>117</v>
      </c>
      <c r="G95" s="68">
        <v>4.3099999999999996</v>
      </c>
      <c r="H95" s="69">
        <f>G95*$O$8</f>
        <v>429.90439799999996</v>
      </c>
      <c r="I95" s="70" t="s">
        <v>65</v>
      </c>
      <c r="J95" s="70">
        <v>25</v>
      </c>
      <c r="K95" s="174" t="s">
        <v>1222</v>
      </c>
      <c r="L95" s="71"/>
      <c r="M95" s="72">
        <f>L95*G95</f>
        <v>0</v>
      </c>
      <c r="N95" s="73">
        <f>L95*H95</f>
        <v>0</v>
      </c>
      <c r="O95" s="74" t="s">
        <v>1232</v>
      </c>
      <c r="P95" s="75" t="s">
        <v>67</v>
      </c>
      <c r="Q95" s="66" t="s">
        <v>12</v>
      </c>
      <c r="R95" s="76"/>
      <c r="S95" s="66"/>
      <c r="T95" s="77"/>
      <c r="U95" s="76"/>
      <c r="V95" s="76"/>
      <c r="W95" s="78" t="s">
        <v>283</v>
      </c>
      <c r="X95" s="62"/>
    </row>
    <row r="96" spans="1:24" s="79" customFormat="1" ht="16.05" customHeight="1">
      <c r="A96" s="55"/>
      <c r="B96" s="175" t="s">
        <v>284</v>
      </c>
      <c r="C96" s="64" t="s">
        <v>61</v>
      </c>
      <c r="D96" s="65" t="s">
        <v>285</v>
      </c>
      <c r="E96" s="66" t="s">
        <v>63</v>
      </c>
      <c r="F96" s="67"/>
      <c r="G96" s="68">
        <v>2.89</v>
      </c>
      <c r="H96" s="69">
        <f>G96*$O$8</f>
        <v>288.26536200000004</v>
      </c>
      <c r="I96" s="70" t="s">
        <v>65</v>
      </c>
      <c r="J96" s="70">
        <v>25</v>
      </c>
      <c r="K96" s="173" t="s">
        <v>1221</v>
      </c>
      <c r="L96" s="71"/>
      <c r="M96" s="72">
        <f>L96*G96</f>
        <v>0</v>
      </c>
      <c r="N96" s="73">
        <f>L96*H96</f>
        <v>0</v>
      </c>
      <c r="O96" s="74" t="s">
        <v>1232</v>
      </c>
      <c r="P96" s="75" t="s">
        <v>67</v>
      </c>
      <c r="Q96" s="66" t="s">
        <v>84</v>
      </c>
      <c r="R96" s="76" t="s">
        <v>286</v>
      </c>
      <c r="S96" s="66" t="s">
        <v>279</v>
      </c>
      <c r="T96" s="77" t="s">
        <v>109</v>
      </c>
      <c r="U96" s="76" t="s">
        <v>287</v>
      </c>
      <c r="V96" s="76" t="s">
        <v>143</v>
      </c>
      <c r="W96" s="78" t="s">
        <v>89</v>
      </c>
      <c r="X96" s="62"/>
    </row>
    <row r="97" spans="1:24" s="160" customFormat="1" ht="16.05" hidden="1" customHeight="1">
      <c r="A97" s="145"/>
      <c r="B97" s="176" t="s">
        <v>288</v>
      </c>
      <c r="C97" s="164" t="s">
        <v>61</v>
      </c>
      <c r="D97" s="146" t="s">
        <v>289</v>
      </c>
      <c r="E97" s="147" t="s">
        <v>63</v>
      </c>
      <c r="F97" s="148"/>
      <c r="G97" s="149">
        <v>2.65</v>
      </c>
      <c r="H97" s="150">
        <f>G97*$O$8</f>
        <v>264.32637</v>
      </c>
      <c r="I97" s="151" t="s">
        <v>65</v>
      </c>
      <c r="J97" s="151">
        <v>25</v>
      </c>
      <c r="K97" s="166" t="s">
        <v>1218</v>
      </c>
      <c r="L97" s="152"/>
      <c r="M97" s="153">
        <f>L97*G97</f>
        <v>0</v>
      </c>
      <c r="N97" s="154">
        <f>L97*H97</f>
        <v>0</v>
      </c>
      <c r="O97" s="155" t="s">
        <v>66</v>
      </c>
      <c r="P97" s="155" t="s">
        <v>67</v>
      </c>
      <c r="Q97" s="147" t="s">
        <v>84</v>
      </c>
      <c r="R97" s="156" t="s">
        <v>290</v>
      </c>
      <c r="S97" s="147" t="s">
        <v>177</v>
      </c>
      <c r="T97" s="157" t="s">
        <v>109</v>
      </c>
      <c r="U97" s="156" t="s">
        <v>97</v>
      </c>
      <c r="V97" s="156" t="s">
        <v>143</v>
      </c>
      <c r="W97" s="158" t="s">
        <v>89</v>
      </c>
      <c r="X97" s="159"/>
    </row>
    <row r="98" spans="1:24" s="79" customFormat="1" ht="16.05" customHeight="1">
      <c r="A98" s="55"/>
      <c r="B98" s="175" t="s">
        <v>291</v>
      </c>
      <c r="C98" s="64" t="s">
        <v>61</v>
      </c>
      <c r="D98" s="65" t="s">
        <v>292</v>
      </c>
      <c r="E98" s="66" t="s">
        <v>63</v>
      </c>
      <c r="F98" s="67"/>
      <c r="G98" s="68">
        <v>2.25</v>
      </c>
      <c r="H98" s="69">
        <f>G98*$O$8</f>
        <v>224.42805000000001</v>
      </c>
      <c r="I98" s="70" t="s">
        <v>65</v>
      </c>
      <c r="J98" s="70">
        <v>25</v>
      </c>
      <c r="K98" s="174" t="s">
        <v>1222</v>
      </c>
      <c r="L98" s="71"/>
      <c r="M98" s="72">
        <f>L98*G98</f>
        <v>0</v>
      </c>
      <c r="N98" s="73">
        <f>L98*H98</f>
        <v>0</v>
      </c>
      <c r="O98" s="74" t="s">
        <v>1232</v>
      </c>
      <c r="P98" s="75" t="s">
        <v>67</v>
      </c>
      <c r="Q98" s="66" t="s">
        <v>84</v>
      </c>
      <c r="R98" s="76" t="s">
        <v>139</v>
      </c>
      <c r="S98" s="66" t="s">
        <v>192</v>
      </c>
      <c r="T98" s="77" t="s">
        <v>213</v>
      </c>
      <c r="U98" s="76" t="s">
        <v>287</v>
      </c>
      <c r="V98" s="76" t="s">
        <v>293</v>
      </c>
      <c r="W98" s="78" t="s">
        <v>89</v>
      </c>
      <c r="X98" s="62"/>
    </row>
    <row r="99" spans="1:24" s="160" customFormat="1" ht="16.05" hidden="1" customHeight="1">
      <c r="A99" s="145"/>
      <c r="B99" s="176" t="s">
        <v>294</v>
      </c>
      <c r="C99" s="164" t="s">
        <v>61</v>
      </c>
      <c r="D99" s="146" t="s">
        <v>295</v>
      </c>
      <c r="E99" s="147" t="s">
        <v>63</v>
      </c>
      <c r="F99" s="148"/>
      <c r="G99" s="149">
        <v>2.99</v>
      </c>
      <c r="H99" s="150">
        <f>G99*$O$8</f>
        <v>298.23994200000004</v>
      </c>
      <c r="I99" s="151" t="s">
        <v>65</v>
      </c>
      <c r="J99" s="151">
        <v>25</v>
      </c>
      <c r="K99" s="166" t="s">
        <v>1218</v>
      </c>
      <c r="L99" s="152"/>
      <c r="M99" s="153">
        <f>L99*G99</f>
        <v>0</v>
      </c>
      <c r="N99" s="154">
        <f>L99*H99</f>
        <v>0</v>
      </c>
      <c r="O99" s="155" t="s">
        <v>66</v>
      </c>
      <c r="P99" s="155" t="s">
        <v>67</v>
      </c>
      <c r="Q99" s="147" t="s">
        <v>84</v>
      </c>
      <c r="R99" s="156" t="s">
        <v>290</v>
      </c>
      <c r="S99" s="147" t="s">
        <v>296</v>
      </c>
      <c r="T99" s="157" t="s">
        <v>196</v>
      </c>
      <c r="U99" s="156" t="s">
        <v>122</v>
      </c>
      <c r="V99" s="156" t="s">
        <v>243</v>
      </c>
      <c r="W99" s="158" t="s">
        <v>89</v>
      </c>
      <c r="X99" s="159"/>
    </row>
    <row r="100" spans="1:24" s="79" customFormat="1" ht="16.05" customHeight="1">
      <c r="A100" s="55"/>
      <c r="B100" s="175" t="s">
        <v>297</v>
      </c>
      <c r="C100" s="64" t="s">
        <v>61</v>
      </c>
      <c r="D100" s="65" t="s">
        <v>298</v>
      </c>
      <c r="E100" s="66" t="s">
        <v>63</v>
      </c>
      <c r="F100" s="67"/>
      <c r="G100" s="68">
        <v>2.25</v>
      </c>
      <c r="H100" s="69">
        <f>G100*$O$8</f>
        <v>224.42805000000001</v>
      </c>
      <c r="I100" s="70" t="s">
        <v>65</v>
      </c>
      <c r="J100" s="70">
        <v>25</v>
      </c>
      <c r="K100" s="174" t="s">
        <v>1222</v>
      </c>
      <c r="L100" s="71"/>
      <c r="M100" s="72">
        <f>L100*G100</f>
        <v>0</v>
      </c>
      <c r="N100" s="73">
        <f>L100*H100</f>
        <v>0</v>
      </c>
      <c r="O100" s="74" t="s">
        <v>1232</v>
      </c>
      <c r="P100" s="75" t="s">
        <v>67</v>
      </c>
      <c r="Q100" s="66" t="s">
        <v>12</v>
      </c>
      <c r="R100" s="76"/>
      <c r="S100" s="66"/>
      <c r="T100" s="77"/>
      <c r="U100" s="76"/>
      <c r="V100" s="76"/>
      <c r="W100" s="78" t="s">
        <v>75</v>
      </c>
      <c r="X100" s="62"/>
    </row>
    <row r="101" spans="1:24" s="160" customFormat="1" ht="16.05" hidden="1" customHeight="1">
      <c r="A101" s="145"/>
      <c r="B101" s="176" t="s">
        <v>299</v>
      </c>
      <c r="C101" s="164" t="s">
        <v>61</v>
      </c>
      <c r="D101" s="146" t="s">
        <v>300</v>
      </c>
      <c r="E101" s="147" t="s">
        <v>63</v>
      </c>
      <c r="F101" s="148"/>
      <c r="G101" s="149">
        <v>4.3099999999999996</v>
      </c>
      <c r="H101" s="150">
        <f>G101*$O$8</f>
        <v>429.90439799999996</v>
      </c>
      <c r="I101" s="151" t="s">
        <v>65</v>
      </c>
      <c r="J101" s="151">
        <v>25</v>
      </c>
      <c r="K101" s="166" t="s">
        <v>1218</v>
      </c>
      <c r="L101" s="152"/>
      <c r="M101" s="153">
        <f>L101*G101</f>
        <v>0</v>
      </c>
      <c r="N101" s="154">
        <f>L101*H101</f>
        <v>0</v>
      </c>
      <c r="O101" s="155" t="s">
        <v>66</v>
      </c>
      <c r="P101" s="155" t="s">
        <v>67</v>
      </c>
      <c r="Q101" s="147" t="s">
        <v>70</v>
      </c>
      <c r="R101" s="156" t="s">
        <v>95</v>
      </c>
      <c r="S101" s="147" t="s">
        <v>301</v>
      </c>
      <c r="T101" s="157" t="s">
        <v>146</v>
      </c>
      <c r="U101" s="156" t="s">
        <v>104</v>
      </c>
      <c r="V101" s="156" t="s">
        <v>143</v>
      </c>
      <c r="W101" s="158" t="s">
        <v>75</v>
      </c>
      <c r="X101" s="159"/>
    </row>
    <row r="102" spans="1:24" s="79" customFormat="1" ht="16.05" customHeight="1">
      <c r="A102" s="55"/>
      <c r="B102" s="175" t="s">
        <v>302</v>
      </c>
      <c r="C102" s="64" t="s">
        <v>61</v>
      </c>
      <c r="D102" s="65" t="s">
        <v>303</v>
      </c>
      <c r="E102" s="66" t="s">
        <v>63</v>
      </c>
      <c r="F102" s="67"/>
      <c r="G102" s="68">
        <v>3.3699999999999997</v>
      </c>
      <c r="H102" s="69">
        <f>G102*$O$8</f>
        <v>336.14334599999995</v>
      </c>
      <c r="I102" s="70" t="s">
        <v>65</v>
      </c>
      <c r="J102" s="70">
        <v>25</v>
      </c>
      <c r="K102" s="174" t="s">
        <v>1222</v>
      </c>
      <c r="L102" s="71"/>
      <c r="M102" s="72">
        <f>L102*G102</f>
        <v>0</v>
      </c>
      <c r="N102" s="73">
        <f>L102*H102</f>
        <v>0</v>
      </c>
      <c r="O102" s="74" t="s">
        <v>1232</v>
      </c>
      <c r="P102" s="75" t="s">
        <v>67</v>
      </c>
      <c r="Q102" s="66" t="s">
        <v>70</v>
      </c>
      <c r="R102" s="76" t="s">
        <v>95</v>
      </c>
      <c r="S102" s="66">
        <v>250</v>
      </c>
      <c r="T102" s="77" t="s">
        <v>213</v>
      </c>
      <c r="U102" s="76" t="s">
        <v>104</v>
      </c>
      <c r="V102" s="76" t="s">
        <v>143</v>
      </c>
      <c r="W102" s="78" t="s">
        <v>75</v>
      </c>
      <c r="X102" s="62"/>
    </row>
    <row r="103" spans="1:24" s="160" customFormat="1" ht="16.05" hidden="1" customHeight="1">
      <c r="A103" s="145"/>
      <c r="B103" s="176" t="s">
        <v>304</v>
      </c>
      <c r="C103" s="164" t="s">
        <v>61</v>
      </c>
      <c r="D103" s="146" t="s">
        <v>305</v>
      </c>
      <c r="E103" s="147" t="s">
        <v>63</v>
      </c>
      <c r="F103" s="148"/>
      <c r="G103" s="149">
        <v>4.3099999999999996</v>
      </c>
      <c r="H103" s="150">
        <f>G103*$O$8</f>
        <v>429.90439799999996</v>
      </c>
      <c r="I103" s="151" t="s">
        <v>65</v>
      </c>
      <c r="J103" s="151">
        <v>25</v>
      </c>
      <c r="K103" s="166" t="s">
        <v>1218</v>
      </c>
      <c r="L103" s="152"/>
      <c r="M103" s="153">
        <f>L103*G103</f>
        <v>0</v>
      </c>
      <c r="N103" s="154">
        <f>L103*H103</f>
        <v>0</v>
      </c>
      <c r="O103" s="155" t="s">
        <v>1232</v>
      </c>
      <c r="P103" s="155" t="s">
        <v>67</v>
      </c>
      <c r="Q103" s="147" t="s">
        <v>84</v>
      </c>
      <c r="R103" s="156" t="s">
        <v>306</v>
      </c>
      <c r="S103" s="147">
        <v>250</v>
      </c>
      <c r="T103" s="157" t="s">
        <v>307</v>
      </c>
      <c r="U103" s="156" t="s">
        <v>104</v>
      </c>
      <c r="V103" s="156" t="s">
        <v>308</v>
      </c>
      <c r="W103" s="158" t="s">
        <v>309</v>
      </c>
      <c r="X103" s="159"/>
    </row>
    <row r="104" spans="1:24" s="160" customFormat="1" ht="16.05" hidden="1" customHeight="1">
      <c r="A104" s="145"/>
      <c r="B104" s="176" t="s">
        <v>310</v>
      </c>
      <c r="C104" s="164" t="s">
        <v>61</v>
      </c>
      <c r="D104" s="146" t="s">
        <v>311</v>
      </c>
      <c r="E104" s="147" t="s">
        <v>63</v>
      </c>
      <c r="F104" s="148" t="s">
        <v>92</v>
      </c>
      <c r="G104" s="149">
        <v>2.0699999999999998</v>
      </c>
      <c r="H104" s="150">
        <f>G104*$O$8</f>
        <v>206.473806</v>
      </c>
      <c r="I104" s="151" t="s">
        <v>65</v>
      </c>
      <c r="J104" s="151">
        <v>25</v>
      </c>
      <c r="K104" s="166" t="s">
        <v>1218</v>
      </c>
      <c r="L104" s="152"/>
      <c r="M104" s="153">
        <f>L104*G104</f>
        <v>0</v>
      </c>
      <c r="N104" s="154">
        <f>L104*H104</f>
        <v>0</v>
      </c>
      <c r="O104" s="155" t="s">
        <v>93</v>
      </c>
      <c r="P104" s="155" t="s">
        <v>83</v>
      </c>
      <c r="Q104" s="147" t="s">
        <v>94</v>
      </c>
      <c r="R104" s="156" t="s">
        <v>172</v>
      </c>
      <c r="S104" s="147">
        <v>400</v>
      </c>
      <c r="T104" s="157" t="s">
        <v>312</v>
      </c>
      <c r="U104" s="156" t="s">
        <v>110</v>
      </c>
      <c r="V104" s="156" t="s">
        <v>313</v>
      </c>
      <c r="W104" s="158" t="s">
        <v>99</v>
      </c>
      <c r="X104" s="159"/>
    </row>
    <row r="105" spans="1:24" s="79" customFormat="1" ht="16.05" customHeight="1">
      <c r="A105" s="55"/>
      <c r="B105" s="175" t="s">
        <v>1211</v>
      </c>
      <c r="C105" s="64" t="s">
        <v>61</v>
      </c>
      <c r="D105" s="65" t="s">
        <v>1210</v>
      </c>
      <c r="E105" s="66" t="s">
        <v>63</v>
      </c>
      <c r="F105" s="165" t="s">
        <v>1202</v>
      </c>
      <c r="G105" s="68">
        <v>4.3099999999999996</v>
      </c>
      <c r="H105" s="69">
        <f>G105*$O$8</f>
        <v>429.90439799999996</v>
      </c>
      <c r="I105" s="70" t="s">
        <v>65</v>
      </c>
      <c r="J105" s="70">
        <v>25</v>
      </c>
      <c r="K105" s="174" t="s">
        <v>1222</v>
      </c>
      <c r="L105" s="71"/>
      <c r="M105" s="72">
        <f>L105*G105</f>
        <v>0</v>
      </c>
      <c r="N105" s="73">
        <f>L105*H105</f>
        <v>0</v>
      </c>
      <c r="O105" s="74" t="s">
        <v>1232</v>
      </c>
      <c r="P105" s="75" t="s">
        <v>67</v>
      </c>
      <c r="Q105" s="66" t="s">
        <v>84</v>
      </c>
      <c r="R105" s="76" t="s">
        <v>102</v>
      </c>
      <c r="S105" s="66" t="s">
        <v>301</v>
      </c>
      <c r="T105" s="77" t="s">
        <v>1225</v>
      </c>
      <c r="U105" s="76" t="s">
        <v>370</v>
      </c>
      <c r="V105" s="76" t="s">
        <v>143</v>
      </c>
      <c r="W105" s="78" t="s">
        <v>106</v>
      </c>
      <c r="X105" s="62"/>
    </row>
    <row r="106" spans="1:24" s="160" customFormat="1" ht="16.05" hidden="1" customHeight="1">
      <c r="A106" s="145"/>
      <c r="B106" s="176" t="s">
        <v>314</v>
      </c>
      <c r="C106" s="164" t="s">
        <v>61</v>
      </c>
      <c r="D106" s="146" t="s">
        <v>315</v>
      </c>
      <c r="E106" s="147" t="s">
        <v>63</v>
      </c>
      <c r="F106" s="148" t="s">
        <v>64</v>
      </c>
      <c r="G106" s="149">
        <v>2.25</v>
      </c>
      <c r="H106" s="150">
        <f>G106*$O$8</f>
        <v>224.42805000000001</v>
      </c>
      <c r="I106" s="151" t="s">
        <v>65</v>
      </c>
      <c r="J106" s="151">
        <v>25</v>
      </c>
      <c r="K106" s="166" t="s">
        <v>1218</v>
      </c>
      <c r="L106" s="152"/>
      <c r="M106" s="153">
        <f>L106*G106</f>
        <v>0</v>
      </c>
      <c r="N106" s="154">
        <f>L106*H106</f>
        <v>0</v>
      </c>
      <c r="O106" s="155" t="s">
        <v>1232</v>
      </c>
      <c r="P106" s="155" t="s">
        <v>67</v>
      </c>
      <c r="Q106" s="147" t="s">
        <v>12</v>
      </c>
      <c r="R106" s="156"/>
      <c r="S106" s="147"/>
      <c r="T106" s="157"/>
      <c r="U106" s="156"/>
      <c r="V106" s="156"/>
      <c r="W106" s="158" t="s">
        <v>75</v>
      </c>
      <c r="X106" s="159"/>
    </row>
    <row r="107" spans="1:24" s="160" customFormat="1" ht="16.05" hidden="1" customHeight="1">
      <c r="A107" s="145"/>
      <c r="B107" s="176" t="s">
        <v>316</v>
      </c>
      <c r="C107" s="164" t="s">
        <v>61</v>
      </c>
      <c r="D107" s="146" t="s">
        <v>317</v>
      </c>
      <c r="E107" s="147" t="s">
        <v>63</v>
      </c>
      <c r="F107" s="148"/>
      <c r="G107" s="149">
        <v>1.79</v>
      </c>
      <c r="H107" s="150">
        <f>G107*$O$8</f>
        <v>178.544982</v>
      </c>
      <c r="I107" s="151" t="s">
        <v>65</v>
      </c>
      <c r="J107" s="151">
        <v>25</v>
      </c>
      <c r="K107" s="166" t="s">
        <v>1218</v>
      </c>
      <c r="L107" s="152"/>
      <c r="M107" s="153">
        <f>L107*G107</f>
        <v>0</v>
      </c>
      <c r="N107" s="154">
        <f>L107*H107</f>
        <v>0</v>
      </c>
      <c r="O107" s="155" t="s">
        <v>93</v>
      </c>
      <c r="P107" s="155" t="s">
        <v>83</v>
      </c>
      <c r="Q107" s="147" t="s">
        <v>318</v>
      </c>
      <c r="R107" s="156" t="s">
        <v>172</v>
      </c>
      <c r="S107" s="147">
        <v>250</v>
      </c>
      <c r="T107" s="157" t="s">
        <v>213</v>
      </c>
      <c r="U107" s="156" t="s">
        <v>174</v>
      </c>
      <c r="V107" s="156" t="s">
        <v>319</v>
      </c>
      <c r="W107" s="158" t="s">
        <v>75</v>
      </c>
      <c r="X107" s="159"/>
    </row>
    <row r="108" spans="1:24" s="79" customFormat="1" ht="16.05" customHeight="1">
      <c r="A108" s="55"/>
      <c r="B108" s="175" t="s">
        <v>320</v>
      </c>
      <c r="C108" s="64" t="s">
        <v>61</v>
      </c>
      <c r="D108" s="65" t="s">
        <v>321</v>
      </c>
      <c r="E108" s="66" t="s">
        <v>63</v>
      </c>
      <c r="F108" s="67"/>
      <c r="G108" s="68">
        <v>2.0699999999999998</v>
      </c>
      <c r="H108" s="69">
        <f>G108*$O$8</f>
        <v>206.473806</v>
      </c>
      <c r="I108" s="70" t="s">
        <v>65</v>
      </c>
      <c r="J108" s="70">
        <v>25</v>
      </c>
      <c r="K108" s="174" t="s">
        <v>1222</v>
      </c>
      <c r="L108" s="71"/>
      <c r="M108" s="72">
        <f>L108*G108</f>
        <v>0</v>
      </c>
      <c r="N108" s="73">
        <f>L108*H108</f>
        <v>0</v>
      </c>
      <c r="O108" s="74" t="s">
        <v>1232</v>
      </c>
      <c r="P108" s="75" t="s">
        <v>67</v>
      </c>
      <c r="Q108" s="66" t="s">
        <v>70</v>
      </c>
      <c r="R108" s="76" t="s">
        <v>95</v>
      </c>
      <c r="S108" s="66">
        <v>250</v>
      </c>
      <c r="T108" s="77" t="s">
        <v>322</v>
      </c>
      <c r="U108" s="76" t="s">
        <v>174</v>
      </c>
      <c r="V108" s="76" t="s">
        <v>323</v>
      </c>
      <c r="W108" s="78" t="s">
        <v>75</v>
      </c>
      <c r="X108" s="62"/>
    </row>
    <row r="109" spans="1:24" s="79" customFormat="1" ht="16.05" customHeight="1">
      <c r="A109" s="55"/>
      <c r="B109" s="175" t="s">
        <v>324</v>
      </c>
      <c r="C109" s="64" t="s">
        <v>61</v>
      </c>
      <c r="D109" s="65" t="s">
        <v>325</v>
      </c>
      <c r="E109" s="66" t="s">
        <v>63</v>
      </c>
      <c r="F109" s="67"/>
      <c r="G109" s="68">
        <v>2.0699999999999998</v>
      </c>
      <c r="H109" s="69">
        <f>G109*$O$8</f>
        <v>206.473806</v>
      </c>
      <c r="I109" s="70" t="s">
        <v>65</v>
      </c>
      <c r="J109" s="70">
        <v>25</v>
      </c>
      <c r="K109" s="174" t="s">
        <v>1222</v>
      </c>
      <c r="L109" s="71"/>
      <c r="M109" s="72">
        <f>L109*G109</f>
        <v>0</v>
      </c>
      <c r="N109" s="73">
        <f>L109*H109</f>
        <v>0</v>
      </c>
      <c r="O109" s="74" t="s">
        <v>1232</v>
      </c>
      <c r="P109" s="75" t="s">
        <v>67</v>
      </c>
      <c r="Q109" s="66" t="s">
        <v>70</v>
      </c>
      <c r="R109" s="76" t="s">
        <v>139</v>
      </c>
      <c r="S109" s="66">
        <v>300</v>
      </c>
      <c r="T109" s="77" t="s">
        <v>326</v>
      </c>
      <c r="U109" s="76" t="s">
        <v>174</v>
      </c>
      <c r="V109" s="76" t="s">
        <v>327</v>
      </c>
      <c r="W109" s="78" t="s">
        <v>75</v>
      </c>
      <c r="X109" s="62"/>
    </row>
    <row r="110" spans="1:24" s="79" customFormat="1" ht="16.05" customHeight="1">
      <c r="A110" s="55"/>
      <c r="B110" s="175" t="s">
        <v>328</v>
      </c>
      <c r="C110" s="64" t="s">
        <v>61</v>
      </c>
      <c r="D110" s="65" t="s">
        <v>329</v>
      </c>
      <c r="E110" s="66" t="s">
        <v>63</v>
      </c>
      <c r="F110" s="67"/>
      <c r="G110" s="68">
        <v>2.25</v>
      </c>
      <c r="H110" s="69">
        <f>G110*$O$8</f>
        <v>224.42805000000001</v>
      </c>
      <c r="I110" s="70" t="s">
        <v>65</v>
      </c>
      <c r="J110" s="70">
        <v>25</v>
      </c>
      <c r="K110" s="174" t="s">
        <v>1222</v>
      </c>
      <c r="L110" s="71"/>
      <c r="M110" s="72">
        <f>L110*G110</f>
        <v>0</v>
      </c>
      <c r="N110" s="73">
        <f>L110*H110</f>
        <v>0</v>
      </c>
      <c r="O110" s="74" t="s">
        <v>1232</v>
      </c>
      <c r="P110" s="75" t="s">
        <v>67</v>
      </c>
      <c r="Q110" s="66" t="s">
        <v>84</v>
      </c>
      <c r="R110" s="76" t="s">
        <v>330</v>
      </c>
      <c r="S110" s="66">
        <v>300</v>
      </c>
      <c r="T110" s="77" t="s">
        <v>331</v>
      </c>
      <c r="U110" s="76" t="s">
        <v>104</v>
      </c>
      <c r="V110" s="76" t="s">
        <v>332</v>
      </c>
      <c r="W110" s="78" t="s">
        <v>75</v>
      </c>
      <c r="X110" s="62"/>
    </row>
    <row r="111" spans="1:24" s="79" customFormat="1" ht="16.05" customHeight="1">
      <c r="A111" s="55"/>
      <c r="B111" s="175" t="s">
        <v>333</v>
      </c>
      <c r="C111" s="64" t="s">
        <v>61</v>
      </c>
      <c r="D111" s="65" t="s">
        <v>334</v>
      </c>
      <c r="E111" s="66" t="s">
        <v>63</v>
      </c>
      <c r="F111" s="67"/>
      <c r="G111" s="68">
        <v>2.0699999999999998</v>
      </c>
      <c r="H111" s="69">
        <f>G111*$O$8</f>
        <v>206.473806</v>
      </c>
      <c r="I111" s="70" t="s">
        <v>65</v>
      </c>
      <c r="J111" s="70">
        <v>25</v>
      </c>
      <c r="K111" s="174" t="s">
        <v>1222</v>
      </c>
      <c r="L111" s="71"/>
      <c r="M111" s="72">
        <f>L111*G111</f>
        <v>0</v>
      </c>
      <c r="N111" s="73">
        <f>L111*H111</f>
        <v>0</v>
      </c>
      <c r="O111" s="74" t="s">
        <v>1232</v>
      </c>
      <c r="P111" s="75" t="s">
        <v>67</v>
      </c>
      <c r="Q111" s="66" t="s">
        <v>70</v>
      </c>
      <c r="R111" s="76" t="s">
        <v>230</v>
      </c>
      <c r="S111" s="66">
        <v>300</v>
      </c>
      <c r="T111" s="77" t="s">
        <v>249</v>
      </c>
      <c r="U111" s="76" t="s">
        <v>174</v>
      </c>
      <c r="V111" s="76" t="s">
        <v>335</v>
      </c>
      <c r="W111" s="78" t="s">
        <v>75</v>
      </c>
      <c r="X111" s="62"/>
    </row>
    <row r="112" spans="1:24" s="79" customFormat="1" ht="16.05" customHeight="1">
      <c r="A112" s="55"/>
      <c r="B112" s="175" t="s">
        <v>336</v>
      </c>
      <c r="C112" s="64" t="s">
        <v>61</v>
      </c>
      <c r="D112" s="65" t="s">
        <v>337</v>
      </c>
      <c r="E112" s="66" t="s">
        <v>63</v>
      </c>
      <c r="F112" s="67"/>
      <c r="G112" s="68">
        <v>4.3099999999999996</v>
      </c>
      <c r="H112" s="69">
        <f>G112*$O$8</f>
        <v>429.90439799999996</v>
      </c>
      <c r="I112" s="70" t="s">
        <v>65</v>
      </c>
      <c r="J112" s="70">
        <v>25</v>
      </c>
      <c r="K112" s="174" t="s">
        <v>1222</v>
      </c>
      <c r="L112" s="71"/>
      <c r="M112" s="72">
        <f>L112*G112</f>
        <v>0</v>
      </c>
      <c r="N112" s="73">
        <f>L112*H112</f>
        <v>0</v>
      </c>
      <c r="O112" s="74" t="s">
        <v>1232</v>
      </c>
      <c r="P112" s="75" t="s">
        <v>67</v>
      </c>
      <c r="Q112" s="66" t="s">
        <v>84</v>
      </c>
      <c r="R112" s="76" t="s">
        <v>102</v>
      </c>
      <c r="S112" s="66">
        <v>300</v>
      </c>
      <c r="T112" s="77" t="s">
        <v>96</v>
      </c>
      <c r="U112" s="76" t="s">
        <v>338</v>
      </c>
      <c r="V112" s="76" t="s">
        <v>135</v>
      </c>
      <c r="W112" s="78" t="s">
        <v>89</v>
      </c>
      <c r="X112" s="62"/>
    </row>
    <row r="113" spans="1:24" s="79" customFormat="1" ht="16.05" customHeight="1">
      <c r="A113" s="55"/>
      <c r="B113" s="175" t="s">
        <v>339</v>
      </c>
      <c r="C113" s="64" t="s">
        <v>61</v>
      </c>
      <c r="D113" s="65" t="s">
        <v>340</v>
      </c>
      <c r="E113" s="66" t="s">
        <v>63</v>
      </c>
      <c r="F113" s="67"/>
      <c r="G113" s="68">
        <v>4.3099999999999996</v>
      </c>
      <c r="H113" s="69">
        <f>G113*$O$8</f>
        <v>429.90439799999996</v>
      </c>
      <c r="I113" s="70" t="s">
        <v>65</v>
      </c>
      <c r="J113" s="70">
        <v>25</v>
      </c>
      <c r="K113" s="174" t="s">
        <v>1222</v>
      </c>
      <c r="L113" s="71"/>
      <c r="M113" s="72">
        <f>L113*G113</f>
        <v>0</v>
      </c>
      <c r="N113" s="73">
        <f>L113*H113</f>
        <v>0</v>
      </c>
      <c r="O113" s="74" t="s">
        <v>1232</v>
      </c>
      <c r="P113" s="75" t="s">
        <v>67</v>
      </c>
      <c r="Q113" s="66" t="s">
        <v>84</v>
      </c>
      <c r="R113" s="76" t="s">
        <v>199</v>
      </c>
      <c r="S113" s="66">
        <v>250</v>
      </c>
      <c r="T113" s="77" t="s">
        <v>249</v>
      </c>
      <c r="U113" s="76" t="s">
        <v>97</v>
      </c>
      <c r="V113" s="76" t="s">
        <v>135</v>
      </c>
      <c r="W113" s="78" t="s">
        <v>89</v>
      </c>
      <c r="X113" s="62"/>
    </row>
    <row r="114" spans="1:24" s="79" customFormat="1" ht="16.05" customHeight="1">
      <c r="A114" s="55"/>
      <c r="B114" s="175" t="s">
        <v>341</v>
      </c>
      <c r="C114" s="64" t="s">
        <v>61</v>
      </c>
      <c r="D114" s="65" t="s">
        <v>342</v>
      </c>
      <c r="E114" s="66" t="s">
        <v>63</v>
      </c>
      <c r="F114" s="67"/>
      <c r="G114" s="68">
        <v>3.3699999999999997</v>
      </c>
      <c r="H114" s="69">
        <f>G114*$O$8</f>
        <v>336.14334599999995</v>
      </c>
      <c r="I114" s="70" t="s">
        <v>65</v>
      </c>
      <c r="J114" s="70">
        <v>25</v>
      </c>
      <c r="K114" s="174" t="s">
        <v>1222</v>
      </c>
      <c r="L114" s="71"/>
      <c r="M114" s="72">
        <f>L114*G114</f>
        <v>0</v>
      </c>
      <c r="N114" s="73">
        <f>L114*H114</f>
        <v>0</v>
      </c>
      <c r="O114" s="74" t="s">
        <v>1232</v>
      </c>
      <c r="P114" s="75" t="s">
        <v>67</v>
      </c>
      <c r="Q114" s="66" t="s">
        <v>84</v>
      </c>
      <c r="R114" s="76" t="s">
        <v>199</v>
      </c>
      <c r="S114" s="66">
        <v>350</v>
      </c>
      <c r="T114" s="77" t="s">
        <v>343</v>
      </c>
      <c r="U114" s="76" t="s">
        <v>104</v>
      </c>
      <c r="V114" s="76" t="s">
        <v>276</v>
      </c>
      <c r="W114" s="78" t="s">
        <v>257</v>
      </c>
      <c r="X114" s="62"/>
    </row>
    <row r="115" spans="1:24" s="79" customFormat="1" ht="16.05" customHeight="1">
      <c r="A115" s="55"/>
      <c r="B115" s="175" t="s">
        <v>344</v>
      </c>
      <c r="C115" s="64" t="s">
        <v>61</v>
      </c>
      <c r="D115" s="65" t="s">
        <v>342</v>
      </c>
      <c r="E115" s="66" t="s">
        <v>202</v>
      </c>
      <c r="F115" s="67"/>
      <c r="G115" s="68">
        <v>3.07</v>
      </c>
      <c r="H115" s="69">
        <f>G115*$O$8</f>
        <v>306.219606</v>
      </c>
      <c r="I115" s="70" t="s">
        <v>65</v>
      </c>
      <c r="J115" s="70">
        <v>25</v>
      </c>
      <c r="K115" s="174" t="s">
        <v>1222</v>
      </c>
      <c r="L115" s="71"/>
      <c r="M115" s="72">
        <f>L115*G115</f>
        <v>0</v>
      </c>
      <c r="N115" s="73">
        <f>L115*H115</f>
        <v>0</v>
      </c>
      <c r="O115" s="74" t="s">
        <v>1232</v>
      </c>
      <c r="P115" s="75" t="s">
        <v>67</v>
      </c>
      <c r="Q115" s="66" t="s">
        <v>84</v>
      </c>
      <c r="R115" s="76" t="s">
        <v>199</v>
      </c>
      <c r="S115" s="66">
        <v>350</v>
      </c>
      <c r="T115" s="77" t="s">
        <v>343</v>
      </c>
      <c r="U115" s="76" t="s">
        <v>104</v>
      </c>
      <c r="V115" s="76" t="s">
        <v>276</v>
      </c>
      <c r="W115" s="78" t="s">
        <v>257</v>
      </c>
      <c r="X115" s="62"/>
    </row>
    <row r="116" spans="1:24" s="79" customFormat="1" ht="16.05" customHeight="1">
      <c r="A116" s="55"/>
      <c r="B116" s="175" t="s">
        <v>345</v>
      </c>
      <c r="C116" s="64" t="s">
        <v>61</v>
      </c>
      <c r="D116" s="65" t="s">
        <v>346</v>
      </c>
      <c r="E116" s="66" t="s">
        <v>63</v>
      </c>
      <c r="F116" s="67"/>
      <c r="G116" s="68">
        <v>2.25</v>
      </c>
      <c r="H116" s="69">
        <f>G116*$O$8</f>
        <v>224.42805000000001</v>
      </c>
      <c r="I116" s="70" t="s">
        <v>65</v>
      </c>
      <c r="J116" s="70">
        <v>25</v>
      </c>
      <c r="K116" s="174" t="s">
        <v>1222</v>
      </c>
      <c r="L116" s="71"/>
      <c r="M116" s="72">
        <f>L116*G116</f>
        <v>0</v>
      </c>
      <c r="N116" s="73">
        <f>L116*H116</f>
        <v>0</v>
      </c>
      <c r="O116" s="74" t="s">
        <v>1232</v>
      </c>
      <c r="P116" s="75" t="s">
        <v>67</v>
      </c>
      <c r="Q116" s="66" t="s">
        <v>84</v>
      </c>
      <c r="R116" s="76" t="s">
        <v>330</v>
      </c>
      <c r="S116" s="66">
        <v>350</v>
      </c>
      <c r="T116" s="77" t="s">
        <v>173</v>
      </c>
      <c r="U116" s="76" t="s">
        <v>347</v>
      </c>
      <c r="V116" s="76" t="s">
        <v>143</v>
      </c>
      <c r="W116" s="78" t="s">
        <v>75</v>
      </c>
      <c r="X116" s="62"/>
    </row>
    <row r="117" spans="1:24" s="160" customFormat="1" ht="16.05" hidden="1" customHeight="1">
      <c r="A117" s="145"/>
      <c r="B117" s="176" t="s">
        <v>348</v>
      </c>
      <c r="C117" s="164" t="s">
        <v>61</v>
      </c>
      <c r="D117" s="146" t="s">
        <v>349</v>
      </c>
      <c r="E117" s="147" t="s">
        <v>63</v>
      </c>
      <c r="F117" s="148" t="s">
        <v>117</v>
      </c>
      <c r="G117" s="149">
        <v>2.65</v>
      </c>
      <c r="H117" s="150">
        <f>G117*$O$8</f>
        <v>264.32637</v>
      </c>
      <c r="I117" s="151" t="s">
        <v>65</v>
      </c>
      <c r="J117" s="151">
        <v>25</v>
      </c>
      <c r="K117" s="166" t="s">
        <v>1218</v>
      </c>
      <c r="L117" s="152"/>
      <c r="M117" s="153">
        <f>L117*G117</f>
        <v>0</v>
      </c>
      <c r="N117" s="154">
        <f>L117*H117</f>
        <v>0</v>
      </c>
      <c r="O117" s="155" t="s">
        <v>1232</v>
      </c>
      <c r="P117" s="155" t="s">
        <v>67</v>
      </c>
      <c r="Q117" s="147" t="s">
        <v>12</v>
      </c>
      <c r="R117" s="156"/>
      <c r="S117" s="147"/>
      <c r="T117" s="157"/>
      <c r="U117" s="156"/>
      <c r="V117" s="156"/>
      <c r="W117" s="158" t="s">
        <v>216</v>
      </c>
      <c r="X117" s="159"/>
    </row>
    <row r="118" spans="1:24" s="79" customFormat="1" ht="16.05" customHeight="1">
      <c r="A118" s="55"/>
      <c r="B118" s="175" t="s">
        <v>350</v>
      </c>
      <c r="C118" s="64" t="s">
        <v>61</v>
      </c>
      <c r="D118" s="65" t="s">
        <v>351</v>
      </c>
      <c r="E118" s="66" t="s">
        <v>63</v>
      </c>
      <c r="F118" s="67"/>
      <c r="G118" s="68">
        <v>2.0699999999999998</v>
      </c>
      <c r="H118" s="69">
        <f>G118*$O$8</f>
        <v>206.473806</v>
      </c>
      <c r="I118" s="70" t="s">
        <v>65</v>
      </c>
      <c r="J118" s="70">
        <v>25</v>
      </c>
      <c r="K118" s="174" t="s">
        <v>1222</v>
      </c>
      <c r="L118" s="71"/>
      <c r="M118" s="72">
        <f>L118*G118</f>
        <v>0</v>
      </c>
      <c r="N118" s="73">
        <f>L118*H118</f>
        <v>0</v>
      </c>
      <c r="O118" s="74" t="s">
        <v>1232</v>
      </c>
      <c r="P118" s="75" t="s">
        <v>67</v>
      </c>
      <c r="Q118" s="66" t="s">
        <v>70</v>
      </c>
      <c r="R118" s="76" t="s">
        <v>95</v>
      </c>
      <c r="S118" s="66">
        <v>300</v>
      </c>
      <c r="T118" s="77" t="s">
        <v>173</v>
      </c>
      <c r="U118" s="76" t="s">
        <v>174</v>
      </c>
      <c r="V118" s="76" t="s">
        <v>352</v>
      </c>
      <c r="W118" s="78" t="s">
        <v>75</v>
      </c>
      <c r="X118" s="62"/>
    </row>
    <row r="119" spans="1:24" s="79" customFormat="1" ht="16.05" customHeight="1">
      <c r="A119" s="55"/>
      <c r="B119" s="175" t="s">
        <v>353</v>
      </c>
      <c r="C119" s="64" t="s">
        <v>61</v>
      </c>
      <c r="D119" s="65" t="s">
        <v>354</v>
      </c>
      <c r="E119" s="66" t="s">
        <v>63</v>
      </c>
      <c r="F119" s="67"/>
      <c r="G119" s="68">
        <v>2.25</v>
      </c>
      <c r="H119" s="69">
        <f>G119*$O$8</f>
        <v>224.42805000000001</v>
      </c>
      <c r="I119" s="70" t="s">
        <v>65</v>
      </c>
      <c r="J119" s="70">
        <v>25</v>
      </c>
      <c r="K119" s="174" t="s">
        <v>1222</v>
      </c>
      <c r="L119" s="71"/>
      <c r="M119" s="72">
        <f>L119*G119</f>
        <v>0</v>
      </c>
      <c r="N119" s="73">
        <f>L119*H119</f>
        <v>0</v>
      </c>
      <c r="O119" s="74" t="s">
        <v>1232</v>
      </c>
      <c r="P119" s="75" t="s">
        <v>67</v>
      </c>
      <c r="Q119" s="66" t="s">
        <v>70</v>
      </c>
      <c r="R119" s="76" t="s">
        <v>172</v>
      </c>
      <c r="S119" s="66">
        <v>350</v>
      </c>
      <c r="T119" s="77" t="s">
        <v>113</v>
      </c>
      <c r="U119" s="76" t="s">
        <v>174</v>
      </c>
      <c r="V119" s="76" t="s">
        <v>355</v>
      </c>
      <c r="W119" s="78" t="s">
        <v>75</v>
      </c>
      <c r="X119" s="62"/>
    </row>
    <row r="120" spans="1:24" s="79" customFormat="1" ht="16.05" customHeight="1">
      <c r="A120" s="55"/>
      <c r="B120" s="175" t="s">
        <v>356</v>
      </c>
      <c r="C120" s="64" t="s">
        <v>61</v>
      </c>
      <c r="D120" s="65" t="s">
        <v>354</v>
      </c>
      <c r="E120" s="66" t="s">
        <v>63</v>
      </c>
      <c r="F120" s="67"/>
      <c r="G120" s="68">
        <v>2.25</v>
      </c>
      <c r="H120" s="69">
        <f>G120*$O$8</f>
        <v>224.42805000000001</v>
      </c>
      <c r="I120" s="70" t="s">
        <v>65</v>
      </c>
      <c r="J120" s="70">
        <v>25</v>
      </c>
      <c r="K120" s="174" t="s">
        <v>1222</v>
      </c>
      <c r="L120" s="71"/>
      <c r="M120" s="72">
        <f>L120*G120</f>
        <v>0</v>
      </c>
      <c r="N120" s="73">
        <f>L120*H120</f>
        <v>0</v>
      </c>
      <c r="O120" s="74" t="s">
        <v>1232</v>
      </c>
      <c r="P120" s="75" t="s">
        <v>67</v>
      </c>
      <c r="Q120" s="66" t="s">
        <v>84</v>
      </c>
      <c r="R120" s="76" t="s">
        <v>172</v>
      </c>
      <c r="S120" s="66">
        <v>350</v>
      </c>
      <c r="T120" s="77" t="s">
        <v>113</v>
      </c>
      <c r="U120" s="76" t="s">
        <v>174</v>
      </c>
      <c r="V120" s="76" t="s">
        <v>355</v>
      </c>
      <c r="W120" s="78" t="s">
        <v>75</v>
      </c>
      <c r="X120" s="62"/>
    </row>
    <row r="121" spans="1:24" s="79" customFormat="1" ht="16.05" customHeight="1">
      <c r="A121" s="55"/>
      <c r="B121" s="175" t="s">
        <v>357</v>
      </c>
      <c r="C121" s="64" t="s">
        <v>61</v>
      </c>
      <c r="D121" s="65" t="s">
        <v>358</v>
      </c>
      <c r="E121" s="66" t="s">
        <v>63</v>
      </c>
      <c r="F121" s="82" t="s">
        <v>130</v>
      </c>
      <c r="G121" s="68">
        <v>2.25</v>
      </c>
      <c r="H121" s="69">
        <f>G121*$O$8</f>
        <v>224.42805000000001</v>
      </c>
      <c r="I121" s="70" t="s">
        <v>65</v>
      </c>
      <c r="J121" s="70">
        <v>25</v>
      </c>
      <c r="K121" s="174" t="s">
        <v>1222</v>
      </c>
      <c r="L121" s="71"/>
      <c r="M121" s="72">
        <f>L121*G121</f>
        <v>0</v>
      </c>
      <c r="N121" s="73">
        <f>L121*H121</f>
        <v>0</v>
      </c>
      <c r="O121" s="74" t="s">
        <v>1232</v>
      </c>
      <c r="P121" s="75" t="s">
        <v>67</v>
      </c>
      <c r="Q121" s="66" t="s">
        <v>84</v>
      </c>
      <c r="R121" s="76" t="s">
        <v>126</v>
      </c>
      <c r="S121" s="66">
        <v>300</v>
      </c>
      <c r="T121" s="77" t="s">
        <v>213</v>
      </c>
      <c r="U121" s="76" t="s">
        <v>97</v>
      </c>
      <c r="V121" s="76" t="s">
        <v>359</v>
      </c>
      <c r="W121" s="78" t="s">
        <v>75</v>
      </c>
      <c r="X121" s="62"/>
    </row>
    <row r="122" spans="1:24" s="160" customFormat="1" ht="16.05" hidden="1" customHeight="1">
      <c r="A122" s="145"/>
      <c r="B122" s="176" t="s">
        <v>360</v>
      </c>
      <c r="C122" s="164" t="s">
        <v>61</v>
      </c>
      <c r="D122" s="146" t="s">
        <v>361</v>
      </c>
      <c r="E122" s="147" t="s">
        <v>63</v>
      </c>
      <c r="F122" s="148"/>
      <c r="G122" s="149">
        <v>2.25</v>
      </c>
      <c r="H122" s="150">
        <f>G122*$O$8</f>
        <v>224.42805000000001</v>
      </c>
      <c r="I122" s="151" t="s">
        <v>65</v>
      </c>
      <c r="J122" s="151">
        <v>25</v>
      </c>
      <c r="K122" s="166" t="s">
        <v>1218</v>
      </c>
      <c r="L122" s="152"/>
      <c r="M122" s="153">
        <f>L122*G122</f>
        <v>0</v>
      </c>
      <c r="N122" s="154">
        <f>L122*H122</f>
        <v>0</v>
      </c>
      <c r="O122" s="155" t="s">
        <v>1232</v>
      </c>
      <c r="P122" s="155" t="s">
        <v>67</v>
      </c>
      <c r="Q122" s="147" t="s">
        <v>12</v>
      </c>
      <c r="R122" s="156"/>
      <c r="S122" s="147"/>
      <c r="T122" s="157"/>
      <c r="U122" s="156"/>
      <c r="V122" s="156"/>
      <c r="W122" s="158" t="s">
        <v>75</v>
      </c>
      <c r="X122" s="159"/>
    </row>
    <row r="123" spans="1:24" s="79" customFormat="1" ht="16.05" customHeight="1">
      <c r="A123" s="55"/>
      <c r="B123" s="175" t="s">
        <v>362</v>
      </c>
      <c r="C123" s="64" t="s">
        <v>61</v>
      </c>
      <c r="D123" s="65" t="s">
        <v>363</v>
      </c>
      <c r="E123" s="66" t="s">
        <v>63</v>
      </c>
      <c r="F123" s="82" t="s">
        <v>130</v>
      </c>
      <c r="G123" s="68">
        <v>2.65</v>
      </c>
      <c r="H123" s="69">
        <f>G123*$O$8</f>
        <v>264.32637</v>
      </c>
      <c r="I123" s="70" t="s">
        <v>65</v>
      </c>
      <c r="J123" s="70">
        <v>25</v>
      </c>
      <c r="K123" s="174" t="s">
        <v>1222</v>
      </c>
      <c r="L123" s="71"/>
      <c r="M123" s="72">
        <f>L123*G123</f>
        <v>0</v>
      </c>
      <c r="N123" s="73">
        <f>L123*H123</f>
        <v>0</v>
      </c>
      <c r="O123" s="74" t="s">
        <v>1232</v>
      </c>
      <c r="P123" s="75" t="s">
        <v>67</v>
      </c>
      <c r="Q123" s="66" t="s">
        <v>84</v>
      </c>
      <c r="R123" s="76" t="s">
        <v>95</v>
      </c>
      <c r="S123" s="66">
        <v>300</v>
      </c>
      <c r="T123" s="77" t="s">
        <v>364</v>
      </c>
      <c r="U123" s="76" t="s">
        <v>97</v>
      </c>
      <c r="V123" s="76" t="s">
        <v>327</v>
      </c>
      <c r="W123" s="78" t="s">
        <v>89</v>
      </c>
      <c r="X123" s="62"/>
    </row>
    <row r="124" spans="1:24" s="79" customFormat="1" ht="16.05" customHeight="1">
      <c r="A124" s="55"/>
      <c r="B124" s="175" t="s">
        <v>365</v>
      </c>
      <c r="C124" s="64" t="s">
        <v>61</v>
      </c>
      <c r="D124" s="65" t="s">
        <v>366</v>
      </c>
      <c r="E124" s="66" t="s">
        <v>63</v>
      </c>
      <c r="F124" s="67"/>
      <c r="G124" s="68">
        <v>2.25</v>
      </c>
      <c r="H124" s="69">
        <f>G124*$O$8</f>
        <v>224.42805000000001</v>
      </c>
      <c r="I124" s="70" t="s">
        <v>65</v>
      </c>
      <c r="J124" s="70">
        <v>25</v>
      </c>
      <c r="K124" s="174" t="s">
        <v>1222</v>
      </c>
      <c r="L124" s="71"/>
      <c r="M124" s="72">
        <f>L124*G124</f>
        <v>0</v>
      </c>
      <c r="N124" s="73">
        <f>L124*H124</f>
        <v>0</v>
      </c>
      <c r="O124" s="74" t="s">
        <v>1232</v>
      </c>
      <c r="P124" s="75" t="s">
        <v>67</v>
      </c>
      <c r="Q124" s="66" t="s">
        <v>12</v>
      </c>
      <c r="R124" s="76"/>
      <c r="S124" s="66"/>
      <c r="T124" s="77"/>
      <c r="U124" s="76"/>
      <c r="V124" s="76"/>
      <c r="W124" s="78" t="s">
        <v>75</v>
      </c>
      <c r="X124" s="62"/>
    </row>
    <row r="125" spans="1:24" s="79" customFormat="1" ht="16.05" customHeight="1">
      <c r="A125" s="55"/>
      <c r="B125" s="175" t="s">
        <v>367</v>
      </c>
      <c r="C125" s="64" t="s">
        <v>61</v>
      </c>
      <c r="D125" s="65" t="s">
        <v>368</v>
      </c>
      <c r="E125" s="66" t="s">
        <v>63</v>
      </c>
      <c r="F125" s="67"/>
      <c r="G125" s="68">
        <v>2.0699999999999998</v>
      </c>
      <c r="H125" s="69">
        <f>G125*$O$8</f>
        <v>206.473806</v>
      </c>
      <c r="I125" s="70" t="s">
        <v>65</v>
      </c>
      <c r="J125" s="70">
        <v>25</v>
      </c>
      <c r="K125" s="174" t="s">
        <v>1222</v>
      </c>
      <c r="L125" s="71"/>
      <c r="M125" s="72">
        <f>L125*G125</f>
        <v>0</v>
      </c>
      <c r="N125" s="73">
        <f>L125*H125</f>
        <v>0</v>
      </c>
      <c r="O125" s="74" t="s">
        <v>1232</v>
      </c>
      <c r="P125" s="75" t="s">
        <v>67</v>
      </c>
      <c r="Q125" s="66" t="s">
        <v>369</v>
      </c>
      <c r="R125" s="76" t="s">
        <v>126</v>
      </c>
      <c r="S125" s="66">
        <v>200</v>
      </c>
      <c r="T125" s="77" t="s">
        <v>210</v>
      </c>
      <c r="U125" s="76" t="s">
        <v>370</v>
      </c>
      <c r="V125" s="76" t="s">
        <v>123</v>
      </c>
      <c r="W125" s="78" t="s">
        <v>106</v>
      </c>
      <c r="X125" s="62"/>
    </row>
    <row r="126" spans="1:24" s="160" customFormat="1" ht="16.05" hidden="1" customHeight="1">
      <c r="A126" s="145"/>
      <c r="B126" s="176" t="s">
        <v>371</v>
      </c>
      <c r="C126" s="164" t="s">
        <v>61</v>
      </c>
      <c r="D126" s="146" t="s">
        <v>372</v>
      </c>
      <c r="E126" s="147" t="s">
        <v>63</v>
      </c>
      <c r="F126" s="148" t="s">
        <v>92</v>
      </c>
      <c r="G126" s="149">
        <v>2.0699999999999998</v>
      </c>
      <c r="H126" s="150">
        <f>G126*$O$8</f>
        <v>206.473806</v>
      </c>
      <c r="I126" s="151" t="s">
        <v>65</v>
      </c>
      <c r="J126" s="151">
        <v>25</v>
      </c>
      <c r="K126" s="166" t="s">
        <v>1218</v>
      </c>
      <c r="L126" s="152"/>
      <c r="M126" s="153">
        <f>L126*G126</f>
        <v>0</v>
      </c>
      <c r="N126" s="154">
        <f>L126*H126</f>
        <v>0</v>
      </c>
      <c r="O126" s="155" t="s">
        <v>93</v>
      </c>
      <c r="P126" s="155" t="s">
        <v>83</v>
      </c>
      <c r="Q126" s="147" t="s">
        <v>373</v>
      </c>
      <c r="R126" s="156" t="s">
        <v>139</v>
      </c>
      <c r="S126" s="147" t="s">
        <v>374</v>
      </c>
      <c r="T126" s="157" t="s">
        <v>103</v>
      </c>
      <c r="U126" s="156" t="s">
        <v>375</v>
      </c>
      <c r="V126" s="156" t="s">
        <v>376</v>
      </c>
      <c r="W126" s="158" t="s">
        <v>99</v>
      </c>
      <c r="X126" s="159"/>
    </row>
    <row r="127" spans="1:24" s="160" customFormat="1" ht="16.05" hidden="1" customHeight="1">
      <c r="A127" s="145"/>
      <c r="B127" s="176" t="s">
        <v>377</v>
      </c>
      <c r="C127" s="164" t="s">
        <v>61</v>
      </c>
      <c r="D127" s="146" t="s">
        <v>378</v>
      </c>
      <c r="E127" s="147" t="s">
        <v>63</v>
      </c>
      <c r="F127" s="148"/>
      <c r="G127" s="149">
        <v>2.25</v>
      </c>
      <c r="H127" s="150">
        <f>G127*$O$8</f>
        <v>224.42805000000001</v>
      </c>
      <c r="I127" s="151" t="s">
        <v>65</v>
      </c>
      <c r="J127" s="151">
        <v>25</v>
      </c>
      <c r="K127" s="166" t="s">
        <v>1218</v>
      </c>
      <c r="L127" s="152"/>
      <c r="M127" s="153">
        <f>L127*G127</f>
        <v>0</v>
      </c>
      <c r="N127" s="154">
        <f>L127*H127</f>
        <v>0</v>
      </c>
      <c r="O127" s="155" t="s">
        <v>93</v>
      </c>
      <c r="P127" s="155" t="s">
        <v>83</v>
      </c>
      <c r="Q127" s="147" t="s">
        <v>12</v>
      </c>
      <c r="R127" s="156"/>
      <c r="S127" s="147"/>
      <c r="T127" s="157"/>
      <c r="U127" s="156"/>
      <c r="V127" s="156"/>
      <c r="W127" s="158" t="s">
        <v>75</v>
      </c>
      <c r="X127" s="159"/>
    </row>
    <row r="128" spans="1:24" s="160" customFormat="1" ht="16.05" hidden="1" customHeight="1">
      <c r="A128" s="145"/>
      <c r="B128" s="176" t="s">
        <v>379</v>
      </c>
      <c r="C128" s="164" t="s">
        <v>61</v>
      </c>
      <c r="D128" s="146" t="s">
        <v>380</v>
      </c>
      <c r="E128" s="147" t="s">
        <v>63</v>
      </c>
      <c r="F128" s="148"/>
      <c r="G128" s="149">
        <v>2.99</v>
      </c>
      <c r="H128" s="150">
        <f>G128*$O$8</f>
        <v>298.23994200000004</v>
      </c>
      <c r="I128" s="151" t="s">
        <v>65</v>
      </c>
      <c r="J128" s="151">
        <v>25</v>
      </c>
      <c r="K128" s="166" t="s">
        <v>1218</v>
      </c>
      <c r="L128" s="152"/>
      <c r="M128" s="153">
        <f>L128*G128</f>
        <v>0</v>
      </c>
      <c r="N128" s="154">
        <f>L128*H128</f>
        <v>0</v>
      </c>
      <c r="O128" s="155" t="s">
        <v>66</v>
      </c>
      <c r="P128" s="155" t="s">
        <v>83</v>
      </c>
      <c r="Q128" s="147" t="s">
        <v>70</v>
      </c>
      <c r="R128" s="156" t="s">
        <v>199</v>
      </c>
      <c r="S128" s="147">
        <v>200</v>
      </c>
      <c r="T128" s="157" t="s">
        <v>381</v>
      </c>
      <c r="U128" s="156" t="s">
        <v>174</v>
      </c>
      <c r="V128" s="156" t="s">
        <v>382</v>
      </c>
      <c r="W128" s="158" t="s">
        <v>75</v>
      </c>
      <c r="X128" s="159"/>
    </row>
    <row r="129" spans="1:24" s="79" customFormat="1" ht="16.05" customHeight="1">
      <c r="A129" s="55"/>
      <c r="B129" s="175" t="s">
        <v>383</v>
      </c>
      <c r="C129" s="64" t="s">
        <v>61</v>
      </c>
      <c r="D129" s="65" t="s">
        <v>384</v>
      </c>
      <c r="E129" s="66" t="s">
        <v>63</v>
      </c>
      <c r="F129" s="67"/>
      <c r="G129" s="68">
        <v>4.3099999999999996</v>
      </c>
      <c r="H129" s="69">
        <f>G129*$O$8</f>
        <v>429.90439799999996</v>
      </c>
      <c r="I129" s="70" t="s">
        <v>65</v>
      </c>
      <c r="J129" s="70">
        <v>25</v>
      </c>
      <c r="K129" s="174" t="s">
        <v>1222</v>
      </c>
      <c r="L129" s="71"/>
      <c r="M129" s="72">
        <f>L129*G129</f>
        <v>0</v>
      </c>
      <c r="N129" s="73">
        <f>L129*H129</f>
        <v>0</v>
      </c>
      <c r="O129" s="74" t="s">
        <v>1232</v>
      </c>
      <c r="P129" s="75" t="s">
        <v>67</v>
      </c>
      <c r="Q129" s="66" t="s">
        <v>70</v>
      </c>
      <c r="R129" s="76" t="s">
        <v>286</v>
      </c>
      <c r="S129" s="66" t="s">
        <v>301</v>
      </c>
      <c r="T129" s="77" t="s">
        <v>146</v>
      </c>
      <c r="U129" s="76" t="s">
        <v>110</v>
      </c>
      <c r="V129" s="76" t="s">
        <v>143</v>
      </c>
      <c r="W129" s="78" t="s">
        <v>75</v>
      </c>
      <c r="X129" s="62"/>
    </row>
    <row r="130" spans="1:24" s="79" customFormat="1" ht="16.05" customHeight="1">
      <c r="A130" s="55"/>
      <c r="B130" s="175" t="s">
        <v>385</v>
      </c>
      <c r="C130" s="64" t="s">
        <v>61</v>
      </c>
      <c r="D130" s="65" t="s">
        <v>386</v>
      </c>
      <c r="E130" s="66" t="s">
        <v>63</v>
      </c>
      <c r="F130" s="67"/>
      <c r="G130" s="68">
        <v>4.3099999999999996</v>
      </c>
      <c r="H130" s="69">
        <f>G130*$O$8</f>
        <v>429.90439799999996</v>
      </c>
      <c r="I130" s="70" t="s">
        <v>65</v>
      </c>
      <c r="J130" s="70">
        <v>25</v>
      </c>
      <c r="K130" s="174" t="s">
        <v>1222</v>
      </c>
      <c r="L130" s="71"/>
      <c r="M130" s="72">
        <f>L130*G130</f>
        <v>0</v>
      </c>
      <c r="N130" s="73">
        <f>L130*H130</f>
        <v>0</v>
      </c>
      <c r="O130" s="74" t="s">
        <v>1232</v>
      </c>
      <c r="P130" s="75" t="s">
        <v>67</v>
      </c>
      <c r="Q130" s="66" t="s">
        <v>70</v>
      </c>
      <c r="R130" s="76" t="s">
        <v>387</v>
      </c>
      <c r="S130" s="66" t="s">
        <v>388</v>
      </c>
      <c r="T130" s="77" t="s">
        <v>146</v>
      </c>
      <c r="U130" s="76" t="s">
        <v>389</v>
      </c>
      <c r="V130" s="76" t="s">
        <v>143</v>
      </c>
      <c r="W130" s="78" t="s">
        <v>75</v>
      </c>
      <c r="X130" s="62"/>
    </row>
    <row r="131" spans="1:24" s="79" customFormat="1" ht="16.05" customHeight="1">
      <c r="A131" s="55"/>
      <c r="B131" s="175" t="s">
        <v>390</v>
      </c>
      <c r="C131" s="64" t="s">
        <v>61</v>
      </c>
      <c r="D131" s="65" t="s">
        <v>391</v>
      </c>
      <c r="E131" s="66" t="s">
        <v>63</v>
      </c>
      <c r="F131" s="82" t="s">
        <v>130</v>
      </c>
      <c r="G131" s="68">
        <v>2.0699999999999998</v>
      </c>
      <c r="H131" s="69">
        <f>G131*$O$8</f>
        <v>206.473806</v>
      </c>
      <c r="I131" s="70" t="s">
        <v>65</v>
      </c>
      <c r="J131" s="70">
        <v>25</v>
      </c>
      <c r="K131" s="174" t="s">
        <v>1222</v>
      </c>
      <c r="L131" s="71"/>
      <c r="M131" s="72">
        <f>L131*G131</f>
        <v>0</v>
      </c>
      <c r="N131" s="73">
        <f>L131*H131</f>
        <v>0</v>
      </c>
      <c r="O131" s="74" t="s">
        <v>1232</v>
      </c>
      <c r="P131" s="75" t="s">
        <v>67</v>
      </c>
      <c r="Q131" s="66" t="s">
        <v>84</v>
      </c>
      <c r="R131" s="76" t="s">
        <v>95</v>
      </c>
      <c r="S131" s="66">
        <v>350</v>
      </c>
      <c r="T131" s="77" t="s">
        <v>249</v>
      </c>
      <c r="U131" s="76" t="s">
        <v>97</v>
      </c>
      <c r="V131" s="76" t="s">
        <v>276</v>
      </c>
      <c r="W131" s="78" t="s">
        <v>75</v>
      </c>
      <c r="X131" s="62"/>
    </row>
    <row r="132" spans="1:24" s="160" customFormat="1" ht="16.05" hidden="1" customHeight="1">
      <c r="A132" s="145"/>
      <c r="B132" s="176" t="s">
        <v>392</v>
      </c>
      <c r="C132" s="164" t="s">
        <v>61</v>
      </c>
      <c r="D132" s="146" t="s">
        <v>393</v>
      </c>
      <c r="E132" s="147" t="s">
        <v>63</v>
      </c>
      <c r="F132" s="148"/>
      <c r="G132" s="149">
        <v>1.87</v>
      </c>
      <c r="H132" s="150">
        <f>G132*$O$8</f>
        <v>186.52464600000002</v>
      </c>
      <c r="I132" s="151" t="s">
        <v>65</v>
      </c>
      <c r="J132" s="151">
        <v>25</v>
      </c>
      <c r="K132" s="166" t="s">
        <v>1218</v>
      </c>
      <c r="L132" s="152"/>
      <c r="M132" s="153">
        <f>L132*G132</f>
        <v>0</v>
      </c>
      <c r="N132" s="154">
        <f>L132*H132</f>
        <v>0</v>
      </c>
      <c r="O132" s="155" t="s">
        <v>1232</v>
      </c>
      <c r="P132" s="155" t="s">
        <v>67</v>
      </c>
      <c r="Q132" s="147" t="s">
        <v>84</v>
      </c>
      <c r="R132" s="156" t="s">
        <v>394</v>
      </c>
      <c r="S132" s="147">
        <v>200</v>
      </c>
      <c r="T132" s="157" t="s">
        <v>113</v>
      </c>
      <c r="U132" s="156" t="s">
        <v>97</v>
      </c>
      <c r="V132" s="156" t="s">
        <v>395</v>
      </c>
      <c r="W132" s="158" t="s">
        <v>75</v>
      </c>
      <c r="X132" s="159"/>
    </row>
    <row r="133" spans="1:24" s="160" customFormat="1" ht="16.05" hidden="1" customHeight="1">
      <c r="A133" s="145"/>
      <c r="B133" s="176" t="s">
        <v>396</v>
      </c>
      <c r="C133" s="164" t="s">
        <v>61</v>
      </c>
      <c r="D133" s="146" t="s">
        <v>397</v>
      </c>
      <c r="E133" s="147" t="s">
        <v>63</v>
      </c>
      <c r="F133" s="148" t="s">
        <v>92</v>
      </c>
      <c r="G133" s="149">
        <v>2.0699999999999998</v>
      </c>
      <c r="H133" s="150">
        <f>G133*$O$8</f>
        <v>206.473806</v>
      </c>
      <c r="I133" s="151" t="s">
        <v>65</v>
      </c>
      <c r="J133" s="151">
        <v>25</v>
      </c>
      <c r="K133" s="166" t="s">
        <v>1218</v>
      </c>
      <c r="L133" s="152"/>
      <c r="M133" s="153">
        <f>L133*G133</f>
        <v>0</v>
      </c>
      <c r="N133" s="154">
        <f>L133*H133</f>
        <v>0</v>
      </c>
      <c r="O133" s="155" t="s">
        <v>93</v>
      </c>
      <c r="P133" s="155" t="s">
        <v>83</v>
      </c>
      <c r="Q133" s="147" t="s">
        <v>94</v>
      </c>
      <c r="R133" s="156" t="s">
        <v>126</v>
      </c>
      <c r="S133" s="147" t="s">
        <v>398</v>
      </c>
      <c r="T133" s="157" t="s">
        <v>134</v>
      </c>
      <c r="U133" s="156" t="s">
        <v>399</v>
      </c>
      <c r="V133" s="156" t="s">
        <v>400</v>
      </c>
      <c r="W133" s="158" t="s">
        <v>99</v>
      </c>
      <c r="X133" s="159"/>
    </row>
    <row r="134" spans="1:24" s="79" customFormat="1" ht="16.05" customHeight="1">
      <c r="A134" s="55"/>
      <c r="B134" s="175" t="s">
        <v>401</v>
      </c>
      <c r="C134" s="64" t="s">
        <v>61</v>
      </c>
      <c r="D134" s="65" t="s">
        <v>402</v>
      </c>
      <c r="E134" s="66" t="s">
        <v>63</v>
      </c>
      <c r="F134" s="67"/>
      <c r="G134" s="68">
        <v>3.3699999999999997</v>
      </c>
      <c r="H134" s="69">
        <f>G134*$O$8</f>
        <v>336.14334599999995</v>
      </c>
      <c r="I134" s="70" t="s">
        <v>65</v>
      </c>
      <c r="J134" s="70">
        <v>25</v>
      </c>
      <c r="K134" s="174" t="s">
        <v>1222</v>
      </c>
      <c r="L134" s="71"/>
      <c r="M134" s="72">
        <f>L134*G134</f>
        <v>0</v>
      </c>
      <c r="N134" s="73">
        <f>L134*H134</f>
        <v>0</v>
      </c>
      <c r="O134" s="74" t="s">
        <v>1232</v>
      </c>
      <c r="P134" s="75" t="s">
        <v>67</v>
      </c>
      <c r="Q134" s="66" t="s">
        <v>70</v>
      </c>
      <c r="R134" s="76" t="s">
        <v>227</v>
      </c>
      <c r="S134" s="66">
        <v>200</v>
      </c>
      <c r="T134" s="77" t="s">
        <v>151</v>
      </c>
      <c r="U134" s="76" t="s">
        <v>174</v>
      </c>
      <c r="V134" s="76" t="s">
        <v>143</v>
      </c>
      <c r="W134" s="78" t="s">
        <v>75</v>
      </c>
      <c r="X134" s="62"/>
    </row>
    <row r="135" spans="1:24" s="79" customFormat="1" ht="16.05" customHeight="1">
      <c r="A135" s="55"/>
      <c r="B135" s="175" t="s">
        <v>403</v>
      </c>
      <c r="C135" s="64" t="s">
        <v>61</v>
      </c>
      <c r="D135" s="65" t="s">
        <v>404</v>
      </c>
      <c r="E135" s="66" t="s">
        <v>63</v>
      </c>
      <c r="F135" s="67"/>
      <c r="G135" s="68">
        <v>3.3699999999999997</v>
      </c>
      <c r="H135" s="69">
        <f>G135*$O$8</f>
        <v>336.14334599999995</v>
      </c>
      <c r="I135" s="70" t="s">
        <v>65</v>
      </c>
      <c r="J135" s="70">
        <v>25</v>
      </c>
      <c r="K135" s="174" t="s">
        <v>1222</v>
      </c>
      <c r="L135" s="71"/>
      <c r="M135" s="72">
        <f>L135*G135</f>
        <v>0</v>
      </c>
      <c r="N135" s="73">
        <f>L135*H135</f>
        <v>0</v>
      </c>
      <c r="O135" s="74" t="s">
        <v>1232</v>
      </c>
      <c r="P135" s="75" t="s">
        <v>67</v>
      </c>
      <c r="Q135" s="66" t="s">
        <v>70</v>
      </c>
      <c r="R135" s="76" t="s">
        <v>227</v>
      </c>
      <c r="S135" s="66">
        <v>200</v>
      </c>
      <c r="T135" s="77" t="s">
        <v>405</v>
      </c>
      <c r="U135" s="76" t="s">
        <v>174</v>
      </c>
      <c r="V135" s="76" t="s">
        <v>143</v>
      </c>
      <c r="W135" s="78" t="s">
        <v>75</v>
      </c>
      <c r="X135" s="62"/>
    </row>
    <row r="136" spans="1:24" s="160" customFormat="1" ht="16.05" hidden="1" customHeight="1">
      <c r="A136" s="145"/>
      <c r="B136" s="176" t="s">
        <v>406</v>
      </c>
      <c r="C136" s="164" t="s">
        <v>61</v>
      </c>
      <c r="D136" s="146" t="s">
        <v>407</v>
      </c>
      <c r="E136" s="147" t="s">
        <v>63</v>
      </c>
      <c r="F136" s="148"/>
      <c r="G136" s="149">
        <v>3.3</v>
      </c>
      <c r="H136" s="150">
        <f>G136*$O$8</f>
        <v>329.16113999999999</v>
      </c>
      <c r="I136" s="151" t="s">
        <v>65</v>
      </c>
      <c r="J136" s="151">
        <v>25</v>
      </c>
      <c r="K136" s="166" t="s">
        <v>1218</v>
      </c>
      <c r="L136" s="152"/>
      <c r="M136" s="153">
        <f>L136*G136</f>
        <v>0</v>
      </c>
      <c r="N136" s="154">
        <f>L136*H136</f>
        <v>0</v>
      </c>
      <c r="O136" s="155" t="s">
        <v>66</v>
      </c>
      <c r="P136" s="155" t="s">
        <v>67</v>
      </c>
      <c r="Q136" s="147" t="s">
        <v>70</v>
      </c>
      <c r="R136" s="156" t="s">
        <v>95</v>
      </c>
      <c r="S136" s="147">
        <v>300</v>
      </c>
      <c r="T136" s="157" t="s">
        <v>173</v>
      </c>
      <c r="U136" s="156" t="s">
        <v>174</v>
      </c>
      <c r="V136" s="156" t="s">
        <v>408</v>
      </c>
      <c r="W136" s="158" t="s">
        <v>75</v>
      </c>
      <c r="X136" s="159"/>
    </row>
    <row r="137" spans="1:24" s="160" customFormat="1" ht="16.05" hidden="1" customHeight="1">
      <c r="A137" s="145"/>
      <c r="B137" s="176" t="s">
        <v>409</v>
      </c>
      <c r="C137" s="164" t="s">
        <v>61</v>
      </c>
      <c r="D137" s="146" t="s">
        <v>410</v>
      </c>
      <c r="E137" s="147" t="s">
        <v>63</v>
      </c>
      <c r="F137" s="148"/>
      <c r="G137" s="149">
        <v>2.0699999999999998</v>
      </c>
      <c r="H137" s="150">
        <f>G137*$O$8</f>
        <v>206.473806</v>
      </c>
      <c r="I137" s="151" t="s">
        <v>65</v>
      </c>
      <c r="J137" s="151">
        <v>25</v>
      </c>
      <c r="K137" s="166" t="s">
        <v>1218</v>
      </c>
      <c r="L137" s="152"/>
      <c r="M137" s="153">
        <f>L137*G137</f>
        <v>0</v>
      </c>
      <c r="N137" s="154">
        <f>L137*H137</f>
        <v>0</v>
      </c>
      <c r="O137" s="155" t="s">
        <v>66</v>
      </c>
      <c r="P137" s="155" t="s">
        <v>83</v>
      </c>
      <c r="Q137" s="147" t="s">
        <v>70</v>
      </c>
      <c r="R137" s="156" t="s">
        <v>411</v>
      </c>
      <c r="S137" s="147">
        <v>300</v>
      </c>
      <c r="T137" s="157" t="s">
        <v>412</v>
      </c>
      <c r="U137" s="156" t="s">
        <v>174</v>
      </c>
      <c r="V137" s="156" t="s">
        <v>98</v>
      </c>
      <c r="W137" s="158" t="s">
        <v>75</v>
      </c>
      <c r="X137" s="159"/>
    </row>
    <row r="138" spans="1:24" s="79" customFormat="1" ht="16.05" customHeight="1">
      <c r="A138" s="55"/>
      <c r="B138" s="175" t="s">
        <v>413</v>
      </c>
      <c r="C138" s="64" t="s">
        <v>61</v>
      </c>
      <c r="D138" s="65" t="s">
        <v>216</v>
      </c>
      <c r="E138" s="66" t="s">
        <v>63</v>
      </c>
      <c r="F138" s="82" t="s">
        <v>130</v>
      </c>
      <c r="G138" s="68">
        <v>1.87</v>
      </c>
      <c r="H138" s="69">
        <f>G138*$O$8</f>
        <v>186.52464600000002</v>
      </c>
      <c r="I138" s="70" t="s">
        <v>65</v>
      </c>
      <c r="J138" s="70">
        <v>25</v>
      </c>
      <c r="K138" s="174" t="s">
        <v>1222</v>
      </c>
      <c r="L138" s="71"/>
      <c r="M138" s="72">
        <f>L138*G138</f>
        <v>0</v>
      </c>
      <c r="N138" s="73">
        <f>L138*H138</f>
        <v>0</v>
      </c>
      <c r="O138" s="74" t="s">
        <v>1232</v>
      </c>
      <c r="P138" s="75" t="s">
        <v>67</v>
      </c>
      <c r="Q138" s="66" t="s">
        <v>84</v>
      </c>
      <c r="R138" s="76" t="s">
        <v>414</v>
      </c>
      <c r="S138" s="66">
        <v>400</v>
      </c>
      <c r="T138" s="77" t="s">
        <v>213</v>
      </c>
      <c r="U138" s="76" t="s">
        <v>97</v>
      </c>
      <c r="V138" s="76" t="s">
        <v>415</v>
      </c>
      <c r="W138" s="78" t="s">
        <v>216</v>
      </c>
      <c r="X138" s="62"/>
    </row>
    <row r="139" spans="1:24" s="160" customFormat="1" ht="16.05" hidden="1" customHeight="1">
      <c r="A139" s="145"/>
      <c r="B139" s="176" t="s">
        <v>416</v>
      </c>
      <c r="C139" s="164" t="s">
        <v>61</v>
      </c>
      <c r="D139" s="146" t="s">
        <v>417</v>
      </c>
      <c r="E139" s="147" t="s">
        <v>63</v>
      </c>
      <c r="F139" s="148"/>
      <c r="G139" s="149">
        <v>2.89</v>
      </c>
      <c r="H139" s="150">
        <f>G139*$O$8</f>
        <v>288.26536200000004</v>
      </c>
      <c r="I139" s="151" t="s">
        <v>65</v>
      </c>
      <c r="J139" s="151">
        <v>25</v>
      </c>
      <c r="K139" s="166" t="s">
        <v>1218</v>
      </c>
      <c r="L139" s="152"/>
      <c r="M139" s="153">
        <f>L139*G139</f>
        <v>0</v>
      </c>
      <c r="N139" s="154">
        <f>L139*H139</f>
        <v>0</v>
      </c>
      <c r="O139" s="155" t="s">
        <v>1232</v>
      </c>
      <c r="P139" s="155" t="s">
        <v>67</v>
      </c>
      <c r="Q139" s="147" t="s">
        <v>70</v>
      </c>
      <c r="R139" s="156" t="s">
        <v>199</v>
      </c>
      <c r="S139" s="147">
        <v>200</v>
      </c>
      <c r="T139" s="157" t="s">
        <v>418</v>
      </c>
      <c r="U139" s="156" t="s">
        <v>174</v>
      </c>
      <c r="V139" s="156" t="s">
        <v>143</v>
      </c>
      <c r="W139" s="158" t="s">
        <v>75</v>
      </c>
      <c r="X139" s="159"/>
    </row>
    <row r="140" spans="1:24" s="160" customFormat="1" ht="16.05" hidden="1" customHeight="1">
      <c r="A140" s="145"/>
      <c r="B140" s="176" t="s">
        <v>419</v>
      </c>
      <c r="C140" s="164" t="s">
        <v>61</v>
      </c>
      <c r="D140" s="146" t="s">
        <v>417</v>
      </c>
      <c r="E140" s="147" t="s">
        <v>202</v>
      </c>
      <c r="F140" s="148"/>
      <c r="G140" s="149">
        <v>2.5099999999999998</v>
      </c>
      <c r="H140" s="150">
        <f>G140*$O$8</f>
        <v>250.36195799999999</v>
      </c>
      <c r="I140" s="151" t="s">
        <v>65</v>
      </c>
      <c r="J140" s="151">
        <v>25</v>
      </c>
      <c r="K140" s="166" t="s">
        <v>1218</v>
      </c>
      <c r="L140" s="152"/>
      <c r="M140" s="153">
        <f>L140*G140</f>
        <v>0</v>
      </c>
      <c r="N140" s="154">
        <f>L140*H140</f>
        <v>0</v>
      </c>
      <c r="O140" s="155" t="s">
        <v>66</v>
      </c>
      <c r="P140" s="155" t="s">
        <v>67</v>
      </c>
      <c r="Q140" s="147" t="s">
        <v>70</v>
      </c>
      <c r="R140" s="156" t="s">
        <v>199</v>
      </c>
      <c r="S140" s="147">
        <v>200</v>
      </c>
      <c r="T140" s="157" t="s">
        <v>418</v>
      </c>
      <c r="U140" s="156" t="s">
        <v>174</v>
      </c>
      <c r="V140" s="156" t="s">
        <v>143</v>
      </c>
      <c r="W140" s="158" t="s">
        <v>75</v>
      </c>
      <c r="X140" s="159"/>
    </row>
    <row r="141" spans="1:24" s="79" customFormat="1" ht="16.05" customHeight="1">
      <c r="A141" s="55"/>
      <c r="B141" s="175" t="s">
        <v>420</v>
      </c>
      <c r="C141" s="64" t="s">
        <v>61</v>
      </c>
      <c r="D141" s="65" t="s">
        <v>421</v>
      </c>
      <c r="E141" s="66" t="s">
        <v>63</v>
      </c>
      <c r="F141" s="67"/>
      <c r="G141" s="68">
        <v>2.5099999999999998</v>
      </c>
      <c r="H141" s="69">
        <f>G141*$O$8</f>
        <v>250.36195799999999</v>
      </c>
      <c r="I141" s="70" t="s">
        <v>65</v>
      </c>
      <c r="J141" s="70">
        <v>25</v>
      </c>
      <c r="K141" s="174" t="s">
        <v>1222</v>
      </c>
      <c r="L141" s="71"/>
      <c r="M141" s="72">
        <f>L141*G141</f>
        <v>0</v>
      </c>
      <c r="N141" s="73">
        <f>L141*H141</f>
        <v>0</v>
      </c>
      <c r="O141" s="74" t="s">
        <v>1232</v>
      </c>
      <c r="P141" s="75" t="s">
        <v>67</v>
      </c>
      <c r="Q141" s="66" t="s">
        <v>70</v>
      </c>
      <c r="R141" s="76" t="s">
        <v>272</v>
      </c>
      <c r="S141" s="66">
        <v>300</v>
      </c>
      <c r="T141" s="77" t="s">
        <v>173</v>
      </c>
      <c r="U141" s="76" t="s">
        <v>174</v>
      </c>
      <c r="V141" s="76" t="s">
        <v>147</v>
      </c>
      <c r="W141" s="78" t="s">
        <v>75</v>
      </c>
      <c r="X141" s="62"/>
    </row>
    <row r="142" spans="1:24" s="160" customFormat="1" ht="16.05" hidden="1" customHeight="1">
      <c r="A142" s="145"/>
      <c r="B142" s="176" t="s">
        <v>422</v>
      </c>
      <c r="C142" s="164" t="s">
        <v>61</v>
      </c>
      <c r="D142" s="146" t="s">
        <v>423</v>
      </c>
      <c r="E142" s="147" t="s">
        <v>63</v>
      </c>
      <c r="F142" s="148" t="s">
        <v>92</v>
      </c>
      <c r="G142" s="149">
        <v>2.0699999999999998</v>
      </c>
      <c r="H142" s="150">
        <f>G142*$O$8</f>
        <v>206.473806</v>
      </c>
      <c r="I142" s="151" t="s">
        <v>65</v>
      </c>
      <c r="J142" s="151">
        <v>25</v>
      </c>
      <c r="K142" s="166" t="s">
        <v>1218</v>
      </c>
      <c r="L142" s="152"/>
      <c r="M142" s="153">
        <f>L142*G142</f>
        <v>0</v>
      </c>
      <c r="N142" s="154">
        <f>L142*H142</f>
        <v>0</v>
      </c>
      <c r="O142" s="155" t="s">
        <v>93</v>
      </c>
      <c r="P142" s="155" t="s">
        <v>83</v>
      </c>
      <c r="Q142" s="147" t="s">
        <v>94</v>
      </c>
      <c r="R142" s="156" t="s">
        <v>172</v>
      </c>
      <c r="S142" s="147">
        <v>300</v>
      </c>
      <c r="T142" s="157" t="s">
        <v>249</v>
      </c>
      <c r="U142" s="156" t="s">
        <v>110</v>
      </c>
      <c r="V142" s="156" t="s">
        <v>424</v>
      </c>
      <c r="W142" s="158" t="s">
        <v>99</v>
      </c>
      <c r="X142" s="159"/>
    </row>
    <row r="143" spans="1:24" s="160" customFormat="1" ht="16.05" hidden="1" customHeight="1">
      <c r="A143" s="145"/>
      <c r="B143" s="176" t="s">
        <v>425</v>
      </c>
      <c r="C143" s="164" t="s">
        <v>61</v>
      </c>
      <c r="D143" s="146" t="s">
        <v>426</v>
      </c>
      <c r="E143" s="147" t="s">
        <v>63</v>
      </c>
      <c r="F143" s="148"/>
      <c r="G143" s="149">
        <v>4.3099999999999996</v>
      </c>
      <c r="H143" s="150">
        <f>G143*$O$8</f>
        <v>429.90439799999996</v>
      </c>
      <c r="I143" s="151" t="s">
        <v>65</v>
      </c>
      <c r="J143" s="151">
        <v>25</v>
      </c>
      <c r="K143" s="166" t="s">
        <v>1218</v>
      </c>
      <c r="L143" s="152"/>
      <c r="M143" s="153">
        <f>L143*G143</f>
        <v>0</v>
      </c>
      <c r="N143" s="154">
        <f>L143*H143</f>
        <v>0</v>
      </c>
      <c r="O143" s="155" t="s">
        <v>1232</v>
      </c>
      <c r="P143" s="155" t="s">
        <v>67</v>
      </c>
      <c r="Q143" s="147" t="s">
        <v>84</v>
      </c>
      <c r="R143" s="156" t="s">
        <v>71</v>
      </c>
      <c r="S143" s="147">
        <v>300</v>
      </c>
      <c r="T143" s="157" t="s">
        <v>96</v>
      </c>
      <c r="U143" s="156" t="s">
        <v>97</v>
      </c>
      <c r="V143" s="156" t="s">
        <v>427</v>
      </c>
      <c r="W143" s="158" t="s">
        <v>89</v>
      </c>
      <c r="X143" s="159"/>
    </row>
    <row r="144" spans="1:24" s="79" customFormat="1" ht="16.05" customHeight="1">
      <c r="A144" s="55"/>
      <c r="B144" s="175" t="s">
        <v>428</v>
      </c>
      <c r="C144" s="64" t="s">
        <v>61</v>
      </c>
      <c r="D144" s="65" t="s">
        <v>429</v>
      </c>
      <c r="E144" s="66" t="s">
        <v>63</v>
      </c>
      <c r="F144" s="67" t="s">
        <v>64</v>
      </c>
      <c r="G144" s="68">
        <v>2.25</v>
      </c>
      <c r="H144" s="69">
        <f>G144*$O$8</f>
        <v>224.42805000000001</v>
      </c>
      <c r="I144" s="70" t="s">
        <v>65</v>
      </c>
      <c r="J144" s="70">
        <v>25</v>
      </c>
      <c r="K144" s="174" t="s">
        <v>1222</v>
      </c>
      <c r="L144" s="71"/>
      <c r="M144" s="72">
        <f>L144*G144</f>
        <v>0</v>
      </c>
      <c r="N144" s="73">
        <f>L144*H144</f>
        <v>0</v>
      </c>
      <c r="O144" s="74" t="s">
        <v>1232</v>
      </c>
      <c r="P144" s="75" t="s">
        <v>67</v>
      </c>
      <c r="Q144" s="66" t="s">
        <v>12</v>
      </c>
      <c r="R144" s="76"/>
      <c r="S144" s="66"/>
      <c r="T144" s="77"/>
      <c r="U144" s="76"/>
      <c r="V144" s="76"/>
      <c r="W144" s="78" t="s">
        <v>75</v>
      </c>
      <c r="X144" s="62"/>
    </row>
    <row r="145" spans="1:24" s="160" customFormat="1" ht="16.05" hidden="1" customHeight="1">
      <c r="A145" s="145"/>
      <c r="B145" s="176" t="s">
        <v>430</v>
      </c>
      <c r="C145" s="164" t="s">
        <v>61</v>
      </c>
      <c r="D145" s="146" t="s">
        <v>431</v>
      </c>
      <c r="E145" s="147" t="s">
        <v>63</v>
      </c>
      <c r="F145" s="148"/>
      <c r="G145" s="149">
        <v>2.0699999999999998</v>
      </c>
      <c r="H145" s="150">
        <f>G145*$O$8</f>
        <v>206.473806</v>
      </c>
      <c r="I145" s="151" t="s">
        <v>65</v>
      </c>
      <c r="J145" s="151">
        <v>25</v>
      </c>
      <c r="K145" s="166" t="s">
        <v>1218</v>
      </c>
      <c r="L145" s="152"/>
      <c r="M145" s="153">
        <f>L145*G145</f>
        <v>0</v>
      </c>
      <c r="N145" s="154">
        <f>L145*H145</f>
        <v>0</v>
      </c>
      <c r="O145" s="155" t="s">
        <v>66</v>
      </c>
      <c r="P145" s="155" t="s">
        <v>83</v>
      </c>
      <c r="Q145" s="147" t="s">
        <v>70</v>
      </c>
      <c r="R145" s="156" t="s">
        <v>432</v>
      </c>
      <c r="S145" s="147">
        <v>250</v>
      </c>
      <c r="T145" s="157" t="s">
        <v>79</v>
      </c>
      <c r="U145" s="156" t="s">
        <v>174</v>
      </c>
      <c r="V145" s="156" t="s">
        <v>143</v>
      </c>
      <c r="W145" s="158" t="s">
        <v>75</v>
      </c>
      <c r="X145" s="159"/>
    </row>
    <row r="146" spans="1:24" s="79" customFormat="1" ht="16.05" customHeight="1">
      <c r="A146" s="55"/>
      <c r="B146" s="175" t="s">
        <v>1213</v>
      </c>
      <c r="C146" s="64" t="s">
        <v>61</v>
      </c>
      <c r="D146" s="65" t="s">
        <v>1212</v>
      </c>
      <c r="E146" s="66" t="s">
        <v>63</v>
      </c>
      <c r="F146" s="165" t="s">
        <v>1202</v>
      </c>
      <c r="G146" s="68">
        <v>4.3099999999999996</v>
      </c>
      <c r="H146" s="69">
        <f>G146*$O$8</f>
        <v>429.90439799999996</v>
      </c>
      <c r="I146" s="70" t="s">
        <v>65</v>
      </c>
      <c r="J146" s="70">
        <v>25</v>
      </c>
      <c r="K146" s="174" t="s">
        <v>1222</v>
      </c>
      <c r="L146" s="71"/>
      <c r="M146" s="72">
        <f>L146*G146</f>
        <v>0</v>
      </c>
      <c r="N146" s="73">
        <f>L146*H146</f>
        <v>0</v>
      </c>
      <c r="O146" s="74" t="s">
        <v>1232</v>
      </c>
      <c r="P146" s="75" t="s">
        <v>67</v>
      </c>
      <c r="Q146" s="66" t="s">
        <v>70</v>
      </c>
      <c r="R146" s="76" t="s">
        <v>95</v>
      </c>
      <c r="S146" s="66" t="s">
        <v>1227</v>
      </c>
      <c r="T146" s="77" t="s">
        <v>1225</v>
      </c>
      <c r="U146" s="76" t="s">
        <v>347</v>
      </c>
      <c r="V146" s="76" t="s">
        <v>143</v>
      </c>
      <c r="W146" s="78"/>
      <c r="X146" s="62"/>
    </row>
    <row r="147" spans="1:24" s="79" customFormat="1" ht="16.05" customHeight="1">
      <c r="A147" s="55"/>
      <c r="B147" s="175" t="s">
        <v>433</v>
      </c>
      <c r="C147" s="64" t="s">
        <v>61</v>
      </c>
      <c r="D147" s="65" t="s">
        <v>434</v>
      </c>
      <c r="E147" s="66" t="s">
        <v>63</v>
      </c>
      <c r="F147" s="67"/>
      <c r="G147" s="68">
        <v>2.5099999999999998</v>
      </c>
      <c r="H147" s="69">
        <f>G147*$O$8</f>
        <v>250.36195799999999</v>
      </c>
      <c r="I147" s="70" t="s">
        <v>65</v>
      </c>
      <c r="J147" s="70">
        <v>25</v>
      </c>
      <c r="K147" s="174" t="s">
        <v>1222</v>
      </c>
      <c r="L147" s="71"/>
      <c r="M147" s="72">
        <f>L147*G147</f>
        <v>0</v>
      </c>
      <c r="N147" s="73">
        <f>L147*H147</f>
        <v>0</v>
      </c>
      <c r="O147" s="74" t="s">
        <v>1232</v>
      </c>
      <c r="P147" s="75" t="s">
        <v>67</v>
      </c>
      <c r="Q147" s="66" t="s">
        <v>84</v>
      </c>
      <c r="R147" s="76" t="s">
        <v>172</v>
      </c>
      <c r="S147" s="66">
        <v>150</v>
      </c>
      <c r="T147" s="77" t="s">
        <v>96</v>
      </c>
      <c r="U147" s="76" t="s">
        <v>97</v>
      </c>
      <c r="V147" s="76" t="s">
        <v>335</v>
      </c>
      <c r="W147" s="78" t="s">
        <v>89</v>
      </c>
      <c r="X147" s="62"/>
    </row>
    <row r="148" spans="1:24" s="160" customFormat="1" ht="16.05" hidden="1" customHeight="1">
      <c r="A148" s="145"/>
      <c r="B148" s="176" t="s">
        <v>435</v>
      </c>
      <c r="C148" s="164" t="s">
        <v>61</v>
      </c>
      <c r="D148" s="146" t="s">
        <v>436</v>
      </c>
      <c r="E148" s="147" t="s">
        <v>63</v>
      </c>
      <c r="F148" s="148" t="s">
        <v>92</v>
      </c>
      <c r="G148" s="149">
        <v>2.0699999999999998</v>
      </c>
      <c r="H148" s="150">
        <f>G148*$O$8</f>
        <v>206.473806</v>
      </c>
      <c r="I148" s="151" t="s">
        <v>65</v>
      </c>
      <c r="J148" s="151">
        <v>25</v>
      </c>
      <c r="K148" s="166" t="s">
        <v>1218</v>
      </c>
      <c r="L148" s="152"/>
      <c r="M148" s="153">
        <f>L148*G148</f>
        <v>0</v>
      </c>
      <c r="N148" s="154">
        <f>L148*H148</f>
        <v>0</v>
      </c>
      <c r="O148" s="155" t="s">
        <v>93</v>
      </c>
      <c r="P148" s="155" t="s">
        <v>83</v>
      </c>
      <c r="Q148" s="147" t="s">
        <v>94</v>
      </c>
      <c r="R148" s="156" t="s">
        <v>387</v>
      </c>
      <c r="S148" s="147" t="s">
        <v>177</v>
      </c>
      <c r="T148" s="157" t="s">
        <v>437</v>
      </c>
      <c r="U148" s="156" t="s">
        <v>399</v>
      </c>
      <c r="V148" s="156" t="s">
        <v>438</v>
      </c>
      <c r="W148" s="158" t="s">
        <v>99</v>
      </c>
      <c r="X148" s="159"/>
    </row>
    <row r="149" spans="1:24" s="79" customFormat="1" ht="16.05" customHeight="1">
      <c r="A149" s="55"/>
      <c r="B149" s="175" t="s">
        <v>439</v>
      </c>
      <c r="C149" s="64" t="s">
        <v>61</v>
      </c>
      <c r="D149" s="65" t="s">
        <v>440</v>
      </c>
      <c r="E149" s="66" t="s">
        <v>63</v>
      </c>
      <c r="F149" s="67"/>
      <c r="G149" s="68">
        <v>2.0699999999999998</v>
      </c>
      <c r="H149" s="69">
        <f>G149*$O$8</f>
        <v>206.473806</v>
      </c>
      <c r="I149" s="70" t="s">
        <v>65</v>
      </c>
      <c r="J149" s="70">
        <v>25</v>
      </c>
      <c r="K149" s="174" t="s">
        <v>1222</v>
      </c>
      <c r="L149" s="71"/>
      <c r="M149" s="72">
        <f>L149*G149</f>
        <v>0</v>
      </c>
      <c r="N149" s="73">
        <f>L149*H149</f>
        <v>0</v>
      </c>
      <c r="O149" s="74" t="s">
        <v>1232</v>
      </c>
      <c r="P149" s="75" t="s">
        <v>67</v>
      </c>
      <c r="Q149" s="66" t="s">
        <v>84</v>
      </c>
      <c r="R149" s="76" t="s">
        <v>172</v>
      </c>
      <c r="S149" s="66">
        <v>150</v>
      </c>
      <c r="T149" s="77" t="s">
        <v>441</v>
      </c>
      <c r="U149" s="76" t="s">
        <v>122</v>
      </c>
      <c r="V149" s="76" t="s">
        <v>442</v>
      </c>
      <c r="W149" s="78" t="s">
        <v>106</v>
      </c>
      <c r="X149" s="62"/>
    </row>
    <row r="150" spans="1:24" s="160" customFormat="1" ht="16.05" hidden="1" customHeight="1">
      <c r="A150" s="145"/>
      <c r="B150" s="176" t="s">
        <v>443</v>
      </c>
      <c r="C150" s="164" t="s">
        <v>61</v>
      </c>
      <c r="D150" s="146" t="s">
        <v>444</v>
      </c>
      <c r="E150" s="147" t="s">
        <v>63</v>
      </c>
      <c r="F150" s="148"/>
      <c r="G150" s="149">
        <v>3.3</v>
      </c>
      <c r="H150" s="150">
        <f>G150*$O$8</f>
        <v>329.16113999999999</v>
      </c>
      <c r="I150" s="151" t="s">
        <v>65</v>
      </c>
      <c r="J150" s="151">
        <v>25</v>
      </c>
      <c r="K150" s="166" t="s">
        <v>1218</v>
      </c>
      <c r="L150" s="152"/>
      <c r="M150" s="153">
        <f>L150*G150</f>
        <v>0</v>
      </c>
      <c r="N150" s="154">
        <f>L150*H150</f>
        <v>0</v>
      </c>
      <c r="O150" s="155" t="s">
        <v>66</v>
      </c>
      <c r="P150" s="155" t="s">
        <v>67</v>
      </c>
      <c r="Q150" s="147" t="s">
        <v>70</v>
      </c>
      <c r="R150" s="156" t="s">
        <v>102</v>
      </c>
      <c r="S150" s="147">
        <v>250</v>
      </c>
      <c r="T150" s="157" t="s">
        <v>234</v>
      </c>
      <c r="U150" s="156" t="s">
        <v>174</v>
      </c>
      <c r="V150" s="156"/>
      <c r="W150" s="158" t="s">
        <v>75</v>
      </c>
      <c r="X150" s="159"/>
    </row>
    <row r="151" spans="1:24" s="79" customFormat="1" ht="16.05" customHeight="1">
      <c r="A151" s="55"/>
      <c r="B151" s="175" t="s">
        <v>445</v>
      </c>
      <c r="C151" s="64" t="s">
        <v>61</v>
      </c>
      <c r="D151" s="65" t="s">
        <v>446</v>
      </c>
      <c r="E151" s="66" t="s">
        <v>63</v>
      </c>
      <c r="F151" s="82" t="s">
        <v>130</v>
      </c>
      <c r="G151" s="68">
        <v>4.13</v>
      </c>
      <c r="H151" s="69">
        <f>G151*$O$8</f>
        <v>411.950154</v>
      </c>
      <c r="I151" s="70" t="s">
        <v>65</v>
      </c>
      <c r="J151" s="70">
        <v>25</v>
      </c>
      <c r="K151" s="174" t="s">
        <v>1222</v>
      </c>
      <c r="L151" s="71"/>
      <c r="M151" s="72">
        <f>L151*G151</f>
        <v>0</v>
      </c>
      <c r="N151" s="73">
        <f>L151*H151</f>
        <v>0</v>
      </c>
      <c r="O151" s="74" t="s">
        <v>1232</v>
      </c>
      <c r="P151" s="75" t="s">
        <v>67</v>
      </c>
      <c r="Q151" s="66" t="s">
        <v>70</v>
      </c>
      <c r="R151" s="76" t="s">
        <v>126</v>
      </c>
      <c r="S151" s="66">
        <v>150</v>
      </c>
      <c r="T151" s="77" t="s">
        <v>213</v>
      </c>
      <c r="U151" s="76" t="s">
        <v>174</v>
      </c>
      <c r="V151" s="76" t="s">
        <v>447</v>
      </c>
      <c r="W151" s="78" t="s">
        <v>89</v>
      </c>
      <c r="X151" s="62"/>
    </row>
    <row r="152" spans="1:24" s="79" customFormat="1" ht="16.05" customHeight="1">
      <c r="A152" s="55"/>
      <c r="B152" s="175" t="s">
        <v>448</v>
      </c>
      <c r="C152" s="64" t="s">
        <v>61</v>
      </c>
      <c r="D152" s="65" t="s">
        <v>449</v>
      </c>
      <c r="E152" s="66" t="s">
        <v>63</v>
      </c>
      <c r="F152" s="67"/>
      <c r="G152" s="68">
        <v>2.0699999999999998</v>
      </c>
      <c r="H152" s="69">
        <f>G152*$O$8</f>
        <v>206.473806</v>
      </c>
      <c r="I152" s="70" t="s">
        <v>65</v>
      </c>
      <c r="J152" s="70">
        <v>25</v>
      </c>
      <c r="K152" s="174" t="s">
        <v>1222</v>
      </c>
      <c r="L152" s="71"/>
      <c r="M152" s="72">
        <f>L152*G152</f>
        <v>0</v>
      </c>
      <c r="N152" s="73">
        <f>L152*H152</f>
        <v>0</v>
      </c>
      <c r="O152" s="74" t="s">
        <v>1232</v>
      </c>
      <c r="P152" s="75" t="s">
        <v>67</v>
      </c>
      <c r="Q152" s="66" t="s">
        <v>70</v>
      </c>
      <c r="R152" s="76" t="s">
        <v>450</v>
      </c>
      <c r="S152" s="66">
        <v>300</v>
      </c>
      <c r="T152" s="77" t="s">
        <v>364</v>
      </c>
      <c r="U152" s="76" t="s">
        <v>451</v>
      </c>
      <c r="V152" s="76" t="s">
        <v>452</v>
      </c>
      <c r="W152" s="78" t="s">
        <v>75</v>
      </c>
      <c r="X152" s="62"/>
    </row>
    <row r="153" spans="1:24" s="79" customFormat="1" ht="16.05" customHeight="1">
      <c r="A153" s="55"/>
      <c r="B153" s="175" t="s">
        <v>453</v>
      </c>
      <c r="C153" s="64" t="s">
        <v>61</v>
      </c>
      <c r="D153" s="65" t="s">
        <v>454</v>
      </c>
      <c r="E153" s="66" t="s">
        <v>63</v>
      </c>
      <c r="F153" s="67"/>
      <c r="G153" s="68">
        <v>3.3699999999999997</v>
      </c>
      <c r="H153" s="69">
        <f>G153*$O$8</f>
        <v>336.14334599999995</v>
      </c>
      <c r="I153" s="70" t="s">
        <v>65</v>
      </c>
      <c r="J153" s="70">
        <v>25</v>
      </c>
      <c r="K153" s="174" t="s">
        <v>1222</v>
      </c>
      <c r="L153" s="71"/>
      <c r="M153" s="72">
        <f>L153*G153</f>
        <v>0</v>
      </c>
      <c r="N153" s="73">
        <f>L153*H153</f>
        <v>0</v>
      </c>
      <c r="O153" s="74" t="s">
        <v>1232</v>
      </c>
      <c r="P153" s="75" t="s">
        <v>67</v>
      </c>
      <c r="Q153" s="66" t="s">
        <v>70</v>
      </c>
      <c r="R153" s="76" t="s">
        <v>455</v>
      </c>
      <c r="S153" s="66">
        <v>120</v>
      </c>
      <c r="T153" s="77" t="s">
        <v>72</v>
      </c>
      <c r="U153" s="76" t="s">
        <v>451</v>
      </c>
      <c r="V153" s="76"/>
      <c r="W153" s="78" t="s">
        <v>257</v>
      </c>
      <c r="X153" s="62"/>
    </row>
    <row r="154" spans="1:24" s="160" customFormat="1" ht="16.05" hidden="1" customHeight="1">
      <c r="A154" s="145"/>
      <c r="B154" s="176" t="s">
        <v>456</v>
      </c>
      <c r="C154" s="164" t="s">
        <v>61</v>
      </c>
      <c r="D154" s="146" t="s">
        <v>457</v>
      </c>
      <c r="E154" s="147" t="s">
        <v>63</v>
      </c>
      <c r="F154" s="148"/>
      <c r="G154" s="149">
        <v>1.87</v>
      </c>
      <c r="H154" s="150">
        <f>G154*$O$8</f>
        <v>186.52464600000002</v>
      </c>
      <c r="I154" s="151" t="s">
        <v>65</v>
      </c>
      <c r="J154" s="151">
        <v>25</v>
      </c>
      <c r="K154" s="166" t="s">
        <v>1218</v>
      </c>
      <c r="L154" s="152"/>
      <c r="M154" s="153">
        <f>L154*G154</f>
        <v>0</v>
      </c>
      <c r="N154" s="154">
        <f>L154*H154</f>
        <v>0</v>
      </c>
      <c r="O154" s="155" t="s">
        <v>93</v>
      </c>
      <c r="P154" s="155" t="s">
        <v>67</v>
      </c>
      <c r="Q154" s="147" t="s">
        <v>369</v>
      </c>
      <c r="R154" s="156" t="s">
        <v>458</v>
      </c>
      <c r="S154" s="147">
        <v>400</v>
      </c>
      <c r="T154" s="157" t="s">
        <v>72</v>
      </c>
      <c r="U154" s="156" t="s">
        <v>97</v>
      </c>
      <c r="V154" s="156" t="s">
        <v>105</v>
      </c>
      <c r="W154" s="158" t="s">
        <v>216</v>
      </c>
      <c r="X154" s="159"/>
    </row>
    <row r="155" spans="1:24" s="79" customFormat="1" ht="16.05" customHeight="1">
      <c r="A155" s="55"/>
      <c r="B155" s="175" t="s">
        <v>459</v>
      </c>
      <c r="C155" s="64" t="s">
        <v>61</v>
      </c>
      <c r="D155" s="65" t="s">
        <v>460</v>
      </c>
      <c r="E155" s="66" t="s">
        <v>63</v>
      </c>
      <c r="F155" s="67"/>
      <c r="G155" s="68">
        <v>4.3099999999999996</v>
      </c>
      <c r="H155" s="69">
        <f>G155*$O$8</f>
        <v>429.90439799999996</v>
      </c>
      <c r="I155" s="70" t="s">
        <v>65</v>
      </c>
      <c r="J155" s="70">
        <v>25</v>
      </c>
      <c r="K155" s="174" t="s">
        <v>1222</v>
      </c>
      <c r="L155" s="71"/>
      <c r="M155" s="72">
        <f>L155*G155</f>
        <v>0</v>
      </c>
      <c r="N155" s="73">
        <f>L155*H155</f>
        <v>0</v>
      </c>
      <c r="O155" s="74" t="s">
        <v>1232</v>
      </c>
      <c r="P155" s="75" t="s">
        <v>67</v>
      </c>
      <c r="Q155" s="66" t="s">
        <v>70</v>
      </c>
      <c r="R155" s="76" t="s">
        <v>166</v>
      </c>
      <c r="S155" s="66" t="s">
        <v>296</v>
      </c>
      <c r="T155" s="77" t="s">
        <v>461</v>
      </c>
      <c r="U155" s="76" t="s">
        <v>462</v>
      </c>
      <c r="V155" s="76" t="s">
        <v>143</v>
      </c>
      <c r="W155" s="78" t="s">
        <v>75</v>
      </c>
      <c r="X155" s="62"/>
    </row>
    <row r="156" spans="1:24" s="79" customFormat="1" ht="16.05" customHeight="1">
      <c r="A156" s="55"/>
      <c r="B156" s="175" t="s">
        <v>463</v>
      </c>
      <c r="C156" s="64" t="s">
        <v>61</v>
      </c>
      <c r="D156" s="65" t="s">
        <v>464</v>
      </c>
      <c r="E156" s="66" t="s">
        <v>63</v>
      </c>
      <c r="F156" s="82" t="s">
        <v>130</v>
      </c>
      <c r="G156" s="68">
        <v>2.25</v>
      </c>
      <c r="H156" s="69">
        <f>G156*$O$8</f>
        <v>224.42805000000001</v>
      </c>
      <c r="I156" s="70" t="s">
        <v>65</v>
      </c>
      <c r="J156" s="70">
        <v>25</v>
      </c>
      <c r="K156" s="174" t="s">
        <v>1222</v>
      </c>
      <c r="L156" s="71"/>
      <c r="M156" s="72">
        <f>L156*G156</f>
        <v>0</v>
      </c>
      <c r="N156" s="73">
        <f>L156*H156</f>
        <v>0</v>
      </c>
      <c r="O156" s="74" t="s">
        <v>1232</v>
      </c>
      <c r="P156" s="75" t="s">
        <v>67</v>
      </c>
      <c r="Q156" s="66" t="s">
        <v>84</v>
      </c>
      <c r="R156" s="76" t="s">
        <v>71</v>
      </c>
      <c r="S156" s="66">
        <v>400</v>
      </c>
      <c r="T156" s="77" t="s">
        <v>156</v>
      </c>
      <c r="U156" s="76" t="s">
        <v>97</v>
      </c>
      <c r="V156" s="76" t="s">
        <v>147</v>
      </c>
      <c r="W156" s="78" t="s">
        <v>75</v>
      </c>
      <c r="X156" s="62"/>
    </row>
    <row r="157" spans="1:24" s="160" customFormat="1" ht="16.05" hidden="1" customHeight="1">
      <c r="A157" s="145"/>
      <c r="B157" s="176" t="s">
        <v>465</v>
      </c>
      <c r="C157" s="164" t="s">
        <v>61</v>
      </c>
      <c r="D157" s="146" t="s">
        <v>466</v>
      </c>
      <c r="E157" s="147" t="s">
        <v>63</v>
      </c>
      <c r="F157" s="148"/>
      <c r="G157" s="149">
        <v>1.87</v>
      </c>
      <c r="H157" s="150">
        <f>G157*$O$8</f>
        <v>186.52464600000002</v>
      </c>
      <c r="I157" s="151" t="s">
        <v>65</v>
      </c>
      <c r="J157" s="151">
        <v>25</v>
      </c>
      <c r="K157" s="166" t="s">
        <v>1218</v>
      </c>
      <c r="L157" s="152"/>
      <c r="M157" s="153">
        <f>L157*G157</f>
        <v>0</v>
      </c>
      <c r="N157" s="154">
        <f>L157*H157</f>
        <v>0</v>
      </c>
      <c r="O157" s="155" t="s">
        <v>1232</v>
      </c>
      <c r="P157" s="155" t="s">
        <v>67</v>
      </c>
      <c r="Q157" s="147" t="s">
        <v>84</v>
      </c>
      <c r="R157" s="156" t="s">
        <v>120</v>
      </c>
      <c r="S157" s="147">
        <v>400</v>
      </c>
      <c r="T157" s="157" t="s">
        <v>467</v>
      </c>
      <c r="U157" s="156" t="s">
        <v>338</v>
      </c>
      <c r="V157" s="156" t="s">
        <v>221</v>
      </c>
      <c r="W157" s="158" t="s">
        <v>75</v>
      </c>
      <c r="X157" s="159"/>
    </row>
    <row r="158" spans="1:24" s="79" customFormat="1" ht="16.05" customHeight="1">
      <c r="A158" s="55"/>
      <c r="B158" s="175" t="s">
        <v>468</v>
      </c>
      <c r="C158" s="64" t="s">
        <v>61</v>
      </c>
      <c r="D158" s="65" t="s">
        <v>469</v>
      </c>
      <c r="E158" s="66" t="s">
        <v>63</v>
      </c>
      <c r="F158" s="67"/>
      <c r="G158" s="68">
        <v>2.0699999999999998</v>
      </c>
      <c r="H158" s="69">
        <f>G158*$O$8</f>
        <v>206.473806</v>
      </c>
      <c r="I158" s="70" t="s">
        <v>65</v>
      </c>
      <c r="J158" s="70">
        <v>25</v>
      </c>
      <c r="K158" s="174" t="s">
        <v>1222</v>
      </c>
      <c r="L158" s="71"/>
      <c r="M158" s="72">
        <f>L158*G158</f>
        <v>0</v>
      </c>
      <c r="N158" s="73">
        <f>L158*H158</f>
        <v>0</v>
      </c>
      <c r="O158" s="74" t="s">
        <v>1232</v>
      </c>
      <c r="P158" s="75" t="s">
        <v>67</v>
      </c>
      <c r="Q158" s="66" t="s">
        <v>70</v>
      </c>
      <c r="R158" s="76" t="s">
        <v>102</v>
      </c>
      <c r="S158" s="66">
        <v>400</v>
      </c>
      <c r="T158" s="77" t="s">
        <v>167</v>
      </c>
      <c r="U158" s="76" t="s">
        <v>451</v>
      </c>
      <c r="V158" s="76" t="s">
        <v>470</v>
      </c>
      <c r="W158" s="78" t="s">
        <v>75</v>
      </c>
      <c r="X158" s="62"/>
    </row>
    <row r="159" spans="1:24" s="79" customFormat="1" ht="16.05" customHeight="1">
      <c r="A159" s="55"/>
      <c r="B159" s="175" t="s">
        <v>471</v>
      </c>
      <c r="C159" s="64" t="s">
        <v>61</v>
      </c>
      <c r="D159" s="65" t="s">
        <v>472</v>
      </c>
      <c r="E159" s="66" t="s">
        <v>63</v>
      </c>
      <c r="F159" s="67"/>
      <c r="G159" s="68">
        <v>2.25</v>
      </c>
      <c r="H159" s="69">
        <f>G159*$O$8</f>
        <v>224.42805000000001</v>
      </c>
      <c r="I159" s="70" t="s">
        <v>65</v>
      </c>
      <c r="J159" s="70">
        <v>25</v>
      </c>
      <c r="K159" s="174" t="s">
        <v>1222</v>
      </c>
      <c r="L159" s="71"/>
      <c r="M159" s="72">
        <f>L159*G159</f>
        <v>0</v>
      </c>
      <c r="N159" s="73">
        <f>L159*H159</f>
        <v>0</v>
      </c>
      <c r="O159" s="74" t="s">
        <v>1232</v>
      </c>
      <c r="P159" s="75" t="s">
        <v>67</v>
      </c>
      <c r="Q159" s="66" t="s">
        <v>70</v>
      </c>
      <c r="R159" s="76" t="s">
        <v>102</v>
      </c>
      <c r="S159" s="66">
        <v>200</v>
      </c>
      <c r="T159" s="77" t="s">
        <v>473</v>
      </c>
      <c r="U159" s="76" t="s">
        <v>462</v>
      </c>
      <c r="V159" s="76" t="s">
        <v>143</v>
      </c>
      <c r="W159" s="78" t="s">
        <v>75</v>
      </c>
      <c r="X159" s="62"/>
    </row>
    <row r="160" spans="1:24" s="79" customFormat="1" ht="16.05" customHeight="1">
      <c r="A160" s="55"/>
      <c r="B160" s="175" t="s">
        <v>474</v>
      </c>
      <c r="C160" s="64" t="s">
        <v>61</v>
      </c>
      <c r="D160" s="65" t="s">
        <v>475</v>
      </c>
      <c r="E160" s="66" t="s">
        <v>63</v>
      </c>
      <c r="F160" s="67"/>
      <c r="G160" s="68">
        <v>4.3099999999999996</v>
      </c>
      <c r="H160" s="69">
        <f>G160*$O$8</f>
        <v>429.90439799999996</v>
      </c>
      <c r="I160" s="70" t="s">
        <v>65</v>
      </c>
      <c r="J160" s="70">
        <v>25</v>
      </c>
      <c r="K160" s="174" t="s">
        <v>1222</v>
      </c>
      <c r="L160" s="71"/>
      <c r="M160" s="72">
        <f>L160*G160</f>
        <v>0</v>
      </c>
      <c r="N160" s="73">
        <f>L160*H160</f>
        <v>0</v>
      </c>
      <c r="O160" s="74" t="s">
        <v>1232</v>
      </c>
      <c r="P160" s="75" t="s">
        <v>67</v>
      </c>
      <c r="Q160" s="66" t="s">
        <v>70</v>
      </c>
      <c r="R160" s="76" t="s">
        <v>126</v>
      </c>
      <c r="S160" s="66">
        <v>200</v>
      </c>
      <c r="T160" s="77" t="s">
        <v>173</v>
      </c>
      <c r="U160" s="76" t="s">
        <v>73</v>
      </c>
      <c r="V160" s="76" t="s">
        <v>135</v>
      </c>
      <c r="W160" s="78" t="s">
        <v>75</v>
      </c>
      <c r="X160" s="62"/>
    </row>
    <row r="161" spans="1:24" s="79" customFormat="1" ht="16.05" customHeight="1">
      <c r="A161" s="55"/>
      <c r="B161" s="175" t="s">
        <v>476</v>
      </c>
      <c r="C161" s="64" t="s">
        <v>61</v>
      </c>
      <c r="D161" s="65" t="s">
        <v>477</v>
      </c>
      <c r="E161" s="66" t="s">
        <v>63</v>
      </c>
      <c r="F161" s="67"/>
      <c r="G161" s="68">
        <v>2.5099999999999998</v>
      </c>
      <c r="H161" s="69">
        <f>G161*$O$8</f>
        <v>250.36195799999999</v>
      </c>
      <c r="I161" s="70" t="s">
        <v>65</v>
      </c>
      <c r="J161" s="70">
        <v>25</v>
      </c>
      <c r="K161" s="174" t="s">
        <v>1222</v>
      </c>
      <c r="L161" s="71"/>
      <c r="M161" s="72">
        <f>L161*G161</f>
        <v>0</v>
      </c>
      <c r="N161" s="73">
        <f>L161*H161</f>
        <v>0</v>
      </c>
      <c r="O161" s="74" t="s">
        <v>1232</v>
      </c>
      <c r="P161" s="75" t="s">
        <v>67</v>
      </c>
      <c r="Q161" s="66" t="s">
        <v>70</v>
      </c>
      <c r="R161" s="76" t="s">
        <v>126</v>
      </c>
      <c r="S161" s="66">
        <v>200</v>
      </c>
      <c r="T161" s="77" t="s">
        <v>173</v>
      </c>
      <c r="U161" s="76" t="s">
        <v>174</v>
      </c>
      <c r="V161" s="76" t="s">
        <v>478</v>
      </c>
      <c r="W161" s="78" t="s">
        <v>75</v>
      </c>
      <c r="X161" s="62"/>
    </row>
    <row r="162" spans="1:24" s="160" customFormat="1" ht="16.05" hidden="1" customHeight="1">
      <c r="A162" s="145"/>
      <c r="B162" s="176" t="s">
        <v>479</v>
      </c>
      <c r="C162" s="164" t="s">
        <v>61</v>
      </c>
      <c r="D162" s="146" t="s">
        <v>480</v>
      </c>
      <c r="E162" s="147" t="s">
        <v>63</v>
      </c>
      <c r="F162" s="148"/>
      <c r="G162" s="149">
        <v>4.3099999999999996</v>
      </c>
      <c r="H162" s="150">
        <f>G162*$O$8</f>
        <v>429.90439799999996</v>
      </c>
      <c r="I162" s="151" t="s">
        <v>65</v>
      </c>
      <c r="J162" s="151">
        <v>25</v>
      </c>
      <c r="K162" s="166" t="s">
        <v>1218</v>
      </c>
      <c r="L162" s="152"/>
      <c r="M162" s="153">
        <f>L162*G162</f>
        <v>0</v>
      </c>
      <c r="N162" s="154">
        <f>L162*H162</f>
        <v>0</v>
      </c>
      <c r="O162" s="155" t="s">
        <v>66</v>
      </c>
      <c r="P162" s="155" t="s">
        <v>83</v>
      </c>
      <c r="Q162" s="147" t="s">
        <v>70</v>
      </c>
      <c r="R162" s="156" t="s">
        <v>481</v>
      </c>
      <c r="S162" s="147">
        <v>200</v>
      </c>
      <c r="T162" s="157" t="s">
        <v>167</v>
      </c>
      <c r="U162" s="156" t="s">
        <v>174</v>
      </c>
      <c r="V162" s="156" t="s">
        <v>135</v>
      </c>
      <c r="W162" s="158" t="s">
        <v>216</v>
      </c>
      <c r="X162" s="159"/>
    </row>
    <row r="163" spans="1:24" s="79" customFormat="1" ht="16.05" customHeight="1">
      <c r="A163" s="55"/>
      <c r="B163" s="175" t="s">
        <v>482</v>
      </c>
      <c r="C163" s="64" t="s">
        <v>61</v>
      </c>
      <c r="D163" s="65" t="s">
        <v>483</v>
      </c>
      <c r="E163" s="66" t="s">
        <v>63</v>
      </c>
      <c r="F163" s="82" t="s">
        <v>130</v>
      </c>
      <c r="G163" s="68">
        <v>1.87</v>
      </c>
      <c r="H163" s="69">
        <f>G163*$O$8</f>
        <v>186.52464600000002</v>
      </c>
      <c r="I163" s="70" t="s">
        <v>65</v>
      </c>
      <c r="J163" s="70">
        <v>25</v>
      </c>
      <c r="K163" s="174" t="s">
        <v>1222</v>
      </c>
      <c r="L163" s="71"/>
      <c r="M163" s="72">
        <f>L163*G163</f>
        <v>0</v>
      </c>
      <c r="N163" s="73">
        <f>L163*H163</f>
        <v>0</v>
      </c>
      <c r="O163" s="74" t="s">
        <v>1232</v>
      </c>
      <c r="P163" s="75" t="s">
        <v>67</v>
      </c>
      <c r="Q163" s="66" t="s">
        <v>84</v>
      </c>
      <c r="R163" s="76" t="s">
        <v>102</v>
      </c>
      <c r="S163" s="66">
        <v>400</v>
      </c>
      <c r="T163" s="77" t="s">
        <v>484</v>
      </c>
      <c r="U163" s="76" t="s">
        <v>97</v>
      </c>
      <c r="V163" s="76" t="s">
        <v>485</v>
      </c>
      <c r="W163" s="78" t="s">
        <v>216</v>
      </c>
      <c r="X163" s="62"/>
    </row>
    <row r="164" spans="1:24" s="160" customFormat="1" ht="16.05" hidden="1" customHeight="1">
      <c r="A164" s="145"/>
      <c r="B164" s="176" t="s">
        <v>486</v>
      </c>
      <c r="C164" s="164" t="s">
        <v>61</v>
      </c>
      <c r="D164" s="146" t="s">
        <v>487</v>
      </c>
      <c r="E164" s="147" t="s">
        <v>63</v>
      </c>
      <c r="F164" s="148"/>
      <c r="G164" s="149">
        <v>1.87</v>
      </c>
      <c r="H164" s="150">
        <f>G164*$O$8</f>
        <v>186.52464600000002</v>
      </c>
      <c r="I164" s="151" t="s">
        <v>65</v>
      </c>
      <c r="J164" s="151">
        <v>25</v>
      </c>
      <c r="K164" s="166" t="s">
        <v>1218</v>
      </c>
      <c r="L164" s="152"/>
      <c r="M164" s="153">
        <f>L164*G164</f>
        <v>0</v>
      </c>
      <c r="N164" s="154">
        <f>L164*H164</f>
        <v>0</v>
      </c>
      <c r="O164" s="155" t="s">
        <v>93</v>
      </c>
      <c r="P164" s="155" t="s">
        <v>83</v>
      </c>
      <c r="Q164" s="147" t="s">
        <v>84</v>
      </c>
      <c r="R164" s="156" t="s">
        <v>199</v>
      </c>
      <c r="S164" s="147">
        <v>400</v>
      </c>
      <c r="T164" s="157" t="s">
        <v>364</v>
      </c>
      <c r="U164" s="156" t="s">
        <v>97</v>
      </c>
      <c r="V164" s="156" t="s">
        <v>488</v>
      </c>
      <c r="W164" s="158" t="s">
        <v>216</v>
      </c>
      <c r="X164" s="159"/>
    </row>
    <row r="165" spans="1:24" s="79" customFormat="1" ht="16.05" customHeight="1">
      <c r="A165" s="55"/>
      <c r="B165" s="175" t="s">
        <v>489</v>
      </c>
      <c r="C165" s="64" t="s">
        <v>61</v>
      </c>
      <c r="D165" s="65" t="s">
        <v>490</v>
      </c>
      <c r="E165" s="66" t="s">
        <v>63</v>
      </c>
      <c r="F165" s="82" t="s">
        <v>130</v>
      </c>
      <c r="G165" s="68">
        <v>2.0699999999999998</v>
      </c>
      <c r="H165" s="69">
        <f>G165*$O$8</f>
        <v>206.473806</v>
      </c>
      <c r="I165" s="70" t="s">
        <v>65</v>
      </c>
      <c r="J165" s="70">
        <v>25</v>
      </c>
      <c r="K165" s="174" t="s">
        <v>1222</v>
      </c>
      <c r="L165" s="71"/>
      <c r="M165" s="72">
        <f>L165*G165</f>
        <v>0</v>
      </c>
      <c r="N165" s="73">
        <f>L165*H165</f>
        <v>0</v>
      </c>
      <c r="O165" s="74" t="s">
        <v>1232</v>
      </c>
      <c r="P165" s="75" t="s">
        <v>67</v>
      </c>
      <c r="Q165" s="66" t="s">
        <v>84</v>
      </c>
      <c r="R165" s="76" t="s">
        <v>199</v>
      </c>
      <c r="S165" s="66">
        <v>300</v>
      </c>
      <c r="T165" s="77" t="s">
        <v>491</v>
      </c>
      <c r="U165" s="76" t="s">
        <v>122</v>
      </c>
      <c r="V165" s="76" t="s">
        <v>276</v>
      </c>
      <c r="W165" s="78" t="s">
        <v>89</v>
      </c>
      <c r="X165" s="62"/>
    </row>
    <row r="166" spans="1:24" s="79" customFormat="1" ht="16.05" customHeight="1">
      <c r="A166" s="55"/>
      <c r="B166" s="175" t="s">
        <v>492</v>
      </c>
      <c r="C166" s="64" t="s">
        <v>61</v>
      </c>
      <c r="D166" s="65" t="s">
        <v>493</v>
      </c>
      <c r="E166" s="66" t="s">
        <v>63</v>
      </c>
      <c r="F166" s="67"/>
      <c r="G166" s="68">
        <v>1.87</v>
      </c>
      <c r="H166" s="69">
        <f>G166*$O$8</f>
        <v>186.52464600000002</v>
      </c>
      <c r="I166" s="70" t="s">
        <v>65</v>
      </c>
      <c r="J166" s="70">
        <v>25</v>
      </c>
      <c r="K166" s="174" t="s">
        <v>1222</v>
      </c>
      <c r="L166" s="71"/>
      <c r="M166" s="72">
        <f>L166*G166</f>
        <v>0</v>
      </c>
      <c r="N166" s="73">
        <f>L166*H166</f>
        <v>0</v>
      </c>
      <c r="O166" s="74" t="s">
        <v>1232</v>
      </c>
      <c r="P166" s="75" t="s">
        <v>67</v>
      </c>
      <c r="Q166" s="66" t="s">
        <v>70</v>
      </c>
      <c r="R166" s="76" t="s">
        <v>95</v>
      </c>
      <c r="S166" s="66">
        <v>300</v>
      </c>
      <c r="T166" s="77" t="s">
        <v>484</v>
      </c>
      <c r="U166" s="76" t="s">
        <v>214</v>
      </c>
      <c r="V166" s="76" t="s">
        <v>494</v>
      </c>
      <c r="W166" s="78" t="s">
        <v>495</v>
      </c>
      <c r="X166" s="62"/>
    </row>
    <row r="167" spans="1:24" s="160" customFormat="1" ht="16.05" hidden="1" customHeight="1">
      <c r="A167" s="145"/>
      <c r="B167" s="176" t="s">
        <v>496</v>
      </c>
      <c r="C167" s="164" t="s">
        <v>61</v>
      </c>
      <c r="D167" s="146" t="s">
        <v>497</v>
      </c>
      <c r="E167" s="147" t="s">
        <v>63</v>
      </c>
      <c r="F167" s="148"/>
      <c r="G167" s="149">
        <v>1.87</v>
      </c>
      <c r="H167" s="150">
        <f>G167*$O$8</f>
        <v>186.52464600000002</v>
      </c>
      <c r="I167" s="151" t="s">
        <v>65</v>
      </c>
      <c r="J167" s="151">
        <v>25</v>
      </c>
      <c r="K167" s="166" t="s">
        <v>1218</v>
      </c>
      <c r="L167" s="152"/>
      <c r="M167" s="153">
        <f>L167*G167</f>
        <v>0</v>
      </c>
      <c r="N167" s="154">
        <f>L167*H167</f>
        <v>0</v>
      </c>
      <c r="O167" s="155" t="s">
        <v>66</v>
      </c>
      <c r="P167" s="155" t="s">
        <v>67</v>
      </c>
      <c r="Q167" s="147" t="s">
        <v>84</v>
      </c>
      <c r="R167" s="156" t="s">
        <v>139</v>
      </c>
      <c r="S167" s="147">
        <v>300</v>
      </c>
      <c r="T167" s="157" t="s">
        <v>173</v>
      </c>
      <c r="U167" s="156" t="s">
        <v>122</v>
      </c>
      <c r="V167" s="156" t="s">
        <v>497</v>
      </c>
      <c r="W167" s="158" t="s">
        <v>75</v>
      </c>
      <c r="X167" s="159"/>
    </row>
    <row r="168" spans="1:24" s="79" customFormat="1" ht="16.05" customHeight="1">
      <c r="A168" s="55"/>
      <c r="B168" s="175" t="s">
        <v>498</v>
      </c>
      <c r="C168" s="64" t="s">
        <v>61</v>
      </c>
      <c r="D168" s="65" t="s">
        <v>499</v>
      </c>
      <c r="E168" s="66" t="s">
        <v>63</v>
      </c>
      <c r="F168" s="67"/>
      <c r="G168" s="68">
        <v>4.3099999999999996</v>
      </c>
      <c r="H168" s="69">
        <f>G168*$O$8</f>
        <v>429.90439799999996</v>
      </c>
      <c r="I168" s="70" t="s">
        <v>65</v>
      </c>
      <c r="J168" s="70">
        <v>25</v>
      </c>
      <c r="K168" s="173" t="s">
        <v>1221</v>
      </c>
      <c r="L168" s="71"/>
      <c r="M168" s="72">
        <f>L168*G168</f>
        <v>0</v>
      </c>
      <c r="N168" s="73">
        <f>L168*H168</f>
        <v>0</v>
      </c>
      <c r="O168" s="74" t="s">
        <v>1232</v>
      </c>
      <c r="P168" s="75" t="s">
        <v>67</v>
      </c>
      <c r="Q168" s="66" t="s">
        <v>84</v>
      </c>
      <c r="R168" s="76" t="s">
        <v>95</v>
      </c>
      <c r="S168" s="66">
        <v>300</v>
      </c>
      <c r="T168" s="77" t="s">
        <v>109</v>
      </c>
      <c r="U168" s="76" t="s">
        <v>97</v>
      </c>
      <c r="V168" s="76" t="s">
        <v>243</v>
      </c>
      <c r="W168" s="78" t="s">
        <v>89</v>
      </c>
      <c r="X168" s="62"/>
    </row>
    <row r="169" spans="1:24" s="79" customFormat="1" ht="16.05" customHeight="1">
      <c r="A169" s="55"/>
      <c r="B169" s="175" t="s">
        <v>500</v>
      </c>
      <c r="C169" s="64" t="s">
        <v>61</v>
      </c>
      <c r="D169" s="65" t="s">
        <v>501</v>
      </c>
      <c r="E169" s="66" t="s">
        <v>63</v>
      </c>
      <c r="F169" s="67" t="s">
        <v>64</v>
      </c>
      <c r="G169" s="68">
        <v>2.25</v>
      </c>
      <c r="H169" s="69">
        <f>G169*$O$8</f>
        <v>224.42805000000001</v>
      </c>
      <c r="I169" s="70" t="s">
        <v>65</v>
      </c>
      <c r="J169" s="70">
        <v>25</v>
      </c>
      <c r="K169" s="174" t="s">
        <v>1222</v>
      </c>
      <c r="L169" s="71"/>
      <c r="M169" s="72">
        <f>L169*G169</f>
        <v>0</v>
      </c>
      <c r="N169" s="73">
        <f>L169*H169</f>
        <v>0</v>
      </c>
      <c r="O169" s="74" t="s">
        <v>1232</v>
      </c>
      <c r="P169" s="75" t="s">
        <v>67</v>
      </c>
      <c r="Q169" s="66" t="s">
        <v>12</v>
      </c>
      <c r="R169" s="76"/>
      <c r="S169" s="66"/>
      <c r="T169" s="77"/>
      <c r="U169" s="76"/>
      <c r="V169" s="76"/>
      <c r="W169" s="78" t="s">
        <v>75</v>
      </c>
      <c r="X169" s="62"/>
    </row>
    <row r="170" spans="1:24" s="160" customFormat="1" ht="16.05" hidden="1" customHeight="1">
      <c r="A170" s="145"/>
      <c r="B170" s="176" t="s">
        <v>502</v>
      </c>
      <c r="C170" s="164" t="s">
        <v>61</v>
      </c>
      <c r="D170" s="146" t="s">
        <v>503</v>
      </c>
      <c r="E170" s="147" t="s">
        <v>63</v>
      </c>
      <c r="F170" s="148"/>
      <c r="G170" s="149">
        <v>2.99</v>
      </c>
      <c r="H170" s="150">
        <f>G170*$O$8</f>
        <v>298.23994200000004</v>
      </c>
      <c r="I170" s="151" t="s">
        <v>65</v>
      </c>
      <c r="J170" s="151">
        <v>25</v>
      </c>
      <c r="K170" s="166" t="s">
        <v>1218</v>
      </c>
      <c r="L170" s="152"/>
      <c r="M170" s="153">
        <f>L170*G170</f>
        <v>0</v>
      </c>
      <c r="N170" s="154">
        <f>L170*H170</f>
        <v>0</v>
      </c>
      <c r="O170" s="155" t="s">
        <v>1232</v>
      </c>
      <c r="P170" s="155" t="s">
        <v>67</v>
      </c>
      <c r="Q170" s="147" t="s">
        <v>84</v>
      </c>
      <c r="R170" s="156" t="s">
        <v>139</v>
      </c>
      <c r="S170" s="147">
        <v>300</v>
      </c>
      <c r="T170" s="157" t="s">
        <v>504</v>
      </c>
      <c r="U170" s="156" t="s">
        <v>97</v>
      </c>
      <c r="V170" s="156" t="s">
        <v>123</v>
      </c>
      <c r="W170" s="158" t="s">
        <v>89</v>
      </c>
      <c r="X170" s="159"/>
    </row>
    <row r="171" spans="1:24" s="79" customFormat="1" ht="16.05" customHeight="1">
      <c r="A171" s="55"/>
      <c r="B171" s="175" t="s">
        <v>505</v>
      </c>
      <c r="C171" s="64" t="s">
        <v>61</v>
      </c>
      <c r="D171" s="65" t="s">
        <v>506</v>
      </c>
      <c r="E171" s="66" t="s">
        <v>63</v>
      </c>
      <c r="F171" s="67" t="s">
        <v>64</v>
      </c>
      <c r="G171" s="68">
        <v>2.89</v>
      </c>
      <c r="H171" s="69">
        <f>G171*$O$8</f>
        <v>288.26536200000004</v>
      </c>
      <c r="I171" s="70" t="s">
        <v>65</v>
      </c>
      <c r="J171" s="70">
        <v>25</v>
      </c>
      <c r="K171" s="173" t="s">
        <v>1221</v>
      </c>
      <c r="L171" s="71"/>
      <c r="M171" s="72">
        <f>L171*G171</f>
        <v>0</v>
      </c>
      <c r="N171" s="73">
        <f>L171*H171</f>
        <v>0</v>
      </c>
      <c r="O171" s="74" t="s">
        <v>1232</v>
      </c>
      <c r="P171" s="75" t="s">
        <v>67</v>
      </c>
      <c r="Q171" s="66" t="s">
        <v>12</v>
      </c>
      <c r="R171" s="76"/>
      <c r="S171" s="66"/>
      <c r="T171" s="77"/>
      <c r="U171" s="76"/>
      <c r="V171" s="76"/>
      <c r="W171" s="78" t="s">
        <v>75</v>
      </c>
      <c r="X171" s="62"/>
    </row>
    <row r="172" spans="1:24" s="79" customFormat="1" ht="16.05" customHeight="1">
      <c r="A172" s="55"/>
      <c r="B172" s="175" t="s">
        <v>507</v>
      </c>
      <c r="C172" s="64" t="s">
        <v>61</v>
      </c>
      <c r="D172" s="65" t="s">
        <v>506</v>
      </c>
      <c r="E172" s="66" t="s">
        <v>202</v>
      </c>
      <c r="F172" s="67" t="s">
        <v>64</v>
      </c>
      <c r="G172" s="68">
        <v>2.5099999999999998</v>
      </c>
      <c r="H172" s="69">
        <f>G172*$O$8</f>
        <v>250.36195799999999</v>
      </c>
      <c r="I172" s="70" t="s">
        <v>65</v>
      </c>
      <c r="J172" s="70">
        <v>25</v>
      </c>
      <c r="K172" s="174" t="s">
        <v>1222</v>
      </c>
      <c r="L172" s="71"/>
      <c r="M172" s="72">
        <f>L172*G172</f>
        <v>0</v>
      </c>
      <c r="N172" s="73">
        <f>L172*H172</f>
        <v>0</v>
      </c>
      <c r="O172" s="74" t="s">
        <v>1232</v>
      </c>
      <c r="P172" s="75" t="s">
        <v>67</v>
      </c>
      <c r="Q172" s="66" t="s">
        <v>12</v>
      </c>
      <c r="R172" s="76"/>
      <c r="S172" s="66"/>
      <c r="T172" s="77"/>
      <c r="U172" s="76"/>
      <c r="V172" s="76"/>
      <c r="W172" s="78" t="s">
        <v>75</v>
      </c>
      <c r="X172" s="62"/>
    </row>
    <row r="173" spans="1:24" s="79" customFormat="1" ht="16.05" customHeight="1">
      <c r="A173" s="55"/>
      <c r="B173" s="175" t="s">
        <v>508</v>
      </c>
      <c r="C173" s="64" t="s">
        <v>61</v>
      </c>
      <c r="D173" s="65" t="s">
        <v>509</v>
      </c>
      <c r="E173" s="66" t="s">
        <v>63</v>
      </c>
      <c r="F173" s="67"/>
      <c r="G173" s="68">
        <v>2.5099999999999998</v>
      </c>
      <c r="H173" s="69">
        <f>G173*$O$8</f>
        <v>250.36195799999999</v>
      </c>
      <c r="I173" s="70" t="s">
        <v>65</v>
      </c>
      <c r="J173" s="70">
        <v>25</v>
      </c>
      <c r="K173" s="174" t="s">
        <v>1222</v>
      </c>
      <c r="L173" s="71"/>
      <c r="M173" s="72">
        <f>L173*G173</f>
        <v>0</v>
      </c>
      <c r="N173" s="73">
        <f>L173*H173</f>
        <v>0</v>
      </c>
      <c r="O173" s="74" t="s">
        <v>1232</v>
      </c>
      <c r="P173" s="75" t="s">
        <v>67</v>
      </c>
      <c r="Q173" s="66" t="s">
        <v>84</v>
      </c>
      <c r="R173" s="76" t="s">
        <v>510</v>
      </c>
      <c r="S173" s="66">
        <v>350</v>
      </c>
      <c r="T173" s="77" t="s">
        <v>79</v>
      </c>
      <c r="U173" s="76" t="s">
        <v>97</v>
      </c>
      <c r="V173" s="76" t="s">
        <v>143</v>
      </c>
      <c r="W173" s="78" t="s">
        <v>216</v>
      </c>
      <c r="X173" s="62"/>
    </row>
    <row r="174" spans="1:24" s="79" customFormat="1" ht="16.05" customHeight="1">
      <c r="A174" s="55"/>
      <c r="B174" s="175" t="s">
        <v>511</v>
      </c>
      <c r="C174" s="64" t="s">
        <v>61</v>
      </c>
      <c r="D174" s="65" t="s">
        <v>512</v>
      </c>
      <c r="E174" s="66" t="s">
        <v>63</v>
      </c>
      <c r="F174" s="67"/>
      <c r="G174" s="68">
        <v>2.5099999999999998</v>
      </c>
      <c r="H174" s="69">
        <f>G174*$O$8</f>
        <v>250.36195799999999</v>
      </c>
      <c r="I174" s="70" t="s">
        <v>65</v>
      </c>
      <c r="J174" s="70">
        <v>25</v>
      </c>
      <c r="K174" s="174" t="s">
        <v>1222</v>
      </c>
      <c r="L174" s="71"/>
      <c r="M174" s="72">
        <f>L174*G174</f>
        <v>0</v>
      </c>
      <c r="N174" s="73">
        <f>L174*H174</f>
        <v>0</v>
      </c>
      <c r="O174" s="74" t="s">
        <v>1232</v>
      </c>
      <c r="P174" s="75" t="s">
        <v>67</v>
      </c>
      <c r="Q174" s="66" t="s">
        <v>84</v>
      </c>
      <c r="R174" s="76" t="s">
        <v>126</v>
      </c>
      <c r="S174" s="66">
        <v>400</v>
      </c>
      <c r="T174" s="77" t="s">
        <v>249</v>
      </c>
      <c r="U174" s="76" t="s">
        <v>73</v>
      </c>
      <c r="V174" s="76" t="s">
        <v>143</v>
      </c>
      <c r="W174" s="78" t="s">
        <v>89</v>
      </c>
      <c r="X174" s="62"/>
    </row>
    <row r="175" spans="1:24" s="79" customFormat="1" ht="16.05" customHeight="1">
      <c r="A175" s="55"/>
      <c r="B175" s="175" t="s">
        <v>513</v>
      </c>
      <c r="C175" s="64" t="s">
        <v>61</v>
      </c>
      <c r="D175" s="65" t="s">
        <v>512</v>
      </c>
      <c r="E175" s="66" t="s">
        <v>202</v>
      </c>
      <c r="F175" s="67"/>
      <c r="G175" s="68">
        <v>2.25</v>
      </c>
      <c r="H175" s="69">
        <f>G175*$O$8</f>
        <v>224.42805000000001</v>
      </c>
      <c r="I175" s="70" t="s">
        <v>65</v>
      </c>
      <c r="J175" s="70">
        <v>25</v>
      </c>
      <c r="K175" s="174" t="s">
        <v>1222</v>
      </c>
      <c r="L175" s="71"/>
      <c r="M175" s="72">
        <f>L175*G175</f>
        <v>0</v>
      </c>
      <c r="N175" s="73">
        <f>L175*H175</f>
        <v>0</v>
      </c>
      <c r="O175" s="74" t="s">
        <v>1232</v>
      </c>
      <c r="P175" s="75" t="s">
        <v>67</v>
      </c>
      <c r="Q175" s="66" t="s">
        <v>84</v>
      </c>
      <c r="R175" s="76" t="s">
        <v>126</v>
      </c>
      <c r="S175" s="66">
        <v>400</v>
      </c>
      <c r="T175" s="77" t="s">
        <v>249</v>
      </c>
      <c r="U175" s="76" t="s">
        <v>73</v>
      </c>
      <c r="V175" s="76" t="s">
        <v>143</v>
      </c>
      <c r="W175" s="78" t="s">
        <v>89</v>
      </c>
      <c r="X175" s="62"/>
    </row>
    <row r="176" spans="1:24" s="79" customFormat="1" ht="16.05" customHeight="1">
      <c r="A176" s="55"/>
      <c r="B176" s="175" t="s">
        <v>514</v>
      </c>
      <c r="C176" s="64" t="s">
        <v>61</v>
      </c>
      <c r="D176" s="65" t="s">
        <v>515</v>
      </c>
      <c r="E176" s="66" t="s">
        <v>202</v>
      </c>
      <c r="F176" s="82" t="s">
        <v>130</v>
      </c>
      <c r="G176" s="68">
        <v>3.3</v>
      </c>
      <c r="H176" s="69">
        <f>G176*$O$8</f>
        <v>329.16113999999999</v>
      </c>
      <c r="I176" s="70" t="s">
        <v>65</v>
      </c>
      <c r="J176" s="70">
        <v>25</v>
      </c>
      <c r="K176" s="174" t="s">
        <v>1222</v>
      </c>
      <c r="L176" s="71"/>
      <c r="M176" s="72">
        <f>L176*G176</f>
        <v>0</v>
      </c>
      <c r="N176" s="73">
        <f>L176*H176</f>
        <v>0</v>
      </c>
      <c r="O176" s="74" t="s">
        <v>1232</v>
      </c>
      <c r="P176" s="75" t="s">
        <v>67</v>
      </c>
      <c r="Q176" s="66" t="s">
        <v>12</v>
      </c>
      <c r="R176" s="76"/>
      <c r="S176" s="66"/>
      <c r="T176" s="77"/>
      <c r="U176" s="76"/>
      <c r="V176" s="76"/>
      <c r="W176" s="78" t="s">
        <v>216</v>
      </c>
      <c r="X176" s="62"/>
    </row>
    <row r="177" spans="1:24" s="160" customFormat="1" ht="16.05" hidden="1" customHeight="1">
      <c r="A177" s="145"/>
      <c r="B177" s="176" t="s">
        <v>516</v>
      </c>
      <c r="C177" s="164" t="s">
        <v>61</v>
      </c>
      <c r="D177" s="146" t="s">
        <v>517</v>
      </c>
      <c r="E177" s="147" t="s">
        <v>63</v>
      </c>
      <c r="F177" s="148"/>
      <c r="G177" s="149">
        <v>2.99</v>
      </c>
      <c r="H177" s="150">
        <f>G177*$O$8</f>
        <v>298.23994200000004</v>
      </c>
      <c r="I177" s="151" t="s">
        <v>65</v>
      </c>
      <c r="J177" s="151">
        <v>25</v>
      </c>
      <c r="K177" s="166" t="s">
        <v>1218</v>
      </c>
      <c r="L177" s="152"/>
      <c r="M177" s="153">
        <f>L177*G177</f>
        <v>0</v>
      </c>
      <c r="N177" s="154">
        <f>L177*H177</f>
        <v>0</v>
      </c>
      <c r="O177" s="155" t="s">
        <v>1232</v>
      </c>
      <c r="P177" s="155" t="s">
        <v>67</v>
      </c>
      <c r="Q177" s="147" t="s">
        <v>70</v>
      </c>
      <c r="R177" s="156" t="s">
        <v>518</v>
      </c>
      <c r="S177" s="147">
        <v>150</v>
      </c>
      <c r="T177" s="157" t="s">
        <v>156</v>
      </c>
      <c r="U177" s="156" t="s">
        <v>519</v>
      </c>
      <c r="V177" s="156" t="s">
        <v>520</v>
      </c>
      <c r="W177" s="158" t="s">
        <v>75</v>
      </c>
      <c r="X177" s="159"/>
    </row>
    <row r="178" spans="1:24" s="79" customFormat="1" ht="16.05" customHeight="1">
      <c r="A178" s="55"/>
      <c r="B178" s="175" t="s">
        <v>521</v>
      </c>
      <c r="C178" s="64" t="s">
        <v>61</v>
      </c>
      <c r="D178" s="65" t="s">
        <v>522</v>
      </c>
      <c r="E178" s="66" t="s">
        <v>63</v>
      </c>
      <c r="F178" s="67"/>
      <c r="G178" s="68">
        <v>1.87</v>
      </c>
      <c r="H178" s="69">
        <f>G178*$O$8</f>
        <v>186.52464600000002</v>
      </c>
      <c r="I178" s="70" t="s">
        <v>65</v>
      </c>
      <c r="J178" s="70">
        <v>25</v>
      </c>
      <c r="K178" s="174" t="s">
        <v>1222</v>
      </c>
      <c r="L178" s="71"/>
      <c r="M178" s="72">
        <f>L178*G178</f>
        <v>0</v>
      </c>
      <c r="N178" s="73">
        <f>L178*H178</f>
        <v>0</v>
      </c>
      <c r="O178" s="74" t="s">
        <v>1232</v>
      </c>
      <c r="P178" s="75" t="s">
        <v>67</v>
      </c>
      <c r="Q178" s="66" t="s">
        <v>84</v>
      </c>
      <c r="R178" s="76" t="s">
        <v>102</v>
      </c>
      <c r="S178" s="66">
        <v>250</v>
      </c>
      <c r="T178" s="77" t="s">
        <v>72</v>
      </c>
      <c r="U178" s="76" t="s">
        <v>122</v>
      </c>
      <c r="V178" s="76" t="s">
        <v>442</v>
      </c>
      <c r="W178" s="78" t="s">
        <v>216</v>
      </c>
      <c r="X178" s="62"/>
    </row>
    <row r="179" spans="1:24" s="79" customFormat="1" ht="16.05" customHeight="1">
      <c r="A179" s="55"/>
      <c r="B179" s="175" t="s">
        <v>523</v>
      </c>
      <c r="C179" s="64" t="s">
        <v>61</v>
      </c>
      <c r="D179" s="65" t="s">
        <v>524</v>
      </c>
      <c r="E179" s="66" t="s">
        <v>63</v>
      </c>
      <c r="F179" s="67"/>
      <c r="G179" s="68">
        <v>1.87</v>
      </c>
      <c r="H179" s="69">
        <f>G179*$O$8</f>
        <v>186.52464600000002</v>
      </c>
      <c r="I179" s="70" t="s">
        <v>65</v>
      </c>
      <c r="J179" s="70">
        <v>25</v>
      </c>
      <c r="K179" s="174" t="s">
        <v>1222</v>
      </c>
      <c r="L179" s="71"/>
      <c r="M179" s="72">
        <f>L179*G179</f>
        <v>0</v>
      </c>
      <c r="N179" s="73">
        <f>L179*H179</f>
        <v>0</v>
      </c>
      <c r="O179" s="74" t="s">
        <v>1232</v>
      </c>
      <c r="P179" s="75" t="s">
        <v>67</v>
      </c>
      <c r="Q179" s="66" t="s">
        <v>70</v>
      </c>
      <c r="R179" s="76" t="s">
        <v>102</v>
      </c>
      <c r="S179" s="66">
        <v>200</v>
      </c>
      <c r="T179" s="77" t="s">
        <v>113</v>
      </c>
      <c r="U179" s="76" t="s">
        <v>73</v>
      </c>
      <c r="V179" s="76" t="s">
        <v>442</v>
      </c>
      <c r="W179" s="78" t="s">
        <v>75</v>
      </c>
      <c r="X179" s="62"/>
    </row>
    <row r="180" spans="1:24" s="79" customFormat="1" ht="16.05" customHeight="1">
      <c r="A180" s="55"/>
      <c r="B180" s="175" t="s">
        <v>525</v>
      </c>
      <c r="C180" s="64" t="s">
        <v>61</v>
      </c>
      <c r="D180" s="65" t="s">
        <v>526</v>
      </c>
      <c r="E180" s="66" t="s">
        <v>63</v>
      </c>
      <c r="F180" s="82" t="s">
        <v>130</v>
      </c>
      <c r="G180" s="68">
        <v>1.87</v>
      </c>
      <c r="H180" s="69">
        <f>G180*$O$8</f>
        <v>186.52464600000002</v>
      </c>
      <c r="I180" s="70" t="s">
        <v>65</v>
      </c>
      <c r="J180" s="70">
        <v>25</v>
      </c>
      <c r="K180" s="174" t="s">
        <v>1222</v>
      </c>
      <c r="L180" s="71"/>
      <c r="M180" s="72">
        <f>L180*G180</f>
        <v>0</v>
      </c>
      <c r="N180" s="73">
        <f>L180*H180</f>
        <v>0</v>
      </c>
      <c r="O180" s="74" t="s">
        <v>1232</v>
      </c>
      <c r="P180" s="75" t="s">
        <v>67</v>
      </c>
      <c r="Q180" s="66" t="s">
        <v>70</v>
      </c>
      <c r="R180" s="76" t="s">
        <v>95</v>
      </c>
      <c r="S180" s="66">
        <v>250</v>
      </c>
      <c r="T180" s="77" t="s">
        <v>173</v>
      </c>
      <c r="U180" s="76" t="s">
        <v>73</v>
      </c>
      <c r="V180" s="76" t="s">
        <v>235</v>
      </c>
      <c r="W180" s="78" t="s">
        <v>75</v>
      </c>
      <c r="X180" s="62"/>
    </row>
    <row r="181" spans="1:24" s="79" customFormat="1" ht="16.05" customHeight="1">
      <c r="A181" s="55"/>
      <c r="B181" s="175" t="s">
        <v>527</v>
      </c>
      <c r="C181" s="64" t="s">
        <v>61</v>
      </c>
      <c r="D181" s="65" t="s">
        <v>528</v>
      </c>
      <c r="E181" s="66" t="s">
        <v>63</v>
      </c>
      <c r="F181" s="67"/>
      <c r="G181" s="68">
        <v>2.5099999999999998</v>
      </c>
      <c r="H181" s="69">
        <f>G181*$O$8</f>
        <v>250.36195799999999</v>
      </c>
      <c r="I181" s="70" t="s">
        <v>65</v>
      </c>
      <c r="J181" s="70">
        <v>25</v>
      </c>
      <c r="K181" s="174" t="s">
        <v>1222</v>
      </c>
      <c r="L181" s="71"/>
      <c r="M181" s="72">
        <f>L181*G181</f>
        <v>0</v>
      </c>
      <c r="N181" s="73">
        <f>L181*H181</f>
        <v>0</v>
      </c>
      <c r="O181" s="74" t="s">
        <v>1232</v>
      </c>
      <c r="P181" s="75" t="s">
        <v>67</v>
      </c>
      <c r="Q181" s="66" t="s">
        <v>70</v>
      </c>
      <c r="R181" s="76" t="s">
        <v>120</v>
      </c>
      <c r="S181" s="66">
        <v>300</v>
      </c>
      <c r="T181" s="77" t="s">
        <v>529</v>
      </c>
      <c r="U181" s="76" t="s">
        <v>73</v>
      </c>
      <c r="V181" s="76" t="s">
        <v>147</v>
      </c>
      <c r="W181" s="78" t="s">
        <v>75</v>
      </c>
      <c r="X181" s="62"/>
    </row>
    <row r="182" spans="1:24" s="79" customFormat="1" ht="16.05" customHeight="1">
      <c r="A182" s="55"/>
      <c r="B182" s="175" t="s">
        <v>530</v>
      </c>
      <c r="C182" s="64" t="s">
        <v>61</v>
      </c>
      <c r="D182" s="65" t="s">
        <v>531</v>
      </c>
      <c r="E182" s="66" t="s">
        <v>63</v>
      </c>
      <c r="F182" s="67"/>
      <c r="G182" s="68">
        <v>2.5099999999999998</v>
      </c>
      <c r="H182" s="69">
        <f>G182*$O$8</f>
        <v>250.36195799999999</v>
      </c>
      <c r="I182" s="70" t="s">
        <v>65</v>
      </c>
      <c r="J182" s="70">
        <v>25</v>
      </c>
      <c r="K182" s="174" t="s">
        <v>1222</v>
      </c>
      <c r="L182" s="71"/>
      <c r="M182" s="72">
        <f>L182*G182</f>
        <v>0</v>
      </c>
      <c r="N182" s="73">
        <f>L182*H182</f>
        <v>0</v>
      </c>
      <c r="O182" s="74" t="s">
        <v>1232</v>
      </c>
      <c r="P182" s="75" t="s">
        <v>67</v>
      </c>
      <c r="Q182" s="66" t="s">
        <v>84</v>
      </c>
      <c r="R182" s="76" t="s">
        <v>532</v>
      </c>
      <c r="S182" s="66">
        <v>300</v>
      </c>
      <c r="T182" s="77" t="s">
        <v>533</v>
      </c>
      <c r="U182" s="76" t="s">
        <v>122</v>
      </c>
      <c r="V182" s="76" t="s">
        <v>147</v>
      </c>
      <c r="W182" s="78" t="s">
        <v>75</v>
      </c>
      <c r="X182" s="62"/>
    </row>
    <row r="183" spans="1:24" s="79" customFormat="1" ht="16.05" customHeight="1">
      <c r="A183" s="55"/>
      <c r="B183" s="175" t="s">
        <v>534</v>
      </c>
      <c r="C183" s="64" t="s">
        <v>61</v>
      </c>
      <c r="D183" s="65" t="s">
        <v>535</v>
      </c>
      <c r="E183" s="66" t="s">
        <v>63</v>
      </c>
      <c r="F183" s="67"/>
      <c r="G183" s="68">
        <v>2.25</v>
      </c>
      <c r="H183" s="69">
        <f>G183*$O$8</f>
        <v>224.42805000000001</v>
      </c>
      <c r="I183" s="70" t="s">
        <v>65</v>
      </c>
      <c r="J183" s="70">
        <v>25</v>
      </c>
      <c r="K183" s="174" t="s">
        <v>1222</v>
      </c>
      <c r="L183" s="71"/>
      <c r="M183" s="72">
        <f>L183*G183</f>
        <v>0</v>
      </c>
      <c r="N183" s="73">
        <f>L183*H183</f>
        <v>0</v>
      </c>
      <c r="O183" s="74" t="s">
        <v>1232</v>
      </c>
      <c r="P183" s="75" t="s">
        <v>67</v>
      </c>
      <c r="Q183" s="66" t="s">
        <v>84</v>
      </c>
      <c r="R183" s="76" t="s">
        <v>172</v>
      </c>
      <c r="S183" s="66">
        <v>300</v>
      </c>
      <c r="T183" s="77" t="s">
        <v>249</v>
      </c>
      <c r="U183" s="76" t="s">
        <v>122</v>
      </c>
      <c r="V183" s="76" t="s">
        <v>143</v>
      </c>
      <c r="W183" s="78" t="s">
        <v>216</v>
      </c>
      <c r="X183" s="62"/>
    </row>
    <row r="184" spans="1:24" s="79" customFormat="1" ht="16.05" customHeight="1">
      <c r="A184" s="55"/>
      <c r="B184" s="175" t="s">
        <v>536</v>
      </c>
      <c r="C184" s="64" t="s">
        <v>61</v>
      </c>
      <c r="D184" s="65" t="s">
        <v>537</v>
      </c>
      <c r="E184" s="66" t="s">
        <v>63</v>
      </c>
      <c r="F184" s="67"/>
      <c r="G184" s="68">
        <v>2.0699999999999998</v>
      </c>
      <c r="H184" s="69">
        <f>G184*$O$8</f>
        <v>206.473806</v>
      </c>
      <c r="I184" s="70" t="s">
        <v>65</v>
      </c>
      <c r="J184" s="70">
        <v>25</v>
      </c>
      <c r="K184" s="174" t="s">
        <v>1222</v>
      </c>
      <c r="L184" s="71"/>
      <c r="M184" s="72">
        <f>L184*G184</f>
        <v>0</v>
      </c>
      <c r="N184" s="73">
        <f>L184*H184</f>
        <v>0</v>
      </c>
      <c r="O184" s="74" t="s">
        <v>1232</v>
      </c>
      <c r="P184" s="75" t="s">
        <v>67</v>
      </c>
      <c r="Q184" s="66" t="s">
        <v>70</v>
      </c>
      <c r="R184" s="76" t="s">
        <v>172</v>
      </c>
      <c r="S184" s="66">
        <v>200</v>
      </c>
      <c r="T184" s="77" t="s">
        <v>538</v>
      </c>
      <c r="U184" s="76" t="s">
        <v>539</v>
      </c>
      <c r="V184" s="76" t="s">
        <v>235</v>
      </c>
      <c r="W184" s="78" t="s">
        <v>75</v>
      </c>
      <c r="X184" s="62"/>
    </row>
    <row r="185" spans="1:24" s="160" customFormat="1" ht="16.05" hidden="1" customHeight="1">
      <c r="A185" s="145"/>
      <c r="B185" s="176" t="s">
        <v>540</v>
      </c>
      <c r="C185" s="164" t="s">
        <v>61</v>
      </c>
      <c r="D185" s="146" t="s">
        <v>541</v>
      </c>
      <c r="E185" s="147" t="s">
        <v>63</v>
      </c>
      <c r="F185" s="148"/>
      <c r="G185" s="149">
        <v>1.87</v>
      </c>
      <c r="H185" s="150">
        <f>G185*$O$8</f>
        <v>186.52464600000002</v>
      </c>
      <c r="I185" s="151" t="s">
        <v>65</v>
      </c>
      <c r="J185" s="151">
        <v>25</v>
      </c>
      <c r="K185" s="166" t="s">
        <v>1218</v>
      </c>
      <c r="L185" s="152"/>
      <c r="M185" s="153">
        <f>L185*G185</f>
        <v>0</v>
      </c>
      <c r="N185" s="154">
        <f>L185*H185</f>
        <v>0</v>
      </c>
      <c r="O185" s="155" t="s">
        <v>66</v>
      </c>
      <c r="P185" s="155" t="s">
        <v>83</v>
      </c>
      <c r="Q185" s="147" t="s">
        <v>70</v>
      </c>
      <c r="R185" s="156" t="s">
        <v>542</v>
      </c>
      <c r="S185" s="147" t="s">
        <v>543</v>
      </c>
      <c r="T185" s="157" t="s">
        <v>173</v>
      </c>
      <c r="U185" s="156" t="s">
        <v>539</v>
      </c>
      <c r="V185" s="156" t="s">
        <v>355</v>
      </c>
      <c r="W185" s="158" t="s">
        <v>75</v>
      </c>
      <c r="X185" s="159"/>
    </row>
    <row r="186" spans="1:24" s="160" customFormat="1" ht="16.05" hidden="1" customHeight="1">
      <c r="A186" s="145"/>
      <c r="B186" s="176" t="s">
        <v>544</v>
      </c>
      <c r="C186" s="164" t="s">
        <v>61</v>
      </c>
      <c r="D186" s="146" t="s">
        <v>545</v>
      </c>
      <c r="E186" s="147" t="s">
        <v>63</v>
      </c>
      <c r="F186" s="148"/>
      <c r="G186" s="149">
        <v>2.0699999999999998</v>
      </c>
      <c r="H186" s="150">
        <f>G186*$O$8</f>
        <v>206.473806</v>
      </c>
      <c r="I186" s="151" t="s">
        <v>65</v>
      </c>
      <c r="J186" s="151">
        <v>25</v>
      </c>
      <c r="K186" s="166" t="s">
        <v>1218</v>
      </c>
      <c r="L186" s="152"/>
      <c r="M186" s="153">
        <f>L186*G186</f>
        <v>0</v>
      </c>
      <c r="N186" s="154">
        <f>L186*H186</f>
        <v>0</v>
      </c>
      <c r="O186" s="155" t="s">
        <v>1232</v>
      </c>
      <c r="P186" s="155" t="s">
        <v>67</v>
      </c>
      <c r="Q186" s="147" t="s">
        <v>70</v>
      </c>
      <c r="R186" s="156" t="s">
        <v>139</v>
      </c>
      <c r="S186" s="147" t="s">
        <v>279</v>
      </c>
      <c r="T186" s="157" t="s">
        <v>213</v>
      </c>
      <c r="U186" s="156" t="s">
        <v>539</v>
      </c>
      <c r="V186" s="156" t="s">
        <v>221</v>
      </c>
      <c r="W186" s="158" t="s">
        <v>75</v>
      </c>
      <c r="X186" s="159"/>
    </row>
    <row r="187" spans="1:24" s="79" customFormat="1" ht="16.05" customHeight="1">
      <c r="A187" s="55"/>
      <c r="B187" s="175" t="s">
        <v>546</v>
      </c>
      <c r="C187" s="64" t="s">
        <v>61</v>
      </c>
      <c r="D187" s="65" t="s">
        <v>547</v>
      </c>
      <c r="E187" s="66" t="s">
        <v>63</v>
      </c>
      <c r="F187" s="82" t="s">
        <v>130</v>
      </c>
      <c r="G187" s="68">
        <v>2.0699999999999998</v>
      </c>
      <c r="H187" s="69">
        <f>G187*$O$8</f>
        <v>206.473806</v>
      </c>
      <c r="I187" s="70" t="s">
        <v>65</v>
      </c>
      <c r="J187" s="70">
        <v>25</v>
      </c>
      <c r="K187" s="174" t="s">
        <v>1222</v>
      </c>
      <c r="L187" s="71"/>
      <c r="M187" s="72">
        <f>L187*G187</f>
        <v>0</v>
      </c>
      <c r="N187" s="73">
        <f>L187*H187</f>
        <v>0</v>
      </c>
      <c r="O187" s="74" t="s">
        <v>1232</v>
      </c>
      <c r="P187" s="75" t="s">
        <v>67</v>
      </c>
      <c r="Q187" s="66" t="s">
        <v>70</v>
      </c>
      <c r="R187" s="76" t="s">
        <v>120</v>
      </c>
      <c r="S187" s="66">
        <v>350</v>
      </c>
      <c r="T187" s="77" t="s">
        <v>213</v>
      </c>
      <c r="U187" s="76" t="s">
        <v>539</v>
      </c>
      <c r="V187" s="76" t="s">
        <v>548</v>
      </c>
      <c r="W187" s="78" t="s">
        <v>75</v>
      </c>
      <c r="X187" s="62"/>
    </row>
    <row r="188" spans="1:24" s="79" customFormat="1" ht="16.05" customHeight="1">
      <c r="A188" s="55"/>
      <c r="B188" s="175" t="s">
        <v>549</v>
      </c>
      <c r="C188" s="64" t="s">
        <v>61</v>
      </c>
      <c r="D188" s="65" t="s">
        <v>550</v>
      </c>
      <c r="E188" s="66" t="s">
        <v>63</v>
      </c>
      <c r="F188" s="67"/>
      <c r="G188" s="68">
        <v>4.3099999999999996</v>
      </c>
      <c r="H188" s="69">
        <f>G188*$O$8</f>
        <v>429.90439799999996</v>
      </c>
      <c r="I188" s="70" t="s">
        <v>65</v>
      </c>
      <c r="J188" s="70">
        <v>25</v>
      </c>
      <c r="K188" s="174" t="s">
        <v>1222</v>
      </c>
      <c r="L188" s="71"/>
      <c r="M188" s="72">
        <f>L188*G188</f>
        <v>0</v>
      </c>
      <c r="N188" s="73">
        <f>L188*H188</f>
        <v>0</v>
      </c>
      <c r="O188" s="74" t="s">
        <v>1232</v>
      </c>
      <c r="P188" s="75" t="s">
        <v>67</v>
      </c>
      <c r="Q188" s="66" t="s">
        <v>84</v>
      </c>
      <c r="R188" s="76" t="s">
        <v>126</v>
      </c>
      <c r="S188" s="66">
        <v>300</v>
      </c>
      <c r="T188" s="77" t="s">
        <v>249</v>
      </c>
      <c r="U188" s="76" t="s">
        <v>97</v>
      </c>
      <c r="V188" s="76" t="s">
        <v>551</v>
      </c>
      <c r="W188" s="78" t="s">
        <v>216</v>
      </c>
      <c r="X188" s="62"/>
    </row>
    <row r="189" spans="1:24" s="160" customFormat="1" ht="16.05" hidden="1" customHeight="1">
      <c r="A189" s="145"/>
      <c r="B189" s="176" t="s">
        <v>552</v>
      </c>
      <c r="C189" s="164" t="s">
        <v>61</v>
      </c>
      <c r="D189" s="146" t="s">
        <v>553</v>
      </c>
      <c r="E189" s="147" t="s">
        <v>63</v>
      </c>
      <c r="F189" s="148"/>
      <c r="G189" s="149">
        <v>4.13</v>
      </c>
      <c r="H189" s="150">
        <f>G189*$O$8</f>
        <v>411.950154</v>
      </c>
      <c r="I189" s="151" t="s">
        <v>65</v>
      </c>
      <c r="J189" s="151">
        <v>25</v>
      </c>
      <c r="K189" s="166" t="s">
        <v>1218</v>
      </c>
      <c r="L189" s="152"/>
      <c r="M189" s="153">
        <f>L189*G189</f>
        <v>0</v>
      </c>
      <c r="N189" s="154">
        <f>L189*H189</f>
        <v>0</v>
      </c>
      <c r="O189" s="155" t="s">
        <v>66</v>
      </c>
      <c r="P189" s="155" t="s">
        <v>67</v>
      </c>
      <c r="Q189" s="147" t="s">
        <v>70</v>
      </c>
      <c r="R189" s="156" t="s">
        <v>150</v>
      </c>
      <c r="S189" s="147">
        <v>200</v>
      </c>
      <c r="T189" s="157" t="s">
        <v>79</v>
      </c>
      <c r="U189" s="156" t="s">
        <v>554</v>
      </c>
      <c r="V189" s="156" t="s">
        <v>143</v>
      </c>
      <c r="W189" s="158" t="s">
        <v>75</v>
      </c>
      <c r="X189" s="159"/>
    </row>
    <row r="190" spans="1:24" s="160" customFormat="1" ht="16.05" hidden="1" customHeight="1">
      <c r="A190" s="145"/>
      <c r="B190" s="176" t="s">
        <v>555</v>
      </c>
      <c r="C190" s="164" t="s">
        <v>61</v>
      </c>
      <c r="D190" s="146" t="s">
        <v>556</v>
      </c>
      <c r="E190" s="147" t="s">
        <v>63</v>
      </c>
      <c r="F190" s="148"/>
      <c r="G190" s="149">
        <v>4.13</v>
      </c>
      <c r="H190" s="150">
        <f>G190*$O$8</f>
        <v>411.950154</v>
      </c>
      <c r="I190" s="151" t="s">
        <v>65</v>
      </c>
      <c r="J190" s="151">
        <v>25</v>
      </c>
      <c r="K190" s="166" t="s">
        <v>1218</v>
      </c>
      <c r="L190" s="152"/>
      <c r="M190" s="153">
        <f>L190*G190</f>
        <v>0</v>
      </c>
      <c r="N190" s="154">
        <f>L190*H190</f>
        <v>0</v>
      </c>
      <c r="O190" s="155" t="s">
        <v>66</v>
      </c>
      <c r="P190" s="155" t="s">
        <v>67</v>
      </c>
      <c r="Q190" s="147" t="s">
        <v>70</v>
      </c>
      <c r="R190" s="156" t="s">
        <v>126</v>
      </c>
      <c r="S190" s="147">
        <v>200</v>
      </c>
      <c r="T190" s="157" t="s">
        <v>557</v>
      </c>
      <c r="U190" s="156" t="s">
        <v>558</v>
      </c>
      <c r="V190" s="156" t="s">
        <v>143</v>
      </c>
      <c r="W190" s="158" t="s">
        <v>75</v>
      </c>
      <c r="X190" s="159"/>
    </row>
    <row r="191" spans="1:24" s="79" customFormat="1" ht="16.05" customHeight="1">
      <c r="A191" s="55"/>
      <c r="B191" s="175" t="s">
        <v>559</v>
      </c>
      <c r="C191" s="64" t="s">
        <v>61</v>
      </c>
      <c r="D191" s="65" t="s">
        <v>560</v>
      </c>
      <c r="E191" s="66" t="s">
        <v>63</v>
      </c>
      <c r="F191" s="67" t="s">
        <v>64</v>
      </c>
      <c r="G191" s="68">
        <v>4.3099999999999996</v>
      </c>
      <c r="H191" s="69">
        <f>G191*$O$8</f>
        <v>429.90439799999996</v>
      </c>
      <c r="I191" s="70" t="s">
        <v>65</v>
      </c>
      <c r="J191" s="70">
        <v>25</v>
      </c>
      <c r="K191" s="174" t="s">
        <v>1222</v>
      </c>
      <c r="L191" s="71"/>
      <c r="M191" s="72">
        <f>L191*G191</f>
        <v>0</v>
      </c>
      <c r="N191" s="73">
        <f>L191*H191</f>
        <v>0</v>
      </c>
      <c r="O191" s="74" t="s">
        <v>1232</v>
      </c>
      <c r="P191" s="75" t="s">
        <v>67</v>
      </c>
      <c r="Q191" s="66" t="s">
        <v>12</v>
      </c>
      <c r="R191" s="76"/>
      <c r="S191" s="66"/>
      <c r="T191" s="77"/>
      <c r="U191" s="76"/>
      <c r="V191" s="76"/>
      <c r="W191" s="78" t="s">
        <v>283</v>
      </c>
      <c r="X191" s="62"/>
    </row>
    <row r="192" spans="1:24" s="79" customFormat="1" ht="16.05" customHeight="1">
      <c r="A192" s="55"/>
      <c r="B192" s="175" t="s">
        <v>561</v>
      </c>
      <c r="C192" s="64" t="s">
        <v>61</v>
      </c>
      <c r="D192" s="65" t="s">
        <v>562</v>
      </c>
      <c r="E192" s="66" t="s">
        <v>63</v>
      </c>
      <c r="F192" s="82" t="s">
        <v>130</v>
      </c>
      <c r="G192" s="68">
        <v>1.87</v>
      </c>
      <c r="H192" s="69">
        <f>G192*$O$8</f>
        <v>186.52464600000002</v>
      </c>
      <c r="I192" s="70" t="s">
        <v>65</v>
      </c>
      <c r="J192" s="70">
        <v>25</v>
      </c>
      <c r="K192" s="174" t="s">
        <v>1222</v>
      </c>
      <c r="L192" s="71"/>
      <c r="M192" s="72">
        <f>L192*G192</f>
        <v>0</v>
      </c>
      <c r="N192" s="73">
        <f>L192*H192</f>
        <v>0</v>
      </c>
      <c r="O192" s="74" t="s">
        <v>1232</v>
      </c>
      <c r="P192" s="75" t="s">
        <v>67</v>
      </c>
      <c r="Q192" s="66" t="s">
        <v>84</v>
      </c>
      <c r="R192" s="76" t="s">
        <v>102</v>
      </c>
      <c r="S192" s="66">
        <v>300</v>
      </c>
      <c r="T192" s="77" t="s">
        <v>173</v>
      </c>
      <c r="U192" s="76" t="s">
        <v>122</v>
      </c>
      <c r="V192" s="76" t="s">
        <v>563</v>
      </c>
      <c r="W192" s="78" t="s">
        <v>216</v>
      </c>
      <c r="X192" s="62"/>
    </row>
    <row r="193" spans="1:24" s="79" customFormat="1" ht="16.05" customHeight="1">
      <c r="A193" s="55"/>
      <c r="B193" s="175" t="s">
        <v>564</v>
      </c>
      <c r="C193" s="64" t="s">
        <v>61</v>
      </c>
      <c r="D193" s="65" t="s">
        <v>565</v>
      </c>
      <c r="E193" s="66" t="s">
        <v>63</v>
      </c>
      <c r="F193" s="67"/>
      <c r="G193" s="68">
        <v>1.79</v>
      </c>
      <c r="H193" s="69">
        <f>G193*$O$8</f>
        <v>178.544982</v>
      </c>
      <c r="I193" s="70" t="s">
        <v>65</v>
      </c>
      <c r="J193" s="70">
        <v>25</v>
      </c>
      <c r="K193" s="174" t="s">
        <v>1222</v>
      </c>
      <c r="L193" s="71"/>
      <c r="M193" s="72">
        <f>L193*G193</f>
        <v>0</v>
      </c>
      <c r="N193" s="73">
        <f>L193*H193</f>
        <v>0</v>
      </c>
      <c r="O193" s="74" t="s">
        <v>1232</v>
      </c>
      <c r="P193" s="75" t="s">
        <v>67</v>
      </c>
      <c r="Q193" s="66" t="s">
        <v>70</v>
      </c>
      <c r="R193" s="76" t="s">
        <v>230</v>
      </c>
      <c r="S193" s="66">
        <v>400</v>
      </c>
      <c r="T193" s="77" t="s">
        <v>113</v>
      </c>
      <c r="U193" s="76" t="s">
        <v>566</v>
      </c>
      <c r="V193" s="76" t="s">
        <v>567</v>
      </c>
      <c r="W193" s="78" t="s">
        <v>75</v>
      </c>
      <c r="X193" s="62"/>
    </row>
    <row r="194" spans="1:24" s="79" customFormat="1" ht="16.05" customHeight="1">
      <c r="A194" s="55"/>
      <c r="B194" s="175" t="s">
        <v>568</v>
      </c>
      <c r="C194" s="64" t="s">
        <v>61</v>
      </c>
      <c r="D194" s="65" t="s">
        <v>569</v>
      </c>
      <c r="E194" s="66" t="s">
        <v>63</v>
      </c>
      <c r="F194" s="81" t="s">
        <v>138</v>
      </c>
      <c r="G194" s="68">
        <v>2.25</v>
      </c>
      <c r="H194" s="69">
        <f>G194*$O$8</f>
        <v>224.42805000000001</v>
      </c>
      <c r="I194" s="70" t="s">
        <v>65</v>
      </c>
      <c r="J194" s="70">
        <v>25</v>
      </c>
      <c r="K194" s="174" t="s">
        <v>1222</v>
      </c>
      <c r="L194" s="71"/>
      <c r="M194" s="72">
        <f>L194*G194</f>
        <v>0</v>
      </c>
      <c r="N194" s="73">
        <f>L194*H194</f>
        <v>0</v>
      </c>
      <c r="O194" s="74" t="s">
        <v>1232</v>
      </c>
      <c r="P194" s="75" t="s">
        <v>67</v>
      </c>
      <c r="Q194" s="66" t="s">
        <v>84</v>
      </c>
      <c r="R194" s="76" t="s">
        <v>102</v>
      </c>
      <c r="S194" s="66" t="s">
        <v>279</v>
      </c>
      <c r="T194" s="77" t="s">
        <v>441</v>
      </c>
      <c r="U194" s="76" t="s">
        <v>97</v>
      </c>
      <c r="V194" s="76" t="s">
        <v>143</v>
      </c>
      <c r="W194" s="78" t="s">
        <v>89</v>
      </c>
      <c r="X194" s="62"/>
    </row>
    <row r="195" spans="1:24" s="79" customFormat="1" ht="16.05" customHeight="1">
      <c r="A195" s="55"/>
      <c r="B195" s="175" t="s">
        <v>570</v>
      </c>
      <c r="C195" s="64" t="s">
        <v>61</v>
      </c>
      <c r="D195" s="65" t="s">
        <v>571</v>
      </c>
      <c r="E195" s="66" t="s">
        <v>63</v>
      </c>
      <c r="F195" s="67"/>
      <c r="G195" s="68">
        <v>2.25</v>
      </c>
      <c r="H195" s="69">
        <f>G195*$O$8</f>
        <v>224.42805000000001</v>
      </c>
      <c r="I195" s="70" t="s">
        <v>65</v>
      </c>
      <c r="J195" s="70">
        <v>25</v>
      </c>
      <c r="K195" s="174" t="s">
        <v>1222</v>
      </c>
      <c r="L195" s="71"/>
      <c r="M195" s="72">
        <f>L195*G195</f>
        <v>0</v>
      </c>
      <c r="N195" s="73">
        <f>L195*H195</f>
        <v>0</v>
      </c>
      <c r="O195" s="74" t="s">
        <v>1232</v>
      </c>
      <c r="P195" s="75" t="s">
        <v>67</v>
      </c>
      <c r="Q195" s="66" t="s">
        <v>84</v>
      </c>
      <c r="R195" s="76" t="s">
        <v>102</v>
      </c>
      <c r="S195" s="66">
        <v>250</v>
      </c>
      <c r="T195" s="77" t="s">
        <v>572</v>
      </c>
      <c r="U195" s="76" t="s">
        <v>97</v>
      </c>
      <c r="V195" s="76" t="s">
        <v>573</v>
      </c>
      <c r="W195" s="78" t="s">
        <v>89</v>
      </c>
      <c r="X195" s="62"/>
    </row>
    <row r="196" spans="1:24" s="160" customFormat="1" ht="16.05" hidden="1" customHeight="1">
      <c r="A196" s="145"/>
      <c r="B196" s="176" t="s">
        <v>574</v>
      </c>
      <c r="C196" s="164" t="s">
        <v>61</v>
      </c>
      <c r="D196" s="146" t="s">
        <v>575</v>
      </c>
      <c r="E196" s="147" t="s">
        <v>63</v>
      </c>
      <c r="F196" s="148" t="s">
        <v>130</v>
      </c>
      <c r="G196" s="149">
        <v>1.87</v>
      </c>
      <c r="H196" s="150">
        <f>G196*$O$8</f>
        <v>186.52464600000002</v>
      </c>
      <c r="I196" s="151" t="s">
        <v>65</v>
      </c>
      <c r="J196" s="151">
        <v>25</v>
      </c>
      <c r="K196" s="166" t="s">
        <v>1218</v>
      </c>
      <c r="L196" s="152"/>
      <c r="M196" s="153">
        <f>L196*G196</f>
        <v>0</v>
      </c>
      <c r="N196" s="154">
        <f>L196*H196</f>
        <v>0</v>
      </c>
      <c r="O196" s="155" t="s">
        <v>93</v>
      </c>
      <c r="P196" s="155" t="s">
        <v>67</v>
      </c>
      <c r="Q196" s="147" t="s">
        <v>84</v>
      </c>
      <c r="R196" s="156" t="s">
        <v>199</v>
      </c>
      <c r="S196" s="147">
        <v>200</v>
      </c>
      <c r="T196" s="157" t="s">
        <v>79</v>
      </c>
      <c r="U196" s="156" t="s">
        <v>370</v>
      </c>
      <c r="V196" s="156" t="s">
        <v>327</v>
      </c>
      <c r="W196" s="158" t="s">
        <v>216</v>
      </c>
      <c r="X196" s="159"/>
    </row>
    <row r="197" spans="1:24" s="79" customFormat="1" ht="16.05" customHeight="1">
      <c r="A197" s="55"/>
      <c r="B197" s="175" t="s">
        <v>576</v>
      </c>
      <c r="C197" s="64" t="s">
        <v>61</v>
      </c>
      <c r="D197" s="65" t="s">
        <v>575</v>
      </c>
      <c r="E197" s="66" t="s">
        <v>63</v>
      </c>
      <c r="F197" s="67"/>
      <c r="G197" s="68">
        <v>1.87</v>
      </c>
      <c r="H197" s="69">
        <f>G197*$O$8</f>
        <v>186.52464600000002</v>
      </c>
      <c r="I197" s="70" t="s">
        <v>65</v>
      </c>
      <c r="J197" s="70">
        <v>25</v>
      </c>
      <c r="K197" s="174" t="s">
        <v>1222</v>
      </c>
      <c r="L197" s="71"/>
      <c r="M197" s="72">
        <f>L197*G197</f>
        <v>0</v>
      </c>
      <c r="N197" s="73">
        <f>L197*H197</f>
        <v>0</v>
      </c>
      <c r="O197" s="74" t="s">
        <v>1232</v>
      </c>
      <c r="P197" s="75" t="s">
        <v>67</v>
      </c>
      <c r="Q197" s="66" t="s">
        <v>84</v>
      </c>
      <c r="R197" s="76" t="s">
        <v>199</v>
      </c>
      <c r="S197" s="66">
        <v>200</v>
      </c>
      <c r="T197" s="77" t="s">
        <v>79</v>
      </c>
      <c r="U197" s="76" t="s">
        <v>370</v>
      </c>
      <c r="V197" s="76" t="s">
        <v>327</v>
      </c>
      <c r="W197" s="78" t="s">
        <v>216</v>
      </c>
      <c r="X197" s="62"/>
    </row>
    <row r="198" spans="1:24" s="160" customFormat="1" ht="16.05" hidden="1" customHeight="1">
      <c r="A198" s="145"/>
      <c r="B198" s="176" t="s">
        <v>577</v>
      </c>
      <c r="C198" s="164" t="s">
        <v>61</v>
      </c>
      <c r="D198" s="146" t="s">
        <v>578</v>
      </c>
      <c r="E198" s="147" t="s">
        <v>63</v>
      </c>
      <c r="F198" s="148" t="s">
        <v>64</v>
      </c>
      <c r="G198" s="149">
        <v>2.25</v>
      </c>
      <c r="H198" s="150">
        <f>G198*$O$8</f>
        <v>224.42805000000001</v>
      </c>
      <c r="I198" s="151" t="s">
        <v>65</v>
      </c>
      <c r="J198" s="151">
        <v>25</v>
      </c>
      <c r="K198" s="166" t="s">
        <v>1218</v>
      </c>
      <c r="L198" s="152"/>
      <c r="M198" s="153">
        <f>L198*G198</f>
        <v>0</v>
      </c>
      <c r="N198" s="154">
        <f>L198*H198</f>
        <v>0</v>
      </c>
      <c r="O198" s="155" t="s">
        <v>93</v>
      </c>
      <c r="P198" s="155" t="s">
        <v>83</v>
      </c>
      <c r="Q198" s="147" t="s">
        <v>12</v>
      </c>
      <c r="R198" s="156"/>
      <c r="S198" s="147"/>
      <c r="T198" s="157"/>
      <c r="U198" s="156"/>
      <c r="V198" s="156"/>
      <c r="W198" s="158" t="s">
        <v>579</v>
      </c>
      <c r="X198" s="159"/>
    </row>
    <row r="199" spans="1:24" s="79" customFormat="1" ht="16.05" customHeight="1">
      <c r="A199" s="55"/>
      <c r="B199" s="175" t="s">
        <v>580</v>
      </c>
      <c r="C199" s="64" t="s">
        <v>61</v>
      </c>
      <c r="D199" s="65" t="s">
        <v>581</v>
      </c>
      <c r="E199" s="66" t="s">
        <v>63</v>
      </c>
      <c r="F199" s="82" t="s">
        <v>130</v>
      </c>
      <c r="G199" s="68">
        <v>2.25</v>
      </c>
      <c r="H199" s="69">
        <f>G199*$O$8</f>
        <v>224.42805000000001</v>
      </c>
      <c r="I199" s="70" t="s">
        <v>65</v>
      </c>
      <c r="J199" s="70">
        <v>25</v>
      </c>
      <c r="K199" s="174" t="s">
        <v>1222</v>
      </c>
      <c r="L199" s="71"/>
      <c r="M199" s="72">
        <f>L199*G199</f>
        <v>0</v>
      </c>
      <c r="N199" s="73">
        <f>L199*H199</f>
        <v>0</v>
      </c>
      <c r="O199" s="74" t="s">
        <v>1232</v>
      </c>
      <c r="P199" s="75" t="s">
        <v>67</v>
      </c>
      <c r="Q199" s="66" t="s">
        <v>70</v>
      </c>
      <c r="R199" s="76" t="s">
        <v>230</v>
      </c>
      <c r="S199" s="66">
        <v>200</v>
      </c>
      <c r="T199" s="77" t="s">
        <v>364</v>
      </c>
      <c r="U199" s="76" t="s">
        <v>73</v>
      </c>
      <c r="V199" s="76" t="s">
        <v>582</v>
      </c>
      <c r="W199" s="78" t="s">
        <v>75</v>
      </c>
      <c r="X199" s="62"/>
    </row>
    <row r="200" spans="1:24" s="79" customFormat="1" ht="16.05" customHeight="1">
      <c r="A200" s="55"/>
      <c r="B200" s="175" t="s">
        <v>583</v>
      </c>
      <c r="C200" s="64" t="s">
        <v>61</v>
      </c>
      <c r="D200" s="65" t="s">
        <v>584</v>
      </c>
      <c r="E200" s="66" t="s">
        <v>63</v>
      </c>
      <c r="F200" s="67"/>
      <c r="G200" s="68">
        <v>4.13</v>
      </c>
      <c r="H200" s="69">
        <f>G200*$O$8</f>
        <v>411.950154</v>
      </c>
      <c r="I200" s="70" t="s">
        <v>65</v>
      </c>
      <c r="J200" s="70">
        <v>25</v>
      </c>
      <c r="K200" s="174" t="s">
        <v>1222</v>
      </c>
      <c r="L200" s="71"/>
      <c r="M200" s="72">
        <f>L200*G200</f>
        <v>0</v>
      </c>
      <c r="N200" s="73">
        <f>L200*H200</f>
        <v>0</v>
      </c>
      <c r="O200" s="74" t="s">
        <v>1232</v>
      </c>
      <c r="P200" s="75" t="s">
        <v>67</v>
      </c>
      <c r="Q200" s="66" t="s">
        <v>12</v>
      </c>
      <c r="R200" s="76"/>
      <c r="S200" s="66"/>
      <c r="T200" s="77"/>
      <c r="U200" s="76"/>
      <c r="V200" s="76"/>
      <c r="W200" s="78" t="s">
        <v>283</v>
      </c>
      <c r="X200" s="62"/>
    </row>
    <row r="201" spans="1:24" s="79" customFormat="1" ht="16.05" customHeight="1">
      <c r="A201" s="55"/>
      <c r="B201" s="175" t="s">
        <v>585</v>
      </c>
      <c r="C201" s="64" t="s">
        <v>61</v>
      </c>
      <c r="D201" s="65" t="s">
        <v>586</v>
      </c>
      <c r="E201" s="66" t="s">
        <v>63</v>
      </c>
      <c r="F201" s="67"/>
      <c r="G201" s="68">
        <v>2.25</v>
      </c>
      <c r="H201" s="69">
        <f>G201*$O$8</f>
        <v>224.42805000000001</v>
      </c>
      <c r="I201" s="70" t="s">
        <v>65</v>
      </c>
      <c r="J201" s="70">
        <v>25</v>
      </c>
      <c r="K201" s="174" t="s">
        <v>1222</v>
      </c>
      <c r="L201" s="71"/>
      <c r="M201" s="72">
        <f>L201*G201</f>
        <v>0</v>
      </c>
      <c r="N201" s="73">
        <f>L201*H201</f>
        <v>0</v>
      </c>
      <c r="O201" s="74" t="s">
        <v>1232</v>
      </c>
      <c r="P201" s="75" t="s">
        <v>67</v>
      </c>
      <c r="Q201" s="66" t="s">
        <v>84</v>
      </c>
      <c r="R201" s="76" t="s">
        <v>102</v>
      </c>
      <c r="S201" s="66">
        <v>250</v>
      </c>
      <c r="T201" s="77" t="s">
        <v>249</v>
      </c>
      <c r="U201" s="76" t="s">
        <v>122</v>
      </c>
      <c r="V201" s="76" t="s">
        <v>587</v>
      </c>
      <c r="W201" s="78" t="s">
        <v>106</v>
      </c>
      <c r="X201" s="62"/>
    </row>
    <row r="202" spans="1:24" s="79" customFormat="1" ht="16.05" customHeight="1">
      <c r="A202" s="55"/>
      <c r="B202" s="175" t="s">
        <v>588</v>
      </c>
      <c r="C202" s="64" t="s">
        <v>61</v>
      </c>
      <c r="D202" s="65" t="s">
        <v>589</v>
      </c>
      <c r="E202" s="66" t="s">
        <v>63</v>
      </c>
      <c r="F202" s="67"/>
      <c r="G202" s="68">
        <v>1.79</v>
      </c>
      <c r="H202" s="69">
        <f>G202*$O$8</f>
        <v>178.544982</v>
      </c>
      <c r="I202" s="70" t="s">
        <v>65</v>
      </c>
      <c r="J202" s="70">
        <v>25</v>
      </c>
      <c r="K202" s="174" t="s">
        <v>1222</v>
      </c>
      <c r="L202" s="71"/>
      <c r="M202" s="72">
        <f>L202*G202</f>
        <v>0</v>
      </c>
      <c r="N202" s="73">
        <f>L202*H202</f>
        <v>0</v>
      </c>
      <c r="O202" s="74" t="s">
        <v>1232</v>
      </c>
      <c r="P202" s="75" t="s">
        <v>67</v>
      </c>
      <c r="Q202" s="66" t="s">
        <v>70</v>
      </c>
      <c r="R202" s="76" t="s">
        <v>126</v>
      </c>
      <c r="S202" s="66">
        <v>250</v>
      </c>
      <c r="T202" s="77" t="s">
        <v>113</v>
      </c>
      <c r="U202" s="76" t="s">
        <v>174</v>
      </c>
      <c r="V202" s="76" t="s">
        <v>590</v>
      </c>
      <c r="W202" s="78" t="s">
        <v>75</v>
      </c>
      <c r="X202" s="62"/>
    </row>
    <row r="203" spans="1:24" s="79" customFormat="1" ht="16.05" customHeight="1">
      <c r="A203" s="55"/>
      <c r="B203" s="175" t="s">
        <v>591</v>
      </c>
      <c r="C203" s="64" t="s">
        <v>61</v>
      </c>
      <c r="D203" s="65" t="s">
        <v>592</v>
      </c>
      <c r="E203" s="66" t="s">
        <v>63</v>
      </c>
      <c r="F203" s="67"/>
      <c r="G203" s="68">
        <v>4.3099999999999996</v>
      </c>
      <c r="H203" s="69">
        <f>G203*$O$8</f>
        <v>429.90439799999996</v>
      </c>
      <c r="I203" s="70" t="s">
        <v>65</v>
      </c>
      <c r="J203" s="70">
        <v>25</v>
      </c>
      <c r="K203" s="173" t="s">
        <v>1221</v>
      </c>
      <c r="L203" s="71"/>
      <c r="M203" s="72">
        <f>L203*G203</f>
        <v>0</v>
      </c>
      <c r="N203" s="73">
        <f>L203*H203</f>
        <v>0</v>
      </c>
      <c r="O203" s="74" t="s">
        <v>1232</v>
      </c>
      <c r="P203" s="75" t="s">
        <v>67</v>
      </c>
      <c r="Q203" s="66" t="s">
        <v>70</v>
      </c>
      <c r="R203" s="76" t="s">
        <v>126</v>
      </c>
      <c r="S203" s="66">
        <v>200</v>
      </c>
      <c r="T203" s="77" t="s">
        <v>441</v>
      </c>
      <c r="U203" s="76" t="s">
        <v>73</v>
      </c>
      <c r="V203" s="76" t="s">
        <v>135</v>
      </c>
      <c r="W203" s="78" t="s">
        <v>75</v>
      </c>
      <c r="X203" s="62"/>
    </row>
    <row r="204" spans="1:24" s="160" customFormat="1" ht="16.05" hidden="1" customHeight="1">
      <c r="A204" s="145"/>
      <c r="B204" s="176" t="s">
        <v>593</v>
      </c>
      <c r="C204" s="164" t="s">
        <v>61</v>
      </c>
      <c r="D204" s="146" t="s">
        <v>594</v>
      </c>
      <c r="E204" s="147" t="s">
        <v>63</v>
      </c>
      <c r="F204" s="148" t="s">
        <v>130</v>
      </c>
      <c r="G204" s="149">
        <v>1.87</v>
      </c>
      <c r="H204" s="150">
        <f>G204*$O$8</f>
        <v>186.52464600000002</v>
      </c>
      <c r="I204" s="151" t="s">
        <v>65</v>
      </c>
      <c r="J204" s="151">
        <v>25</v>
      </c>
      <c r="K204" s="166" t="s">
        <v>1218</v>
      </c>
      <c r="L204" s="152"/>
      <c r="M204" s="153">
        <f>L204*G204</f>
        <v>0</v>
      </c>
      <c r="N204" s="154">
        <f>L204*H204</f>
        <v>0</v>
      </c>
      <c r="O204" s="155" t="s">
        <v>93</v>
      </c>
      <c r="P204" s="155" t="s">
        <v>83</v>
      </c>
      <c r="Q204" s="147" t="s">
        <v>84</v>
      </c>
      <c r="R204" s="156" t="s">
        <v>95</v>
      </c>
      <c r="S204" s="147">
        <v>500</v>
      </c>
      <c r="T204" s="157" t="s">
        <v>210</v>
      </c>
      <c r="U204" s="156" t="s">
        <v>338</v>
      </c>
      <c r="V204" s="156" t="s">
        <v>595</v>
      </c>
      <c r="W204" s="158" t="s">
        <v>596</v>
      </c>
      <c r="X204" s="159"/>
    </row>
    <row r="205" spans="1:24" s="160" customFormat="1" ht="16.05" hidden="1" customHeight="1">
      <c r="A205" s="145"/>
      <c r="B205" s="176" t="s">
        <v>597</v>
      </c>
      <c r="C205" s="164" t="s">
        <v>61</v>
      </c>
      <c r="D205" s="146" t="s">
        <v>598</v>
      </c>
      <c r="E205" s="147" t="s">
        <v>63</v>
      </c>
      <c r="F205" s="148"/>
      <c r="G205" s="149">
        <v>2.25</v>
      </c>
      <c r="H205" s="150">
        <f>G205*$O$8</f>
        <v>224.42805000000001</v>
      </c>
      <c r="I205" s="151" t="s">
        <v>65</v>
      </c>
      <c r="J205" s="151">
        <v>25</v>
      </c>
      <c r="K205" s="166" t="s">
        <v>1218</v>
      </c>
      <c r="L205" s="152"/>
      <c r="M205" s="153">
        <f>L205*G205</f>
        <v>0</v>
      </c>
      <c r="N205" s="154">
        <f>L205*H205</f>
        <v>0</v>
      </c>
      <c r="O205" s="155" t="s">
        <v>1232</v>
      </c>
      <c r="P205" s="155" t="s">
        <v>67</v>
      </c>
      <c r="Q205" s="147" t="s">
        <v>12</v>
      </c>
      <c r="R205" s="156"/>
      <c r="S205" s="147"/>
      <c r="T205" s="157"/>
      <c r="U205" s="156"/>
      <c r="V205" s="156"/>
      <c r="W205" s="158" t="s">
        <v>216</v>
      </c>
      <c r="X205" s="159"/>
    </row>
    <row r="206" spans="1:24" s="79" customFormat="1" ht="16.05" customHeight="1">
      <c r="A206" s="55"/>
      <c r="B206" s="175" t="s">
        <v>599</v>
      </c>
      <c r="C206" s="64" t="s">
        <v>61</v>
      </c>
      <c r="D206" s="65" t="s">
        <v>600</v>
      </c>
      <c r="E206" s="66" t="s">
        <v>63</v>
      </c>
      <c r="F206" s="67"/>
      <c r="G206" s="68">
        <v>1.87</v>
      </c>
      <c r="H206" s="69">
        <f>G206*$O$8</f>
        <v>186.52464600000002</v>
      </c>
      <c r="I206" s="70" t="s">
        <v>65</v>
      </c>
      <c r="J206" s="70">
        <v>25</v>
      </c>
      <c r="K206" s="174" t="s">
        <v>1222</v>
      </c>
      <c r="L206" s="71"/>
      <c r="M206" s="72">
        <f>L206*G206</f>
        <v>0</v>
      </c>
      <c r="N206" s="73">
        <f>L206*H206</f>
        <v>0</v>
      </c>
      <c r="O206" s="74" t="s">
        <v>1232</v>
      </c>
      <c r="P206" s="75" t="s">
        <v>67</v>
      </c>
      <c r="Q206" s="66" t="s">
        <v>84</v>
      </c>
      <c r="R206" s="76" t="s">
        <v>120</v>
      </c>
      <c r="S206" s="66">
        <v>400</v>
      </c>
      <c r="T206" s="77" t="s">
        <v>441</v>
      </c>
      <c r="U206" s="76" t="s">
        <v>122</v>
      </c>
      <c r="V206" s="76" t="s">
        <v>276</v>
      </c>
      <c r="W206" s="78" t="s">
        <v>216</v>
      </c>
      <c r="X206" s="62"/>
    </row>
    <row r="207" spans="1:24" s="160" customFormat="1" ht="16.05" hidden="1" customHeight="1">
      <c r="A207" s="145"/>
      <c r="B207" s="176" t="s">
        <v>601</v>
      </c>
      <c r="C207" s="164" t="s">
        <v>61</v>
      </c>
      <c r="D207" s="146" t="s">
        <v>602</v>
      </c>
      <c r="E207" s="147" t="s">
        <v>63</v>
      </c>
      <c r="F207" s="148"/>
      <c r="G207" s="149">
        <v>4.3099999999999996</v>
      </c>
      <c r="H207" s="150">
        <f>G207*$O$8</f>
        <v>429.90439799999996</v>
      </c>
      <c r="I207" s="151" t="s">
        <v>65</v>
      </c>
      <c r="J207" s="151">
        <v>25</v>
      </c>
      <c r="K207" s="166" t="s">
        <v>1218</v>
      </c>
      <c r="L207" s="152"/>
      <c r="M207" s="153">
        <f>L207*G207</f>
        <v>0</v>
      </c>
      <c r="N207" s="154">
        <f>L207*H207</f>
        <v>0</v>
      </c>
      <c r="O207" s="155" t="s">
        <v>66</v>
      </c>
      <c r="P207" s="155" t="s">
        <v>83</v>
      </c>
      <c r="Q207" s="147" t="s">
        <v>84</v>
      </c>
      <c r="R207" s="156" t="s">
        <v>603</v>
      </c>
      <c r="S207" s="147">
        <v>250</v>
      </c>
      <c r="T207" s="157" t="s">
        <v>312</v>
      </c>
      <c r="U207" s="156" t="s">
        <v>97</v>
      </c>
      <c r="V207" s="156" t="s">
        <v>135</v>
      </c>
      <c r="W207" s="158" t="s">
        <v>89</v>
      </c>
      <c r="X207" s="159"/>
    </row>
    <row r="208" spans="1:24" s="79" customFormat="1" ht="16.05" customHeight="1">
      <c r="A208" s="55"/>
      <c r="B208" s="175" t="s">
        <v>604</v>
      </c>
      <c r="C208" s="64" t="s">
        <v>61</v>
      </c>
      <c r="D208" s="65" t="s">
        <v>605</v>
      </c>
      <c r="E208" s="66" t="s">
        <v>63</v>
      </c>
      <c r="F208" s="67"/>
      <c r="G208" s="68">
        <v>4.3099999999999996</v>
      </c>
      <c r="H208" s="69">
        <f>G208*$O$8</f>
        <v>429.90439799999996</v>
      </c>
      <c r="I208" s="70" t="s">
        <v>65</v>
      </c>
      <c r="J208" s="70">
        <v>25</v>
      </c>
      <c r="K208" s="174" t="s">
        <v>1222</v>
      </c>
      <c r="L208" s="71"/>
      <c r="M208" s="72">
        <f>L208*G208</f>
        <v>0</v>
      </c>
      <c r="N208" s="73">
        <f>L208*H208</f>
        <v>0</v>
      </c>
      <c r="O208" s="74" t="s">
        <v>1232</v>
      </c>
      <c r="P208" s="75" t="s">
        <v>67</v>
      </c>
      <c r="Q208" s="66" t="s">
        <v>70</v>
      </c>
      <c r="R208" s="76" t="s">
        <v>230</v>
      </c>
      <c r="S208" s="66">
        <v>200</v>
      </c>
      <c r="T208" s="77" t="s">
        <v>72</v>
      </c>
      <c r="U208" s="76" t="s">
        <v>174</v>
      </c>
      <c r="V208" s="76" t="s">
        <v>135</v>
      </c>
      <c r="W208" s="78" t="s">
        <v>75</v>
      </c>
      <c r="X208" s="62"/>
    </row>
    <row r="209" spans="1:24" s="79" customFormat="1" ht="16.05" customHeight="1">
      <c r="A209" s="55"/>
      <c r="B209" s="175" t="s">
        <v>606</v>
      </c>
      <c r="C209" s="64" t="s">
        <v>61</v>
      </c>
      <c r="D209" s="65" t="s">
        <v>607</v>
      </c>
      <c r="E209" s="66" t="s">
        <v>63</v>
      </c>
      <c r="F209" s="67"/>
      <c r="G209" s="68">
        <v>2.5099999999999998</v>
      </c>
      <c r="H209" s="69">
        <f>G209*$O$8</f>
        <v>250.36195799999999</v>
      </c>
      <c r="I209" s="70" t="s">
        <v>65</v>
      </c>
      <c r="J209" s="70">
        <v>25</v>
      </c>
      <c r="K209" s="174" t="s">
        <v>1222</v>
      </c>
      <c r="L209" s="71"/>
      <c r="M209" s="72">
        <f>L209*G209</f>
        <v>0</v>
      </c>
      <c r="N209" s="73">
        <f>L209*H209</f>
        <v>0</v>
      </c>
      <c r="O209" s="74" t="s">
        <v>1232</v>
      </c>
      <c r="P209" s="75" t="s">
        <v>67</v>
      </c>
      <c r="Q209" s="66" t="s">
        <v>70</v>
      </c>
      <c r="R209" s="76" t="s">
        <v>126</v>
      </c>
      <c r="S209" s="66">
        <v>150</v>
      </c>
      <c r="T209" s="77" t="s">
        <v>608</v>
      </c>
      <c r="U209" s="76" t="s">
        <v>174</v>
      </c>
      <c r="V209" s="76" t="s">
        <v>442</v>
      </c>
      <c r="W209" s="78" t="s">
        <v>75</v>
      </c>
      <c r="X209" s="62"/>
    </row>
    <row r="210" spans="1:24" s="79" customFormat="1" ht="16.05" customHeight="1">
      <c r="A210" s="55"/>
      <c r="B210" s="175" t="s">
        <v>609</v>
      </c>
      <c r="C210" s="64" t="s">
        <v>61</v>
      </c>
      <c r="D210" s="65" t="s">
        <v>610</v>
      </c>
      <c r="E210" s="66" t="s">
        <v>63</v>
      </c>
      <c r="F210" s="67"/>
      <c r="G210" s="68">
        <v>2.99</v>
      </c>
      <c r="H210" s="69">
        <f>G210*$O$8</f>
        <v>298.23994200000004</v>
      </c>
      <c r="I210" s="70" t="s">
        <v>65</v>
      </c>
      <c r="J210" s="70">
        <v>25</v>
      </c>
      <c r="K210" s="174" t="s">
        <v>1222</v>
      </c>
      <c r="L210" s="71"/>
      <c r="M210" s="72">
        <f>L210*G210</f>
        <v>0</v>
      </c>
      <c r="N210" s="73">
        <f>L210*H210</f>
        <v>0</v>
      </c>
      <c r="O210" s="74" t="s">
        <v>1232</v>
      </c>
      <c r="P210" s="75" t="s">
        <v>67</v>
      </c>
      <c r="Q210" s="66" t="s">
        <v>84</v>
      </c>
      <c r="R210" s="76" t="s">
        <v>126</v>
      </c>
      <c r="S210" s="66">
        <v>200</v>
      </c>
      <c r="T210" s="77" t="s">
        <v>611</v>
      </c>
      <c r="U210" s="76" t="s">
        <v>122</v>
      </c>
      <c r="V210" s="76" t="s">
        <v>143</v>
      </c>
      <c r="W210" s="78" t="s">
        <v>75</v>
      </c>
      <c r="X210" s="62"/>
    </row>
    <row r="211" spans="1:24" s="79" customFormat="1" ht="16.05" customHeight="1">
      <c r="A211" s="55"/>
      <c r="B211" s="175" t="s">
        <v>612</v>
      </c>
      <c r="C211" s="64" t="s">
        <v>61</v>
      </c>
      <c r="D211" s="65" t="s">
        <v>613</v>
      </c>
      <c r="E211" s="66" t="s">
        <v>63</v>
      </c>
      <c r="F211" s="67"/>
      <c r="G211" s="68">
        <v>2.0699999999999998</v>
      </c>
      <c r="H211" s="69">
        <f>G211*$O$8</f>
        <v>206.473806</v>
      </c>
      <c r="I211" s="70" t="s">
        <v>65</v>
      </c>
      <c r="J211" s="70">
        <v>25</v>
      </c>
      <c r="K211" s="174" t="s">
        <v>1222</v>
      </c>
      <c r="L211" s="71"/>
      <c r="M211" s="72">
        <f>L211*G211</f>
        <v>0</v>
      </c>
      <c r="N211" s="73">
        <f>L211*H211</f>
        <v>0</v>
      </c>
      <c r="O211" s="74" t="s">
        <v>1232</v>
      </c>
      <c r="P211" s="75" t="s">
        <v>67</v>
      </c>
      <c r="Q211" s="66" t="s">
        <v>70</v>
      </c>
      <c r="R211" s="76" t="s">
        <v>614</v>
      </c>
      <c r="S211" s="66">
        <v>300</v>
      </c>
      <c r="T211" s="77" t="s">
        <v>473</v>
      </c>
      <c r="U211" s="76" t="s">
        <v>174</v>
      </c>
      <c r="V211" s="76" t="s">
        <v>127</v>
      </c>
      <c r="W211" s="78" t="s">
        <v>75</v>
      </c>
      <c r="X211" s="62"/>
    </row>
    <row r="212" spans="1:24" s="79" customFormat="1" ht="16.05" customHeight="1">
      <c r="A212" s="55"/>
      <c r="B212" s="175" t="s">
        <v>615</v>
      </c>
      <c r="C212" s="64" t="s">
        <v>61</v>
      </c>
      <c r="D212" s="65" t="s">
        <v>616</v>
      </c>
      <c r="E212" s="66" t="s">
        <v>63</v>
      </c>
      <c r="F212" s="82" t="s">
        <v>130</v>
      </c>
      <c r="G212" s="68">
        <v>1.87</v>
      </c>
      <c r="H212" s="69">
        <f>G212*$O$8</f>
        <v>186.52464600000002</v>
      </c>
      <c r="I212" s="70" t="s">
        <v>65</v>
      </c>
      <c r="J212" s="70">
        <v>25</v>
      </c>
      <c r="K212" s="174" t="s">
        <v>1222</v>
      </c>
      <c r="L212" s="71"/>
      <c r="M212" s="72">
        <f>L212*G212</f>
        <v>0</v>
      </c>
      <c r="N212" s="73">
        <f>L212*H212</f>
        <v>0</v>
      </c>
      <c r="O212" s="74" t="s">
        <v>1232</v>
      </c>
      <c r="P212" s="75" t="s">
        <v>67</v>
      </c>
      <c r="Q212" s="66" t="s">
        <v>84</v>
      </c>
      <c r="R212" s="76" t="s">
        <v>126</v>
      </c>
      <c r="S212" s="66">
        <v>250</v>
      </c>
      <c r="T212" s="77" t="s">
        <v>418</v>
      </c>
      <c r="U212" s="76" t="s">
        <v>122</v>
      </c>
      <c r="V212" s="76" t="s">
        <v>617</v>
      </c>
      <c r="W212" s="78" t="s">
        <v>216</v>
      </c>
      <c r="X212" s="62"/>
    </row>
    <row r="213" spans="1:24" s="160" customFormat="1" ht="16.05" hidden="1" customHeight="1">
      <c r="A213" s="145"/>
      <c r="B213" s="176" t="s">
        <v>618</v>
      </c>
      <c r="C213" s="164" t="s">
        <v>61</v>
      </c>
      <c r="D213" s="146" t="s">
        <v>619</v>
      </c>
      <c r="E213" s="147" t="s">
        <v>63</v>
      </c>
      <c r="F213" s="148" t="s">
        <v>92</v>
      </c>
      <c r="G213" s="149">
        <v>2.0699999999999998</v>
      </c>
      <c r="H213" s="150">
        <f>G213*$O$8</f>
        <v>206.473806</v>
      </c>
      <c r="I213" s="151" t="s">
        <v>65</v>
      </c>
      <c r="J213" s="151">
        <v>25</v>
      </c>
      <c r="K213" s="166" t="s">
        <v>1218</v>
      </c>
      <c r="L213" s="152"/>
      <c r="M213" s="153">
        <f>L213*G213</f>
        <v>0</v>
      </c>
      <c r="N213" s="154">
        <f>L213*H213</f>
        <v>0</v>
      </c>
      <c r="O213" s="155" t="s">
        <v>93</v>
      </c>
      <c r="P213" s="155" t="s">
        <v>83</v>
      </c>
      <c r="Q213" s="147" t="s">
        <v>12</v>
      </c>
      <c r="R213" s="156"/>
      <c r="S213" s="147"/>
      <c r="T213" s="157"/>
      <c r="U213" s="156"/>
      <c r="V213" s="156"/>
      <c r="W213" s="158" t="s">
        <v>99</v>
      </c>
      <c r="X213" s="159"/>
    </row>
    <row r="214" spans="1:24" s="79" customFormat="1" ht="16.05" customHeight="1">
      <c r="A214" s="55"/>
      <c r="B214" s="175" t="s">
        <v>1215</v>
      </c>
      <c r="C214" s="64" t="s">
        <v>61</v>
      </c>
      <c r="D214" s="65" t="s">
        <v>1214</v>
      </c>
      <c r="E214" s="66" t="s">
        <v>63</v>
      </c>
      <c r="F214" s="165" t="s">
        <v>1202</v>
      </c>
      <c r="G214" s="68">
        <v>4.3099999999999996</v>
      </c>
      <c r="H214" s="69">
        <f>G214*$O$8</f>
        <v>429.90439799999996</v>
      </c>
      <c r="I214" s="70" t="s">
        <v>65</v>
      </c>
      <c r="J214" s="70">
        <v>25</v>
      </c>
      <c r="K214" s="174" t="s">
        <v>1222</v>
      </c>
      <c r="L214" s="71"/>
      <c r="M214" s="72">
        <f>L214*G214</f>
        <v>0</v>
      </c>
      <c r="N214" s="73">
        <f>L214*H214</f>
        <v>0</v>
      </c>
      <c r="O214" s="74" t="s">
        <v>1232</v>
      </c>
      <c r="P214" s="75" t="s">
        <v>67</v>
      </c>
      <c r="Q214" s="66" t="s">
        <v>84</v>
      </c>
      <c r="R214" s="76" t="s">
        <v>126</v>
      </c>
      <c r="S214" s="66" t="s">
        <v>301</v>
      </c>
      <c r="T214" s="77" t="s">
        <v>1225</v>
      </c>
      <c r="U214" s="76" t="s">
        <v>1224</v>
      </c>
      <c r="V214" s="76" t="s">
        <v>143</v>
      </c>
      <c r="W214" s="78" t="s">
        <v>106</v>
      </c>
      <c r="X214" s="62"/>
    </row>
    <row r="215" spans="1:24" s="160" customFormat="1" ht="16.05" hidden="1" customHeight="1">
      <c r="A215" s="145"/>
      <c r="B215" s="176" t="s">
        <v>620</v>
      </c>
      <c r="C215" s="164" t="s">
        <v>61</v>
      </c>
      <c r="D215" s="146" t="s">
        <v>621</v>
      </c>
      <c r="E215" s="147" t="s">
        <v>63</v>
      </c>
      <c r="F215" s="148"/>
      <c r="G215" s="149">
        <v>4.3099999999999996</v>
      </c>
      <c r="H215" s="150">
        <f>G215*$O$8</f>
        <v>429.90439799999996</v>
      </c>
      <c r="I215" s="151" t="s">
        <v>65</v>
      </c>
      <c r="J215" s="151">
        <v>25</v>
      </c>
      <c r="K215" s="166" t="s">
        <v>1218</v>
      </c>
      <c r="L215" s="152"/>
      <c r="M215" s="153">
        <f>L215*G215</f>
        <v>0</v>
      </c>
      <c r="N215" s="154">
        <f>L215*H215</f>
        <v>0</v>
      </c>
      <c r="O215" s="155" t="s">
        <v>1232</v>
      </c>
      <c r="P215" s="155" t="s">
        <v>67</v>
      </c>
      <c r="Q215" s="147" t="s">
        <v>70</v>
      </c>
      <c r="R215" s="156" t="s">
        <v>126</v>
      </c>
      <c r="S215" s="147">
        <v>200</v>
      </c>
      <c r="T215" s="157" t="s">
        <v>249</v>
      </c>
      <c r="U215" s="156" t="s">
        <v>174</v>
      </c>
      <c r="V215" s="156" t="s">
        <v>135</v>
      </c>
      <c r="W215" s="158" t="s">
        <v>75</v>
      </c>
      <c r="X215" s="159"/>
    </row>
    <row r="216" spans="1:24" s="160" customFormat="1" ht="16.05" hidden="1" customHeight="1">
      <c r="A216" s="145"/>
      <c r="B216" s="176" t="s">
        <v>622</v>
      </c>
      <c r="C216" s="164" t="s">
        <v>61</v>
      </c>
      <c r="D216" s="146" t="s">
        <v>623</v>
      </c>
      <c r="E216" s="147" t="s">
        <v>63</v>
      </c>
      <c r="F216" s="148" t="s">
        <v>64</v>
      </c>
      <c r="G216" s="149">
        <v>2.25</v>
      </c>
      <c r="H216" s="150">
        <f>G216*$O$8</f>
        <v>224.42805000000001</v>
      </c>
      <c r="I216" s="151" t="s">
        <v>65</v>
      </c>
      <c r="J216" s="151">
        <v>25</v>
      </c>
      <c r="K216" s="166" t="s">
        <v>1218</v>
      </c>
      <c r="L216" s="152"/>
      <c r="M216" s="153">
        <f>L216*G216</f>
        <v>0</v>
      </c>
      <c r="N216" s="154">
        <f>L216*H216</f>
        <v>0</v>
      </c>
      <c r="O216" s="155" t="s">
        <v>93</v>
      </c>
      <c r="P216" s="155" t="s">
        <v>67</v>
      </c>
      <c r="Q216" s="147" t="s">
        <v>12</v>
      </c>
      <c r="R216" s="156"/>
      <c r="S216" s="147"/>
      <c r="T216" s="157"/>
      <c r="U216" s="156"/>
      <c r="V216" s="156"/>
      <c r="W216" s="158" t="s">
        <v>579</v>
      </c>
      <c r="X216" s="159"/>
    </row>
    <row r="217" spans="1:24" s="79" customFormat="1" ht="16.05" customHeight="1">
      <c r="A217" s="55"/>
      <c r="B217" s="175" t="s">
        <v>624</v>
      </c>
      <c r="C217" s="64" t="s">
        <v>61</v>
      </c>
      <c r="D217" s="65" t="s">
        <v>625</v>
      </c>
      <c r="E217" s="66" t="s">
        <v>63</v>
      </c>
      <c r="F217" s="67"/>
      <c r="G217" s="68">
        <v>5.29</v>
      </c>
      <c r="H217" s="69">
        <f>G217*$O$8</f>
        <v>527.65528200000006</v>
      </c>
      <c r="I217" s="70" t="s">
        <v>65</v>
      </c>
      <c r="J217" s="70">
        <v>25</v>
      </c>
      <c r="K217" s="174" t="s">
        <v>1222</v>
      </c>
      <c r="L217" s="71"/>
      <c r="M217" s="72">
        <f>L217*G217</f>
        <v>0</v>
      </c>
      <c r="N217" s="73">
        <f>L217*H217</f>
        <v>0</v>
      </c>
      <c r="O217" s="74" t="s">
        <v>1232</v>
      </c>
      <c r="P217" s="75" t="s">
        <v>67</v>
      </c>
      <c r="Q217" s="66" t="s">
        <v>70</v>
      </c>
      <c r="R217" s="76" t="s">
        <v>626</v>
      </c>
      <c r="S217" s="66" t="s">
        <v>296</v>
      </c>
      <c r="T217" s="77" t="s">
        <v>167</v>
      </c>
      <c r="U217" s="76" t="s">
        <v>110</v>
      </c>
      <c r="V217" s="76" t="s">
        <v>143</v>
      </c>
      <c r="W217" s="78" t="s">
        <v>75</v>
      </c>
      <c r="X217" s="62"/>
    </row>
    <row r="218" spans="1:24" s="160" customFormat="1" ht="16.05" hidden="1" customHeight="1">
      <c r="A218" s="145"/>
      <c r="B218" s="176" t="s">
        <v>627</v>
      </c>
      <c r="C218" s="164" t="s">
        <v>61</v>
      </c>
      <c r="D218" s="146" t="s">
        <v>628</v>
      </c>
      <c r="E218" s="147" t="s">
        <v>63</v>
      </c>
      <c r="F218" s="148" t="s">
        <v>92</v>
      </c>
      <c r="G218" s="149">
        <v>2.0699999999999998</v>
      </c>
      <c r="H218" s="150">
        <f>G218*$O$8</f>
        <v>206.473806</v>
      </c>
      <c r="I218" s="151" t="s">
        <v>65</v>
      </c>
      <c r="J218" s="151">
        <v>25</v>
      </c>
      <c r="K218" s="166" t="s">
        <v>1218</v>
      </c>
      <c r="L218" s="152"/>
      <c r="M218" s="153">
        <f>L218*G218</f>
        <v>0</v>
      </c>
      <c r="N218" s="154">
        <f>L218*H218</f>
        <v>0</v>
      </c>
      <c r="O218" s="155" t="s">
        <v>93</v>
      </c>
      <c r="P218" s="155" t="s">
        <v>83</v>
      </c>
      <c r="Q218" s="147" t="s">
        <v>94</v>
      </c>
      <c r="R218" s="156" t="s">
        <v>102</v>
      </c>
      <c r="S218" s="147" t="s">
        <v>374</v>
      </c>
      <c r="T218" s="157" t="s">
        <v>103</v>
      </c>
      <c r="U218" s="156" t="s">
        <v>280</v>
      </c>
      <c r="V218" s="156" t="s">
        <v>98</v>
      </c>
      <c r="W218" s="158" t="s">
        <v>99</v>
      </c>
      <c r="X218" s="159"/>
    </row>
    <row r="219" spans="1:24" s="79" customFormat="1" ht="16.05" customHeight="1">
      <c r="A219" s="55"/>
      <c r="B219" s="175" t="s">
        <v>1217</v>
      </c>
      <c r="C219" s="64" t="s">
        <v>61</v>
      </c>
      <c r="D219" s="65" t="s">
        <v>1216</v>
      </c>
      <c r="E219" s="66" t="s">
        <v>63</v>
      </c>
      <c r="F219" s="165" t="s">
        <v>1202</v>
      </c>
      <c r="G219" s="68">
        <v>4.3099999999999996</v>
      </c>
      <c r="H219" s="69">
        <f>G219*$O$8</f>
        <v>429.90439799999996</v>
      </c>
      <c r="I219" s="70" t="s">
        <v>65</v>
      </c>
      <c r="J219" s="70">
        <v>25</v>
      </c>
      <c r="K219" s="173" t="s">
        <v>1221</v>
      </c>
      <c r="L219" s="71"/>
      <c r="M219" s="72">
        <f>L219*G219</f>
        <v>0</v>
      </c>
      <c r="N219" s="73">
        <f>L219*H219</f>
        <v>0</v>
      </c>
      <c r="O219" s="74" t="s">
        <v>1232</v>
      </c>
      <c r="P219" s="75" t="s">
        <v>67</v>
      </c>
      <c r="Q219" s="66" t="s">
        <v>70</v>
      </c>
      <c r="R219" s="76" t="s">
        <v>95</v>
      </c>
      <c r="S219" s="66" t="s">
        <v>296</v>
      </c>
      <c r="T219" s="77" t="s">
        <v>1226</v>
      </c>
      <c r="U219" s="76" t="s">
        <v>1230</v>
      </c>
      <c r="V219" s="76" t="s">
        <v>143</v>
      </c>
      <c r="W219" s="78"/>
      <c r="X219" s="62"/>
    </row>
    <row r="220" spans="1:24" s="79" customFormat="1" ht="16.05" customHeight="1">
      <c r="A220" s="55"/>
      <c r="B220" s="175" t="s">
        <v>629</v>
      </c>
      <c r="C220" s="64" t="s">
        <v>61</v>
      </c>
      <c r="D220" s="65" t="s">
        <v>630</v>
      </c>
      <c r="E220" s="66" t="s">
        <v>63</v>
      </c>
      <c r="F220" s="82" t="s">
        <v>130</v>
      </c>
      <c r="G220" s="68">
        <v>2.0699999999999998</v>
      </c>
      <c r="H220" s="69">
        <f>G220*$O$8</f>
        <v>206.473806</v>
      </c>
      <c r="I220" s="70" t="s">
        <v>65</v>
      </c>
      <c r="J220" s="70">
        <v>25</v>
      </c>
      <c r="K220" s="174" t="s">
        <v>1222</v>
      </c>
      <c r="L220" s="71"/>
      <c r="M220" s="72">
        <f>L220*G220</f>
        <v>0</v>
      </c>
      <c r="N220" s="73">
        <f>L220*H220</f>
        <v>0</v>
      </c>
      <c r="O220" s="74" t="s">
        <v>1232</v>
      </c>
      <c r="P220" s="75" t="s">
        <v>67</v>
      </c>
      <c r="Q220" s="66" t="s">
        <v>84</v>
      </c>
      <c r="R220" s="76" t="s">
        <v>102</v>
      </c>
      <c r="S220" s="66">
        <v>400</v>
      </c>
      <c r="T220" s="77" t="s">
        <v>491</v>
      </c>
      <c r="U220" s="76" t="s">
        <v>338</v>
      </c>
      <c r="V220" s="76" t="s">
        <v>147</v>
      </c>
      <c r="W220" s="78" t="s">
        <v>89</v>
      </c>
      <c r="X220" s="62"/>
    </row>
    <row r="221" spans="1:24" s="79" customFormat="1" ht="16.05" customHeight="1">
      <c r="A221" s="55"/>
      <c r="B221" s="175" t="s">
        <v>631</v>
      </c>
      <c r="C221" s="64" t="s">
        <v>61</v>
      </c>
      <c r="D221" s="65" t="s">
        <v>632</v>
      </c>
      <c r="E221" s="66" t="s">
        <v>63</v>
      </c>
      <c r="F221" s="81" t="s">
        <v>117</v>
      </c>
      <c r="G221" s="68">
        <v>2.65</v>
      </c>
      <c r="H221" s="69">
        <f>G221*$O$8</f>
        <v>264.32637</v>
      </c>
      <c r="I221" s="70" t="s">
        <v>65</v>
      </c>
      <c r="J221" s="70">
        <v>25</v>
      </c>
      <c r="K221" s="174" t="s">
        <v>1222</v>
      </c>
      <c r="L221" s="71"/>
      <c r="M221" s="72">
        <f>L221*G221</f>
        <v>0</v>
      </c>
      <c r="N221" s="73">
        <f>L221*H221</f>
        <v>0</v>
      </c>
      <c r="O221" s="74" t="s">
        <v>1232</v>
      </c>
      <c r="P221" s="75" t="s">
        <v>67</v>
      </c>
      <c r="Q221" s="66" t="s">
        <v>12</v>
      </c>
      <c r="R221" s="76"/>
      <c r="S221" s="66"/>
      <c r="T221" s="77"/>
      <c r="U221" s="76"/>
      <c r="V221" s="76"/>
      <c r="W221" s="78" t="s">
        <v>75</v>
      </c>
      <c r="X221" s="62"/>
    </row>
    <row r="222" spans="1:24" s="160" customFormat="1" ht="16.05" hidden="1" customHeight="1">
      <c r="A222" s="145"/>
      <c r="B222" s="176" t="s">
        <v>633</v>
      </c>
      <c r="C222" s="164" t="s">
        <v>61</v>
      </c>
      <c r="D222" s="146" t="s">
        <v>634</v>
      </c>
      <c r="E222" s="147" t="s">
        <v>63</v>
      </c>
      <c r="F222" s="148"/>
      <c r="G222" s="149">
        <v>2.25</v>
      </c>
      <c r="H222" s="150">
        <f>G222*$O$8</f>
        <v>224.42805000000001</v>
      </c>
      <c r="I222" s="151" t="s">
        <v>65</v>
      </c>
      <c r="J222" s="151">
        <v>25</v>
      </c>
      <c r="K222" s="166" t="s">
        <v>1218</v>
      </c>
      <c r="L222" s="152"/>
      <c r="M222" s="153">
        <f>L222*G222</f>
        <v>0</v>
      </c>
      <c r="N222" s="154">
        <f>L222*H222</f>
        <v>0</v>
      </c>
      <c r="O222" s="155" t="s">
        <v>1232</v>
      </c>
      <c r="P222" s="155" t="s">
        <v>67</v>
      </c>
      <c r="Q222" s="147" t="s">
        <v>84</v>
      </c>
      <c r="R222" s="156" t="s">
        <v>172</v>
      </c>
      <c r="S222" s="147">
        <v>300</v>
      </c>
      <c r="T222" s="157" t="s">
        <v>635</v>
      </c>
      <c r="U222" s="156" t="s">
        <v>122</v>
      </c>
      <c r="V222" s="156" t="s">
        <v>636</v>
      </c>
      <c r="W222" s="158" t="s">
        <v>216</v>
      </c>
      <c r="X222" s="159"/>
    </row>
    <row r="223" spans="1:24" s="79" customFormat="1" ht="16.05" customHeight="1">
      <c r="A223" s="55"/>
      <c r="B223" s="175" t="s">
        <v>637</v>
      </c>
      <c r="C223" s="64" t="s">
        <v>61</v>
      </c>
      <c r="D223" s="65" t="s">
        <v>634</v>
      </c>
      <c r="E223" s="66" t="s">
        <v>63</v>
      </c>
      <c r="F223" s="67"/>
      <c r="G223" s="68">
        <v>2.25</v>
      </c>
      <c r="H223" s="69">
        <f>G223*$O$8</f>
        <v>224.42805000000001</v>
      </c>
      <c r="I223" s="70" t="s">
        <v>65</v>
      </c>
      <c r="J223" s="70">
        <v>25</v>
      </c>
      <c r="K223" s="174" t="s">
        <v>1222</v>
      </c>
      <c r="L223" s="71"/>
      <c r="M223" s="72">
        <f>L223*G223</f>
        <v>0</v>
      </c>
      <c r="N223" s="73">
        <f>L223*H223</f>
        <v>0</v>
      </c>
      <c r="O223" s="74" t="s">
        <v>1232</v>
      </c>
      <c r="P223" s="75" t="s">
        <v>67</v>
      </c>
      <c r="Q223" s="66" t="s">
        <v>84</v>
      </c>
      <c r="R223" s="76" t="s">
        <v>172</v>
      </c>
      <c r="S223" s="66">
        <v>300</v>
      </c>
      <c r="T223" s="77" t="s">
        <v>635</v>
      </c>
      <c r="U223" s="76" t="s">
        <v>122</v>
      </c>
      <c r="V223" s="76" t="s">
        <v>636</v>
      </c>
      <c r="W223" s="78" t="s">
        <v>216</v>
      </c>
      <c r="X223" s="62"/>
    </row>
    <row r="224" spans="1:24" s="79" customFormat="1" ht="16.05" customHeight="1">
      <c r="A224" s="55"/>
      <c r="B224" s="175" t="s">
        <v>638</v>
      </c>
      <c r="C224" s="64" t="s">
        <v>61</v>
      </c>
      <c r="D224" s="65" t="s">
        <v>639</v>
      </c>
      <c r="E224" s="66" t="s">
        <v>63</v>
      </c>
      <c r="F224" s="67"/>
      <c r="G224" s="68">
        <v>2.99</v>
      </c>
      <c r="H224" s="69">
        <f>G224*$O$8</f>
        <v>298.23994200000004</v>
      </c>
      <c r="I224" s="70" t="s">
        <v>65</v>
      </c>
      <c r="J224" s="70">
        <v>25</v>
      </c>
      <c r="K224" s="174" t="s">
        <v>1222</v>
      </c>
      <c r="L224" s="71"/>
      <c r="M224" s="72">
        <f>L224*G224</f>
        <v>0</v>
      </c>
      <c r="N224" s="73">
        <f>L224*H224</f>
        <v>0</v>
      </c>
      <c r="O224" s="74" t="s">
        <v>1232</v>
      </c>
      <c r="P224" s="75" t="s">
        <v>67</v>
      </c>
      <c r="Q224" s="66" t="s">
        <v>84</v>
      </c>
      <c r="R224" s="76" t="s">
        <v>199</v>
      </c>
      <c r="S224" s="66">
        <v>250</v>
      </c>
      <c r="T224" s="77" t="s">
        <v>121</v>
      </c>
      <c r="U224" s="76" t="s">
        <v>338</v>
      </c>
      <c r="V224" s="76" t="s">
        <v>135</v>
      </c>
      <c r="W224" s="78" t="s">
        <v>257</v>
      </c>
      <c r="X224" s="62"/>
    </row>
    <row r="225" spans="1:24" s="79" customFormat="1" ht="16.05" customHeight="1">
      <c r="A225" s="55"/>
      <c r="B225" s="175" t="s">
        <v>640</v>
      </c>
      <c r="C225" s="64" t="s">
        <v>61</v>
      </c>
      <c r="D225" s="65" t="s">
        <v>641</v>
      </c>
      <c r="E225" s="66" t="s">
        <v>63</v>
      </c>
      <c r="F225" s="67"/>
      <c r="G225" s="68">
        <v>5.15</v>
      </c>
      <c r="H225" s="69">
        <f>G225*$O$8</f>
        <v>513.69087000000002</v>
      </c>
      <c r="I225" s="70" t="s">
        <v>65</v>
      </c>
      <c r="J225" s="70">
        <v>25</v>
      </c>
      <c r="K225" s="174" t="s">
        <v>1222</v>
      </c>
      <c r="L225" s="71"/>
      <c r="M225" s="72">
        <f>L225*G225</f>
        <v>0</v>
      </c>
      <c r="N225" s="73">
        <f>L225*H225</f>
        <v>0</v>
      </c>
      <c r="O225" s="74" t="s">
        <v>1232</v>
      </c>
      <c r="P225" s="75" t="s">
        <v>67</v>
      </c>
      <c r="Q225" s="66" t="s">
        <v>84</v>
      </c>
      <c r="R225" s="76" t="s">
        <v>95</v>
      </c>
      <c r="S225" s="66">
        <v>400</v>
      </c>
      <c r="T225" s="77" t="s">
        <v>642</v>
      </c>
      <c r="U225" s="76" t="s">
        <v>97</v>
      </c>
      <c r="V225" s="76" t="s">
        <v>135</v>
      </c>
      <c r="W225" s="78" t="s">
        <v>257</v>
      </c>
      <c r="X225" s="62"/>
    </row>
    <row r="226" spans="1:24" s="79" customFormat="1" ht="16.05" customHeight="1">
      <c r="A226" s="55"/>
      <c r="B226" s="175" t="s">
        <v>643</v>
      </c>
      <c r="C226" s="64" t="s">
        <v>61</v>
      </c>
      <c r="D226" s="65" t="s">
        <v>644</v>
      </c>
      <c r="E226" s="66" t="s">
        <v>63</v>
      </c>
      <c r="F226" s="67"/>
      <c r="G226" s="68">
        <v>1.87</v>
      </c>
      <c r="H226" s="69">
        <f>G226*$O$8</f>
        <v>186.52464600000002</v>
      </c>
      <c r="I226" s="70" t="s">
        <v>65</v>
      </c>
      <c r="J226" s="70">
        <v>25</v>
      </c>
      <c r="K226" s="174" t="s">
        <v>1222</v>
      </c>
      <c r="L226" s="71"/>
      <c r="M226" s="72">
        <f>L226*G226</f>
        <v>0</v>
      </c>
      <c r="N226" s="73">
        <f>L226*H226</f>
        <v>0</v>
      </c>
      <c r="O226" s="74" t="s">
        <v>1232</v>
      </c>
      <c r="P226" s="75" t="s">
        <v>67</v>
      </c>
      <c r="Q226" s="66" t="s">
        <v>70</v>
      </c>
      <c r="R226" s="76" t="s">
        <v>172</v>
      </c>
      <c r="S226" s="66">
        <v>300</v>
      </c>
      <c r="T226" s="77" t="s">
        <v>160</v>
      </c>
      <c r="U226" s="76" t="s">
        <v>645</v>
      </c>
      <c r="V226" s="76" t="s">
        <v>221</v>
      </c>
      <c r="W226" s="78" t="s">
        <v>75</v>
      </c>
      <c r="X226" s="62"/>
    </row>
    <row r="227" spans="1:24" s="160" customFormat="1" ht="16.05" hidden="1" customHeight="1">
      <c r="A227" s="145"/>
      <c r="B227" s="176" t="s">
        <v>646</v>
      </c>
      <c r="C227" s="164" t="s">
        <v>61</v>
      </c>
      <c r="D227" s="146" t="s">
        <v>647</v>
      </c>
      <c r="E227" s="147" t="s">
        <v>63</v>
      </c>
      <c r="F227" s="148" t="s">
        <v>92</v>
      </c>
      <c r="G227" s="149">
        <v>2.0699999999999998</v>
      </c>
      <c r="H227" s="150">
        <f>G227*$O$8</f>
        <v>206.473806</v>
      </c>
      <c r="I227" s="151" t="s">
        <v>65</v>
      </c>
      <c r="J227" s="151">
        <v>25</v>
      </c>
      <c r="K227" s="166" t="s">
        <v>1218</v>
      </c>
      <c r="L227" s="152"/>
      <c r="M227" s="153">
        <f>L227*G227</f>
        <v>0</v>
      </c>
      <c r="N227" s="154">
        <f>L227*H227</f>
        <v>0</v>
      </c>
      <c r="O227" s="155" t="s">
        <v>93</v>
      </c>
      <c r="P227" s="155" t="s">
        <v>83</v>
      </c>
      <c r="Q227" s="147" t="s">
        <v>94</v>
      </c>
      <c r="R227" s="156" t="s">
        <v>227</v>
      </c>
      <c r="S227" s="147">
        <v>250</v>
      </c>
      <c r="T227" s="157" t="s">
        <v>134</v>
      </c>
      <c r="U227" s="156" t="s">
        <v>110</v>
      </c>
      <c r="V227" s="156" t="s">
        <v>98</v>
      </c>
      <c r="W227" s="158" t="s">
        <v>99</v>
      </c>
      <c r="X227" s="159"/>
    </row>
    <row r="228" spans="1:24" s="79" customFormat="1" ht="16.05" customHeight="1">
      <c r="A228" s="55"/>
      <c r="B228" s="175" t="s">
        <v>648</v>
      </c>
      <c r="C228" s="64" t="s">
        <v>61</v>
      </c>
      <c r="D228" s="65" t="s">
        <v>649</v>
      </c>
      <c r="E228" s="66" t="s">
        <v>63</v>
      </c>
      <c r="F228" s="67"/>
      <c r="G228" s="68">
        <v>2.0699999999999998</v>
      </c>
      <c r="H228" s="69">
        <f>G228*$O$8</f>
        <v>206.473806</v>
      </c>
      <c r="I228" s="70" t="s">
        <v>65</v>
      </c>
      <c r="J228" s="70">
        <v>25</v>
      </c>
      <c r="K228" s="174" t="s">
        <v>1222</v>
      </c>
      <c r="L228" s="71"/>
      <c r="M228" s="72">
        <f>L228*G228</f>
        <v>0</v>
      </c>
      <c r="N228" s="73">
        <f>L228*H228</f>
        <v>0</v>
      </c>
      <c r="O228" s="74" t="s">
        <v>1232</v>
      </c>
      <c r="P228" s="75" t="s">
        <v>67</v>
      </c>
      <c r="Q228" s="66" t="s">
        <v>70</v>
      </c>
      <c r="R228" s="76" t="s">
        <v>227</v>
      </c>
      <c r="S228" s="66">
        <v>300</v>
      </c>
      <c r="T228" s="77" t="s">
        <v>418</v>
      </c>
      <c r="U228" s="76" t="s">
        <v>539</v>
      </c>
      <c r="V228" s="76" t="s">
        <v>235</v>
      </c>
      <c r="W228" s="78" t="s">
        <v>75</v>
      </c>
      <c r="X228" s="62"/>
    </row>
    <row r="229" spans="1:24" s="79" customFormat="1" ht="16.05" customHeight="1">
      <c r="A229" s="55"/>
      <c r="B229" s="175" t="s">
        <v>650</v>
      </c>
      <c r="C229" s="64" t="s">
        <v>61</v>
      </c>
      <c r="D229" s="65" t="s">
        <v>651</v>
      </c>
      <c r="E229" s="66" t="s">
        <v>63</v>
      </c>
      <c r="F229" s="82" t="s">
        <v>130</v>
      </c>
      <c r="G229" s="68">
        <v>2.89</v>
      </c>
      <c r="H229" s="69">
        <f>G229*$O$8</f>
        <v>288.26536200000004</v>
      </c>
      <c r="I229" s="70" t="s">
        <v>65</v>
      </c>
      <c r="J229" s="70">
        <v>25</v>
      </c>
      <c r="K229" s="174" t="s">
        <v>1222</v>
      </c>
      <c r="L229" s="71"/>
      <c r="M229" s="72">
        <f>L229*G229</f>
        <v>0</v>
      </c>
      <c r="N229" s="73">
        <f>L229*H229</f>
        <v>0</v>
      </c>
      <c r="O229" s="74" t="s">
        <v>1232</v>
      </c>
      <c r="P229" s="75" t="s">
        <v>67</v>
      </c>
      <c r="Q229" s="66" t="s">
        <v>84</v>
      </c>
      <c r="R229" s="76" t="s">
        <v>126</v>
      </c>
      <c r="S229" s="66">
        <v>400</v>
      </c>
      <c r="T229" s="77" t="s">
        <v>652</v>
      </c>
      <c r="U229" s="76" t="s">
        <v>122</v>
      </c>
      <c r="V229" s="76" t="s">
        <v>276</v>
      </c>
      <c r="W229" s="78" t="s">
        <v>89</v>
      </c>
      <c r="X229" s="62"/>
    </row>
    <row r="230" spans="1:24" s="79" customFormat="1" ht="16.05" customHeight="1">
      <c r="A230" s="55"/>
      <c r="B230" s="175" t="s">
        <v>653</v>
      </c>
      <c r="C230" s="64" t="s">
        <v>61</v>
      </c>
      <c r="D230" s="65" t="s">
        <v>651</v>
      </c>
      <c r="E230" s="66" t="s">
        <v>63</v>
      </c>
      <c r="F230" s="67"/>
      <c r="G230" s="68">
        <v>2.89</v>
      </c>
      <c r="H230" s="69">
        <f>G230*$O$8</f>
        <v>288.26536200000004</v>
      </c>
      <c r="I230" s="70" t="s">
        <v>65</v>
      </c>
      <c r="J230" s="70">
        <v>25</v>
      </c>
      <c r="K230" s="174" t="s">
        <v>1222</v>
      </c>
      <c r="L230" s="71"/>
      <c r="M230" s="72">
        <f>L230*G230</f>
        <v>0</v>
      </c>
      <c r="N230" s="73">
        <f>L230*H230</f>
        <v>0</v>
      </c>
      <c r="O230" s="74" t="s">
        <v>1232</v>
      </c>
      <c r="P230" s="75" t="s">
        <v>67</v>
      </c>
      <c r="Q230" s="66" t="s">
        <v>84</v>
      </c>
      <c r="R230" s="76" t="s">
        <v>126</v>
      </c>
      <c r="S230" s="66">
        <v>400</v>
      </c>
      <c r="T230" s="77" t="s">
        <v>652</v>
      </c>
      <c r="U230" s="76" t="s">
        <v>122</v>
      </c>
      <c r="V230" s="76" t="s">
        <v>276</v>
      </c>
      <c r="W230" s="78" t="s">
        <v>89</v>
      </c>
      <c r="X230" s="62"/>
    </row>
    <row r="231" spans="1:24" s="79" customFormat="1" ht="16.05" customHeight="1">
      <c r="A231" s="55"/>
      <c r="B231" s="175" t="s">
        <v>654</v>
      </c>
      <c r="C231" s="64" t="s">
        <v>61</v>
      </c>
      <c r="D231" s="65" t="s">
        <v>655</v>
      </c>
      <c r="E231" s="66" t="s">
        <v>63</v>
      </c>
      <c r="F231" s="67"/>
      <c r="G231" s="68">
        <v>2.0699999999999998</v>
      </c>
      <c r="H231" s="69">
        <f>G231*$O$8</f>
        <v>206.473806</v>
      </c>
      <c r="I231" s="70" t="s">
        <v>65</v>
      </c>
      <c r="J231" s="70">
        <v>25</v>
      </c>
      <c r="K231" s="174" t="s">
        <v>1222</v>
      </c>
      <c r="L231" s="71"/>
      <c r="M231" s="72">
        <f>L231*G231</f>
        <v>0</v>
      </c>
      <c r="N231" s="73">
        <f>L231*H231</f>
        <v>0</v>
      </c>
      <c r="O231" s="74" t="s">
        <v>1232</v>
      </c>
      <c r="P231" s="75" t="s">
        <v>67</v>
      </c>
      <c r="Q231" s="66" t="s">
        <v>70</v>
      </c>
      <c r="R231" s="76" t="s">
        <v>126</v>
      </c>
      <c r="S231" s="66">
        <v>300</v>
      </c>
      <c r="T231" s="77" t="s">
        <v>173</v>
      </c>
      <c r="U231" s="76" t="s">
        <v>539</v>
      </c>
      <c r="V231" s="76" t="s">
        <v>114</v>
      </c>
      <c r="W231" s="78" t="s">
        <v>75</v>
      </c>
      <c r="X231" s="62"/>
    </row>
    <row r="232" spans="1:24" s="79" customFormat="1" ht="16.05" customHeight="1">
      <c r="A232" s="55"/>
      <c r="B232" s="175" t="s">
        <v>656</v>
      </c>
      <c r="C232" s="64" t="s">
        <v>61</v>
      </c>
      <c r="D232" s="65" t="s">
        <v>657</v>
      </c>
      <c r="E232" s="66" t="s">
        <v>63</v>
      </c>
      <c r="F232" s="67"/>
      <c r="G232" s="68">
        <v>1.87</v>
      </c>
      <c r="H232" s="69">
        <f>G232*$O$8</f>
        <v>186.52464600000002</v>
      </c>
      <c r="I232" s="70" t="s">
        <v>65</v>
      </c>
      <c r="J232" s="70">
        <v>25</v>
      </c>
      <c r="K232" s="174" t="s">
        <v>1222</v>
      </c>
      <c r="L232" s="71"/>
      <c r="M232" s="72">
        <f>L232*G232</f>
        <v>0</v>
      </c>
      <c r="N232" s="73">
        <f>L232*H232</f>
        <v>0</v>
      </c>
      <c r="O232" s="74" t="s">
        <v>1232</v>
      </c>
      <c r="P232" s="75" t="s">
        <v>67</v>
      </c>
      <c r="Q232" s="66" t="s">
        <v>84</v>
      </c>
      <c r="R232" s="76" t="s">
        <v>658</v>
      </c>
      <c r="S232" s="66">
        <v>200</v>
      </c>
      <c r="T232" s="77" t="s">
        <v>151</v>
      </c>
      <c r="U232" s="76" t="s">
        <v>338</v>
      </c>
      <c r="V232" s="76" t="s">
        <v>442</v>
      </c>
      <c r="W232" s="78" t="s">
        <v>216</v>
      </c>
      <c r="X232" s="62"/>
    </row>
    <row r="233" spans="1:24" s="79" customFormat="1" ht="16.05" customHeight="1">
      <c r="A233" s="55"/>
      <c r="B233" s="175" t="s">
        <v>659</v>
      </c>
      <c r="C233" s="64" t="s">
        <v>61</v>
      </c>
      <c r="D233" s="65" t="s">
        <v>660</v>
      </c>
      <c r="E233" s="66" t="s">
        <v>63</v>
      </c>
      <c r="F233" s="81" t="s">
        <v>138</v>
      </c>
      <c r="G233" s="68">
        <v>2.65</v>
      </c>
      <c r="H233" s="69">
        <f>G233*$O$8</f>
        <v>264.32637</v>
      </c>
      <c r="I233" s="70" t="s">
        <v>65</v>
      </c>
      <c r="J233" s="70">
        <v>25</v>
      </c>
      <c r="K233" s="174" t="s">
        <v>1222</v>
      </c>
      <c r="L233" s="71"/>
      <c r="M233" s="72">
        <f>L233*G233</f>
        <v>0</v>
      </c>
      <c r="N233" s="73">
        <f>L233*H233</f>
        <v>0</v>
      </c>
      <c r="O233" s="74" t="s">
        <v>1232</v>
      </c>
      <c r="P233" s="75" t="s">
        <v>67</v>
      </c>
      <c r="Q233" s="66" t="s">
        <v>70</v>
      </c>
      <c r="R233" s="76" t="s">
        <v>126</v>
      </c>
      <c r="S233" s="66" t="s">
        <v>140</v>
      </c>
      <c r="T233" s="77" t="s">
        <v>529</v>
      </c>
      <c r="U233" s="76" t="s">
        <v>174</v>
      </c>
      <c r="V233" s="76" t="s">
        <v>143</v>
      </c>
      <c r="W233" s="78" t="s">
        <v>75</v>
      </c>
      <c r="X233" s="62"/>
    </row>
    <row r="234" spans="1:24" s="79" customFormat="1" ht="16.05" customHeight="1">
      <c r="A234" s="55"/>
      <c r="B234" s="175" t="s">
        <v>661</v>
      </c>
      <c r="C234" s="64" t="s">
        <v>61</v>
      </c>
      <c r="D234" s="65" t="s">
        <v>662</v>
      </c>
      <c r="E234" s="66" t="s">
        <v>63</v>
      </c>
      <c r="F234" s="67"/>
      <c r="G234" s="68">
        <v>2.25</v>
      </c>
      <c r="H234" s="69">
        <f>G234*$O$8</f>
        <v>224.42805000000001</v>
      </c>
      <c r="I234" s="70" t="s">
        <v>65</v>
      </c>
      <c r="J234" s="70">
        <v>25</v>
      </c>
      <c r="K234" s="174" t="s">
        <v>1222</v>
      </c>
      <c r="L234" s="71"/>
      <c r="M234" s="72">
        <f>L234*G234</f>
        <v>0</v>
      </c>
      <c r="N234" s="73">
        <f>L234*H234</f>
        <v>0</v>
      </c>
      <c r="O234" s="74" t="s">
        <v>1232</v>
      </c>
      <c r="P234" s="75" t="s">
        <v>67</v>
      </c>
      <c r="Q234" s="66" t="s">
        <v>84</v>
      </c>
      <c r="R234" s="76" t="s">
        <v>102</v>
      </c>
      <c r="S234" s="66">
        <v>300</v>
      </c>
      <c r="T234" s="77" t="s">
        <v>249</v>
      </c>
      <c r="U234" s="76" t="s">
        <v>97</v>
      </c>
      <c r="V234" s="76" t="s">
        <v>663</v>
      </c>
      <c r="W234" s="78" t="s">
        <v>216</v>
      </c>
      <c r="X234" s="62"/>
    </row>
    <row r="235" spans="1:24" s="79" customFormat="1" ht="16.05" customHeight="1">
      <c r="A235" s="55"/>
      <c r="B235" s="175" t="s">
        <v>664</v>
      </c>
      <c r="C235" s="64" t="s">
        <v>61</v>
      </c>
      <c r="D235" s="65" t="s">
        <v>665</v>
      </c>
      <c r="E235" s="66" t="s">
        <v>63</v>
      </c>
      <c r="F235" s="67"/>
      <c r="G235" s="68">
        <v>2.99</v>
      </c>
      <c r="H235" s="69">
        <f>G235*$O$8</f>
        <v>298.23994200000004</v>
      </c>
      <c r="I235" s="70" t="s">
        <v>65</v>
      </c>
      <c r="J235" s="70">
        <v>25</v>
      </c>
      <c r="K235" s="174" t="s">
        <v>1222</v>
      </c>
      <c r="L235" s="71"/>
      <c r="M235" s="72">
        <f>L235*G235</f>
        <v>0</v>
      </c>
      <c r="N235" s="73">
        <f>L235*H235</f>
        <v>0</v>
      </c>
      <c r="O235" s="74" t="s">
        <v>1232</v>
      </c>
      <c r="P235" s="75" t="s">
        <v>67</v>
      </c>
      <c r="Q235" s="66" t="s">
        <v>12</v>
      </c>
      <c r="R235" s="76"/>
      <c r="S235" s="66"/>
      <c r="T235" s="77"/>
      <c r="U235" s="76"/>
      <c r="V235" s="76"/>
      <c r="W235" s="78" t="s">
        <v>75</v>
      </c>
      <c r="X235" s="62"/>
    </row>
    <row r="236" spans="1:24" s="79" customFormat="1" ht="16.05" customHeight="1">
      <c r="A236" s="55"/>
      <c r="B236" s="175" t="s">
        <v>666</v>
      </c>
      <c r="C236" s="64" t="s">
        <v>61</v>
      </c>
      <c r="D236" s="65" t="s">
        <v>667</v>
      </c>
      <c r="E236" s="66" t="s">
        <v>63</v>
      </c>
      <c r="F236" s="67"/>
      <c r="G236" s="68">
        <v>2.25</v>
      </c>
      <c r="H236" s="69">
        <f>G236*$O$8</f>
        <v>224.42805000000001</v>
      </c>
      <c r="I236" s="70" t="s">
        <v>65</v>
      </c>
      <c r="J236" s="70">
        <v>25</v>
      </c>
      <c r="K236" s="174" t="s">
        <v>1222</v>
      </c>
      <c r="L236" s="71"/>
      <c r="M236" s="72">
        <f>L236*G236</f>
        <v>0</v>
      </c>
      <c r="N236" s="73">
        <f>L236*H236</f>
        <v>0</v>
      </c>
      <c r="O236" s="74" t="s">
        <v>1232</v>
      </c>
      <c r="P236" s="75" t="s">
        <v>67</v>
      </c>
      <c r="Q236" s="66" t="s">
        <v>12</v>
      </c>
      <c r="R236" s="76"/>
      <c r="S236" s="66"/>
      <c r="T236" s="77"/>
      <c r="U236" s="76"/>
      <c r="V236" s="76"/>
      <c r="W236" s="78" t="s">
        <v>75</v>
      </c>
      <c r="X236" s="62"/>
    </row>
    <row r="237" spans="1:24" s="160" customFormat="1" ht="16.05" hidden="1" customHeight="1">
      <c r="A237" s="145"/>
      <c r="B237" s="176" t="s">
        <v>668</v>
      </c>
      <c r="C237" s="164" t="s">
        <v>61</v>
      </c>
      <c r="D237" s="146" t="s">
        <v>669</v>
      </c>
      <c r="E237" s="147" t="s">
        <v>63</v>
      </c>
      <c r="F237" s="148"/>
      <c r="G237" s="149">
        <v>2.89</v>
      </c>
      <c r="H237" s="150">
        <f>G237*$O$8</f>
        <v>288.26536200000004</v>
      </c>
      <c r="I237" s="151" t="s">
        <v>65</v>
      </c>
      <c r="J237" s="151">
        <v>25</v>
      </c>
      <c r="K237" s="166" t="s">
        <v>1218</v>
      </c>
      <c r="L237" s="152"/>
      <c r="M237" s="153">
        <f>L237*G237</f>
        <v>0</v>
      </c>
      <c r="N237" s="154">
        <f>L237*H237</f>
        <v>0</v>
      </c>
      <c r="O237" s="155" t="s">
        <v>1232</v>
      </c>
      <c r="P237" s="155" t="s">
        <v>83</v>
      </c>
      <c r="Q237" s="147" t="s">
        <v>84</v>
      </c>
      <c r="R237" s="156" t="s">
        <v>102</v>
      </c>
      <c r="S237" s="147">
        <v>200</v>
      </c>
      <c r="T237" s="157" t="s">
        <v>652</v>
      </c>
      <c r="U237" s="156" t="s">
        <v>97</v>
      </c>
      <c r="V237" s="156" t="s">
        <v>127</v>
      </c>
      <c r="W237" s="158" t="s">
        <v>106</v>
      </c>
      <c r="X237" s="159"/>
    </row>
    <row r="238" spans="1:24" s="160" customFormat="1" ht="16.05" hidden="1" customHeight="1">
      <c r="A238" s="145"/>
      <c r="B238" s="176" t="s">
        <v>670</v>
      </c>
      <c r="C238" s="164" t="s">
        <v>61</v>
      </c>
      <c r="D238" s="146" t="s">
        <v>671</v>
      </c>
      <c r="E238" s="147" t="s">
        <v>63</v>
      </c>
      <c r="F238" s="148" t="s">
        <v>64</v>
      </c>
      <c r="G238" s="149">
        <v>2.25</v>
      </c>
      <c r="H238" s="150">
        <f>G238*$O$8</f>
        <v>224.42805000000001</v>
      </c>
      <c r="I238" s="151" t="s">
        <v>65</v>
      </c>
      <c r="J238" s="151">
        <v>25</v>
      </c>
      <c r="K238" s="166" t="s">
        <v>1218</v>
      </c>
      <c r="L238" s="152"/>
      <c r="M238" s="153">
        <f>L238*G238</f>
        <v>0</v>
      </c>
      <c r="N238" s="154">
        <f>L238*H238</f>
        <v>0</v>
      </c>
      <c r="O238" s="155" t="s">
        <v>66</v>
      </c>
      <c r="P238" s="155" t="s">
        <v>67</v>
      </c>
      <c r="Q238" s="147" t="s">
        <v>12</v>
      </c>
      <c r="R238" s="156"/>
      <c r="S238" s="147"/>
      <c r="T238" s="157"/>
      <c r="U238" s="156"/>
      <c r="V238" s="156"/>
      <c r="W238" s="158" t="s">
        <v>216</v>
      </c>
      <c r="X238" s="159"/>
    </row>
    <row r="239" spans="1:24" s="79" customFormat="1" ht="16.05" customHeight="1">
      <c r="A239" s="55"/>
      <c r="B239" s="175" t="s">
        <v>672</v>
      </c>
      <c r="C239" s="64" t="s">
        <v>61</v>
      </c>
      <c r="D239" s="65" t="s">
        <v>673</v>
      </c>
      <c r="E239" s="66" t="s">
        <v>63</v>
      </c>
      <c r="F239" s="67"/>
      <c r="G239" s="68">
        <v>4.3099999999999996</v>
      </c>
      <c r="H239" s="69">
        <f>G239*$O$8</f>
        <v>429.90439799999996</v>
      </c>
      <c r="I239" s="70" t="s">
        <v>65</v>
      </c>
      <c r="J239" s="70">
        <v>25</v>
      </c>
      <c r="K239" s="172" t="s">
        <v>1220</v>
      </c>
      <c r="L239" s="71"/>
      <c r="M239" s="72">
        <f>L239*G239</f>
        <v>0</v>
      </c>
      <c r="N239" s="73">
        <f>L239*H239</f>
        <v>0</v>
      </c>
      <c r="O239" s="74" t="s">
        <v>1232</v>
      </c>
      <c r="P239" s="75" t="s">
        <v>67</v>
      </c>
      <c r="Q239" s="66" t="s">
        <v>84</v>
      </c>
      <c r="R239" s="76" t="s">
        <v>71</v>
      </c>
      <c r="S239" s="66">
        <v>200</v>
      </c>
      <c r="T239" s="77" t="s">
        <v>674</v>
      </c>
      <c r="U239" s="76" t="s">
        <v>97</v>
      </c>
      <c r="V239" s="76" t="s">
        <v>135</v>
      </c>
      <c r="W239" s="78" t="s">
        <v>89</v>
      </c>
      <c r="X239" s="62"/>
    </row>
    <row r="240" spans="1:24" s="79" customFormat="1" ht="16.05" customHeight="1">
      <c r="A240" s="55"/>
      <c r="B240" s="175" t="s">
        <v>675</v>
      </c>
      <c r="C240" s="64" t="s">
        <v>61</v>
      </c>
      <c r="D240" s="65" t="s">
        <v>676</v>
      </c>
      <c r="E240" s="66" t="s">
        <v>63</v>
      </c>
      <c r="F240" s="67"/>
      <c r="G240" s="68">
        <v>2.25</v>
      </c>
      <c r="H240" s="69">
        <f>G240*$O$8</f>
        <v>224.42805000000001</v>
      </c>
      <c r="I240" s="70" t="s">
        <v>65</v>
      </c>
      <c r="J240" s="70">
        <v>25</v>
      </c>
      <c r="K240" s="174" t="s">
        <v>1222</v>
      </c>
      <c r="L240" s="71"/>
      <c r="M240" s="72">
        <f>L240*G240</f>
        <v>0</v>
      </c>
      <c r="N240" s="73">
        <f>L240*H240</f>
        <v>0</v>
      </c>
      <c r="O240" s="74" t="s">
        <v>1232</v>
      </c>
      <c r="P240" s="75" t="s">
        <v>67</v>
      </c>
      <c r="Q240" s="66" t="s">
        <v>84</v>
      </c>
      <c r="R240" s="76" t="s">
        <v>677</v>
      </c>
      <c r="S240" s="66">
        <v>200</v>
      </c>
      <c r="T240" s="77" t="s">
        <v>441</v>
      </c>
      <c r="U240" s="76" t="s">
        <v>97</v>
      </c>
      <c r="V240" s="76" t="s">
        <v>663</v>
      </c>
      <c r="W240" s="78" t="s">
        <v>216</v>
      </c>
      <c r="X240" s="62"/>
    </row>
    <row r="241" spans="1:24" s="160" customFormat="1" ht="16.05" hidden="1" customHeight="1">
      <c r="A241" s="145"/>
      <c r="B241" s="176" t="s">
        <v>678</v>
      </c>
      <c r="C241" s="164" t="s">
        <v>61</v>
      </c>
      <c r="D241" s="146" t="s">
        <v>679</v>
      </c>
      <c r="E241" s="147" t="s">
        <v>63</v>
      </c>
      <c r="F241" s="148" t="s">
        <v>130</v>
      </c>
      <c r="G241" s="149">
        <v>2.0699999999999998</v>
      </c>
      <c r="H241" s="150">
        <f>G241*$O$8</f>
        <v>206.473806</v>
      </c>
      <c r="I241" s="151" t="s">
        <v>65</v>
      </c>
      <c r="J241" s="151">
        <v>25</v>
      </c>
      <c r="K241" s="166" t="s">
        <v>1218</v>
      </c>
      <c r="L241" s="152"/>
      <c r="M241" s="153">
        <f>L241*G241</f>
        <v>0</v>
      </c>
      <c r="N241" s="154">
        <f>L241*H241</f>
        <v>0</v>
      </c>
      <c r="O241" s="155" t="s">
        <v>93</v>
      </c>
      <c r="P241" s="155" t="s">
        <v>83</v>
      </c>
      <c r="Q241" s="147" t="s">
        <v>84</v>
      </c>
      <c r="R241" s="156" t="s">
        <v>199</v>
      </c>
      <c r="S241" s="147">
        <v>400</v>
      </c>
      <c r="T241" s="157" t="s">
        <v>533</v>
      </c>
      <c r="U241" s="156" t="s">
        <v>122</v>
      </c>
      <c r="V241" s="156" t="s">
        <v>680</v>
      </c>
      <c r="W241" s="158" t="s">
        <v>216</v>
      </c>
      <c r="X241" s="159"/>
    </row>
    <row r="242" spans="1:24" s="160" customFormat="1" ht="16.05" hidden="1" customHeight="1">
      <c r="A242" s="145"/>
      <c r="B242" s="176" t="s">
        <v>681</v>
      </c>
      <c r="C242" s="164" t="s">
        <v>61</v>
      </c>
      <c r="D242" s="146" t="s">
        <v>682</v>
      </c>
      <c r="E242" s="147" t="s">
        <v>63</v>
      </c>
      <c r="F242" s="148"/>
      <c r="G242" s="149">
        <v>2.25</v>
      </c>
      <c r="H242" s="150">
        <f>G242*$O$8</f>
        <v>224.42805000000001</v>
      </c>
      <c r="I242" s="151" t="s">
        <v>65</v>
      </c>
      <c r="J242" s="151">
        <v>25</v>
      </c>
      <c r="K242" s="166" t="s">
        <v>1218</v>
      </c>
      <c r="L242" s="152"/>
      <c r="M242" s="153">
        <f>L242*G242</f>
        <v>0</v>
      </c>
      <c r="N242" s="154">
        <f>L242*H242</f>
        <v>0</v>
      </c>
      <c r="O242" s="155" t="s">
        <v>66</v>
      </c>
      <c r="P242" s="155" t="s">
        <v>67</v>
      </c>
      <c r="Q242" s="147" t="s">
        <v>12</v>
      </c>
      <c r="R242" s="156"/>
      <c r="S242" s="147"/>
      <c r="T242" s="157"/>
      <c r="U242" s="156"/>
      <c r="V242" s="156"/>
      <c r="W242" s="158" t="s">
        <v>89</v>
      </c>
      <c r="X242" s="159"/>
    </row>
    <row r="243" spans="1:24" s="160" customFormat="1" ht="16.05" hidden="1" customHeight="1">
      <c r="A243" s="145"/>
      <c r="B243" s="176" t="s">
        <v>683</v>
      </c>
      <c r="C243" s="164" t="s">
        <v>61</v>
      </c>
      <c r="D243" s="146" t="s">
        <v>684</v>
      </c>
      <c r="E243" s="147" t="s">
        <v>63</v>
      </c>
      <c r="F243" s="148" t="s">
        <v>92</v>
      </c>
      <c r="G243" s="149">
        <v>2.0699999999999998</v>
      </c>
      <c r="H243" s="150">
        <f>G243*$O$8</f>
        <v>206.473806</v>
      </c>
      <c r="I243" s="151" t="s">
        <v>65</v>
      </c>
      <c r="J243" s="151">
        <v>25</v>
      </c>
      <c r="K243" s="166" t="s">
        <v>1218</v>
      </c>
      <c r="L243" s="152"/>
      <c r="M243" s="153">
        <f>L243*G243</f>
        <v>0</v>
      </c>
      <c r="N243" s="154">
        <f>L243*H243</f>
        <v>0</v>
      </c>
      <c r="O243" s="155" t="s">
        <v>93</v>
      </c>
      <c r="P243" s="155" t="s">
        <v>83</v>
      </c>
      <c r="Q243" s="147" t="s">
        <v>94</v>
      </c>
      <c r="R243" s="156" t="s">
        <v>126</v>
      </c>
      <c r="S243" s="147">
        <v>400</v>
      </c>
      <c r="T243" s="157" t="s">
        <v>210</v>
      </c>
      <c r="U243" s="156" t="s">
        <v>685</v>
      </c>
      <c r="V243" s="156" t="s">
        <v>265</v>
      </c>
      <c r="W243" s="158" t="s">
        <v>99</v>
      </c>
      <c r="X243" s="159"/>
    </row>
    <row r="244" spans="1:24" s="79" customFormat="1" ht="16.05" customHeight="1">
      <c r="A244" s="55"/>
      <c r="B244" s="175" t="s">
        <v>686</v>
      </c>
      <c r="C244" s="64" t="s">
        <v>61</v>
      </c>
      <c r="D244" s="65" t="s">
        <v>687</v>
      </c>
      <c r="E244" s="66" t="s">
        <v>63</v>
      </c>
      <c r="F244" s="67"/>
      <c r="G244" s="68">
        <v>2.89</v>
      </c>
      <c r="H244" s="69">
        <f>G244*$O$8</f>
        <v>288.26536200000004</v>
      </c>
      <c r="I244" s="70" t="s">
        <v>65</v>
      </c>
      <c r="J244" s="70">
        <v>25</v>
      </c>
      <c r="K244" s="173" t="s">
        <v>1221</v>
      </c>
      <c r="L244" s="71"/>
      <c r="M244" s="72">
        <f>L244*G244</f>
        <v>0</v>
      </c>
      <c r="N244" s="73">
        <f>L244*H244</f>
        <v>0</v>
      </c>
      <c r="O244" s="74" t="s">
        <v>1232</v>
      </c>
      <c r="P244" s="75" t="s">
        <v>67</v>
      </c>
      <c r="Q244" s="66" t="s">
        <v>70</v>
      </c>
      <c r="R244" s="76" t="s">
        <v>205</v>
      </c>
      <c r="S244" s="66">
        <v>200</v>
      </c>
      <c r="T244" s="77" t="s">
        <v>249</v>
      </c>
      <c r="U244" s="76" t="s">
        <v>539</v>
      </c>
      <c r="V244" s="76"/>
      <c r="W244" s="78" t="s">
        <v>75</v>
      </c>
      <c r="X244" s="62"/>
    </row>
    <row r="245" spans="1:24" s="79" customFormat="1" ht="16.05" customHeight="1">
      <c r="A245" s="55"/>
      <c r="B245" s="175" t="s">
        <v>688</v>
      </c>
      <c r="C245" s="64" t="s">
        <v>61</v>
      </c>
      <c r="D245" s="65" t="s">
        <v>689</v>
      </c>
      <c r="E245" s="66" t="s">
        <v>63</v>
      </c>
      <c r="F245" s="67"/>
      <c r="G245" s="68">
        <v>2.0699999999999998</v>
      </c>
      <c r="H245" s="69">
        <f>G245*$O$8</f>
        <v>206.473806</v>
      </c>
      <c r="I245" s="70" t="s">
        <v>65</v>
      </c>
      <c r="J245" s="70">
        <v>25</v>
      </c>
      <c r="K245" s="174" t="s">
        <v>1222</v>
      </c>
      <c r="L245" s="71"/>
      <c r="M245" s="72">
        <f>L245*G245</f>
        <v>0</v>
      </c>
      <c r="N245" s="73">
        <f>L245*H245</f>
        <v>0</v>
      </c>
      <c r="O245" s="74" t="s">
        <v>1232</v>
      </c>
      <c r="P245" s="75" t="s">
        <v>67</v>
      </c>
      <c r="Q245" s="66" t="s">
        <v>70</v>
      </c>
      <c r="R245" s="76" t="s">
        <v>690</v>
      </c>
      <c r="S245" s="66">
        <v>300</v>
      </c>
      <c r="T245" s="77" t="s">
        <v>538</v>
      </c>
      <c r="U245" s="76" t="s">
        <v>685</v>
      </c>
      <c r="V245" s="76" t="s">
        <v>442</v>
      </c>
      <c r="W245" s="78" t="s">
        <v>75</v>
      </c>
      <c r="X245" s="62"/>
    </row>
    <row r="246" spans="1:24" s="79" customFormat="1" ht="16.05" customHeight="1">
      <c r="A246" s="55"/>
      <c r="B246" s="175" t="s">
        <v>691</v>
      </c>
      <c r="C246" s="64" t="s">
        <v>61</v>
      </c>
      <c r="D246" s="65" t="s">
        <v>692</v>
      </c>
      <c r="E246" s="66" t="s">
        <v>63</v>
      </c>
      <c r="F246" s="81" t="s">
        <v>138</v>
      </c>
      <c r="G246" s="68">
        <v>2.65</v>
      </c>
      <c r="H246" s="69">
        <f>G246*$O$8</f>
        <v>264.32637</v>
      </c>
      <c r="I246" s="70" t="s">
        <v>65</v>
      </c>
      <c r="J246" s="70">
        <v>25</v>
      </c>
      <c r="K246" s="174" t="s">
        <v>1222</v>
      </c>
      <c r="L246" s="71"/>
      <c r="M246" s="72">
        <f>L246*G246</f>
        <v>0</v>
      </c>
      <c r="N246" s="73">
        <f>L246*H246</f>
        <v>0</v>
      </c>
      <c r="O246" s="74" t="s">
        <v>1232</v>
      </c>
      <c r="P246" s="75" t="s">
        <v>67</v>
      </c>
      <c r="Q246" s="66" t="s">
        <v>84</v>
      </c>
      <c r="R246" s="76" t="s">
        <v>532</v>
      </c>
      <c r="S246" s="66" t="s">
        <v>398</v>
      </c>
      <c r="T246" s="77" t="s">
        <v>441</v>
      </c>
      <c r="U246" s="76" t="s">
        <v>347</v>
      </c>
      <c r="V246" s="76" t="s">
        <v>143</v>
      </c>
      <c r="W246" s="78" t="s">
        <v>89</v>
      </c>
      <c r="X246" s="62"/>
    </row>
    <row r="247" spans="1:24" s="79" customFormat="1" ht="16.05" customHeight="1">
      <c r="A247" s="55"/>
      <c r="B247" s="175" t="s">
        <v>693</v>
      </c>
      <c r="C247" s="64" t="s">
        <v>61</v>
      </c>
      <c r="D247" s="65" t="s">
        <v>694</v>
      </c>
      <c r="E247" s="66" t="s">
        <v>202</v>
      </c>
      <c r="F247" s="67"/>
      <c r="G247" s="68">
        <v>2.25</v>
      </c>
      <c r="H247" s="69">
        <f>G247*$O$8</f>
        <v>224.42805000000001</v>
      </c>
      <c r="I247" s="70" t="s">
        <v>65</v>
      </c>
      <c r="J247" s="70">
        <v>25</v>
      </c>
      <c r="K247" s="174" t="s">
        <v>1222</v>
      </c>
      <c r="L247" s="71"/>
      <c r="M247" s="72">
        <f>L247*G247</f>
        <v>0</v>
      </c>
      <c r="N247" s="73">
        <f>L247*H247</f>
        <v>0</v>
      </c>
      <c r="O247" s="74" t="s">
        <v>1232</v>
      </c>
      <c r="P247" s="75" t="s">
        <v>67</v>
      </c>
      <c r="Q247" s="66" t="s">
        <v>12</v>
      </c>
      <c r="R247" s="76"/>
      <c r="S247" s="66"/>
      <c r="T247" s="77"/>
      <c r="U247" s="76"/>
      <c r="V247" s="76"/>
      <c r="W247" s="78" t="s">
        <v>75</v>
      </c>
      <c r="X247" s="62"/>
    </row>
    <row r="248" spans="1:24" s="160" customFormat="1" ht="16.05" hidden="1" customHeight="1">
      <c r="A248" s="145"/>
      <c r="B248" s="176" t="s">
        <v>695</v>
      </c>
      <c r="C248" s="164" t="s">
        <v>61</v>
      </c>
      <c r="D248" s="146" t="s">
        <v>696</v>
      </c>
      <c r="E248" s="147" t="s">
        <v>63</v>
      </c>
      <c r="F248" s="148"/>
      <c r="G248" s="149">
        <v>2.25</v>
      </c>
      <c r="H248" s="150">
        <f>G248*$O$8</f>
        <v>224.42805000000001</v>
      </c>
      <c r="I248" s="151" t="s">
        <v>65</v>
      </c>
      <c r="J248" s="151">
        <v>25</v>
      </c>
      <c r="K248" s="166" t="s">
        <v>1218</v>
      </c>
      <c r="L248" s="152"/>
      <c r="M248" s="153">
        <f>L248*G248</f>
        <v>0</v>
      </c>
      <c r="N248" s="154">
        <f>L248*H248</f>
        <v>0</v>
      </c>
      <c r="O248" s="155" t="s">
        <v>66</v>
      </c>
      <c r="P248" s="155" t="s">
        <v>67</v>
      </c>
      <c r="Q248" s="147" t="s">
        <v>12</v>
      </c>
      <c r="R248" s="156"/>
      <c r="S248" s="147"/>
      <c r="T248" s="157"/>
      <c r="U248" s="156"/>
      <c r="V248" s="156"/>
      <c r="W248" s="158" t="s">
        <v>216</v>
      </c>
      <c r="X248" s="159"/>
    </row>
    <row r="249" spans="1:24" s="160" customFormat="1" ht="16.05" hidden="1" customHeight="1">
      <c r="A249" s="145"/>
      <c r="B249" s="176" t="s">
        <v>697</v>
      </c>
      <c r="C249" s="164" t="s">
        <v>61</v>
      </c>
      <c r="D249" s="146" t="s">
        <v>698</v>
      </c>
      <c r="E249" s="147" t="s">
        <v>63</v>
      </c>
      <c r="F249" s="148" t="s">
        <v>64</v>
      </c>
      <c r="G249" s="149">
        <v>2.25</v>
      </c>
      <c r="H249" s="150">
        <f>G249*$O$8</f>
        <v>224.42805000000001</v>
      </c>
      <c r="I249" s="151" t="s">
        <v>65</v>
      </c>
      <c r="J249" s="151">
        <v>25</v>
      </c>
      <c r="K249" s="166" t="s">
        <v>1218</v>
      </c>
      <c r="L249" s="152"/>
      <c r="M249" s="153">
        <f>L249*G249</f>
        <v>0</v>
      </c>
      <c r="N249" s="154">
        <f>L249*H249</f>
        <v>0</v>
      </c>
      <c r="O249" s="155" t="s">
        <v>66</v>
      </c>
      <c r="P249" s="155" t="s">
        <v>67</v>
      </c>
      <c r="Q249" s="147" t="s">
        <v>12</v>
      </c>
      <c r="R249" s="156"/>
      <c r="S249" s="147"/>
      <c r="T249" s="157"/>
      <c r="U249" s="156"/>
      <c r="V249" s="156"/>
      <c r="W249" s="158" t="s">
        <v>89</v>
      </c>
      <c r="X249" s="159"/>
    </row>
    <row r="250" spans="1:24" s="160" customFormat="1" ht="16.05" hidden="1" customHeight="1">
      <c r="A250" s="145"/>
      <c r="B250" s="176" t="s">
        <v>699</v>
      </c>
      <c r="C250" s="164" t="s">
        <v>61</v>
      </c>
      <c r="D250" s="146" t="s">
        <v>700</v>
      </c>
      <c r="E250" s="147" t="s">
        <v>63</v>
      </c>
      <c r="F250" s="148" t="s">
        <v>130</v>
      </c>
      <c r="G250" s="149">
        <v>2.0699999999999998</v>
      </c>
      <c r="H250" s="150">
        <f>G250*$O$8</f>
        <v>206.473806</v>
      </c>
      <c r="I250" s="151" t="s">
        <v>65</v>
      </c>
      <c r="J250" s="151">
        <v>25</v>
      </c>
      <c r="K250" s="166" t="s">
        <v>1218</v>
      </c>
      <c r="L250" s="152"/>
      <c r="M250" s="153">
        <f>L250*G250</f>
        <v>0</v>
      </c>
      <c r="N250" s="154">
        <f>L250*H250</f>
        <v>0</v>
      </c>
      <c r="O250" s="155" t="s">
        <v>1232</v>
      </c>
      <c r="P250" s="155" t="s">
        <v>67</v>
      </c>
      <c r="Q250" s="147" t="s">
        <v>70</v>
      </c>
      <c r="R250" s="156" t="s">
        <v>95</v>
      </c>
      <c r="S250" s="147">
        <v>300</v>
      </c>
      <c r="T250" s="157" t="s">
        <v>529</v>
      </c>
      <c r="U250" s="156" t="s">
        <v>701</v>
      </c>
      <c r="V250" s="156" t="s">
        <v>702</v>
      </c>
      <c r="W250" s="158" t="s">
        <v>75</v>
      </c>
      <c r="X250" s="159"/>
    </row>
    <row r="251" spans="1:24" s="79" customFormat="1" ht="16.05" customHeight="1">
      <c r="A251" s="55"/>
      <c r="B251" s="175" t="s">
        <v>703</v>
      </c>
      <c r="C251" s="64" t="s">
        <v>61</v>
      </c>
      <c r="D251" s="65" t="s">
        <v>704</v>
      </c>
      <c r="E251" s="66" t="s">
        <v>63</v>
      </c>
      <c r="F251" s="67"/>
      <c r="G251" s="68">
        <v>2.25</v>
      </c>
      <c r="H251" s="69">
        <f>G251*$O$8</f>
        <v>224.42805000000001</v>
      </c>
      <c r="I251" s="70" t="s">
        <v>65</v>
      </c>
      <c r="J251" s="70">
        <v>25</v>
      </c>
      <c r="K251" s="174" t="s">
        <v>1222</v>
      </c>
      <c r="L251" s="71"/>
      <c r="M251" s="72">
        <f>L251*G251</f>
        <v>0</v>
      </c>
      <c r="N251" s="73">
        <f>L251*H251</f>
        <v>0</v>
      </c>
      <c r="O251" s="74" t="s">
        <v>1232</v>
      </c>
      <c r="P251" s="75" t="s">
        <v>67</v>
      </c>
      <c r="Q251" s="66" t="s">
        <v>12</v>
      </c>
      <c r="R251" s="76"/>
      <c r="S251" s="66"/>
      <c r="T251" s="77"/>
      <c r="U251" s="76"/>
      <c r="V251" s="76"/>
      <c r="W251" s="78" t="s">
        <v>75</v>
      </c>
      <c r="X251" s="62"/>
    </row>
    <row r="252" spans="1:24" s="79" customFormat="1" ht="16.05" customHeight="1">
      <c r="A252" s="55"/>
      <c r="B252" s="175" t="s">
        <v>705</v>
      </c>
      <c r="C252" s="64" t="s">
        <v>61</v>
      </c>
      <c r="D252" s="65" t="s">
        <v>706</v>
      </c>
      <c r="E252" s="66" t="s">
        <v>63</v>
      </c>
      <c r="F252" s="67"/>
      <c r="G252" s="68">
        <v>2.25</v>
      </c>
      <c r="H252" s="69">
        <f>G252*$O$8</f>
        <v>224.42805000000001</v>
      </c>
      <c r="I252" s="70" t="s">
        <v>65</v>
      </c>
      <c r="J252" s="70">
        <v>25</v>
      </c>
      <c r="K252" s="174" t="s">
        <v>1222</v>
      </c>
      <c r="L252" s="71"/>
      <c r="M252" s="72">
        <f>L252*G252</f>
        <v>0</v>
      </c>
      <c r="N252" s="73">
        <f>L252*H252</f>
        <v>0</v>
      </c>
      <c r="O252" s="74" t="s">
        <v>1232</v>
      </c>
      <c r="P252" s="75" t="s">
        <v>67</v>
      </c>
      <c r="Q252" s="66" t="s">
        <v>84</v>
      </c>
      <c r="R252" s="76" t="s">
        <v>102</v>
      </c>
      <c r="S252" s="66">
        <v>300</v>
      </c>
      <c r="T252" s="77" t="s">
        <v>707</v>
      </c>
      <c r="U252" s="76" t="s">
        <v>122</v>
      </c>
      <c r="V252" s="76" t="s">
        <v>147</v>
      </c>
      <c r="W252" s="78" t="s">
        <v>89</v>
      </c>
      <c r="X252" s="62"/>
    </row>
    <row r="253" spans="1:24" s="79" customFormat="1" ht="16.05" customHeight="1">
      <c r="A253" s="55"/>
      <c r="B253" s="175" t="s">
        <v>708</v>
      </c>
      <c r="C253" s="64" t="s">
        <v>61</v>
      </c>
      <c r="D253" s="65" t="s">
        <v>709</v>
      </c>
      <c r="E253" s="66" t="s">
        <v>63</v>
      </c>
      <c r="F253" s="67"/>
      <c r="G253" s="68">
        <v>1.87</v>
      </c>
      <c r="H253" s="69">
        <f>G253*$O$8</f>
        <v>186.52464600000002</v>
      </c>
      <c r="I253" s="70" t="s">
        <v>65</v>
      </c>
      <c r="J253" s="70">
        <v>25</v>
      </c>
      <c r="K253" s="173" t="s">
        <v>1221</v>
      </c>
      <c r="L253" s="71"/>
      <c r="M253" s="72">
        <f>L253*G253</f>
        <v>0</v>
      </c>
      <c r="N253" s="73">
        <f>L253*H253</f>
        <v>0</v>
      </c>
      <c r="O253" s="74" t="s">
        <v>1232</v>
      </c>
      <c r="P253" s="75" t="s">
        <v>67</v>
      </c>
      <c r="Q253" s="66" t="s">
        <v>70</v>
      </c>
      <c r="R253" s="76" t="s">
        <v>481</v>
      </c>
      <c r="S253" s="66">
        <v>250</v>
      </c>
      <c r="T253" s="77" t="s">
        <v>710</v>
      </c>
      <c r="U253" s="76" t="s">
        <v>711</v>
      </c>
      <c r="V253" s="76" t="s">
        <v>712</v>
      </c>
      <c r="W253" s="78" t="s">
        <v>75</v>
      </c>
      <c r="X253" s="62"/>
    </row>
    <row r="254" spans="1:24" s="79" customFormat="1" ht="16.05" customHeight="1">
      <c r="A254" s="55"/>
      <c r="B254" s="175" t="s">
        <v>713</v>
      </c>
      <c r="C254" s="64" t="s">
        <v>61</v>
      </c>
      <c r="D254" s="65" t="s">
        <v>714</v>
      </c>
      <c r="E254" s="66" t="s">
        <v>63</v>
      </c>
      <c r="F254" s="67"/>
      <c r="G254" s="68">
        <v>2.89</v>
      </c>
      <c r="H254" s="69">
        <f>G254*$O$8</f>
        <v>288.26536200000004</v>
      </c>
      <c r="I254" s="70" t="s">
        <v>65</v>
      </c>
      <c r="J254" s="70">
        <v>25</v>
      </c>
      <c r="K254" s="174" t="s">
        <v>1222</v>
      </c>
      <c r="L254" s="71"/>
      <c r="M254" s="72">
        <f>L254*G254</f>
        <v>0</v>
      </c>
      <c r="N254" s="73">
        <f>L254*H254</f>
        <v>0</v>
      </c>
      <c r="O254" s="74" t="s">
        <v>1232</v>
      </c>
      <c r="P254" s="75" t="s">
        <v>67</v>
      </c>
      <c r="Q254" s="66" t="s">
        <v>70</v>
      </c>
      <c r="R254" s="76" t="s">
        <v>95</v>
      </c>
      <c r="S254" s="66">
        <v>300</v>
      </c>
      <c r="T254" s="77" t="s">
        <v>146</v>
      </c>
      <c r="U254" s="76" t="s">
        <v>711</v>
      </c>
      <c r="V254" s="76" t="s">
        <v>123</v>
      </c>
      <c r="W254" s="78" t="s">
        <v>75</v>
      </c>
      <c r="X254" s="62"/>
    </row>
    <row r="255" spans="1:24" s="79" customFormat="1" ht="16.05" customHeight="1">
      <c r="A255" s="55"/>
      <c r="B255" s="175" t="s">
        <v>715</v>
      </c>
      <c r="C255" s="64" t="s">
        <v>61</v>
      </c>
      <c r="D255" s="65" t="s">
        <v>716</v>
      </c>
      <c r="E255" s="66" t="s">
        <v>63</v>
      </c>
      <c r="F255" s="67"/>
      <c r="G255" s="68">
        <v>2.25</v>
      </c>
      <c r="H255" s="69">
        <f>G255*$O$8</f>
        <v>224.42805000000001</v>
      </c>
      <c r="I255" s="70" t="s">
        <v>65</v>
      </c>
      <c r="J255" s="70">
        <v>25</v>
      </c>
      <c r="K255" s="174" t="s">
        <v>1222</v>
      </c>
      <c r="L255" s="71"/>
      <c r="M255" s="72">
        <f>L255*G255</f>
        <v>0</v>
      </c>
      <c r="N255" s="73">
        <f>L255*H255</f>
        <v>0</v>
      </c>
      <c r="O255" s="74" t="s">
        <v>1232</v>
      </c>
      <c r="P255" s="75" t="s">
        <v>67</v>
      </c>
      <c r="Q255" s="66" t="s">
        <v>12</v>
      </c>
      <c r="R255" s="76"/>
      <c r="S255" s="66"/>
      <c r="T255" s="77"/>
      <c r="U255" s="76"/>
      <c r="V255" s="76"/>
      <c r="W255" s="78" t="s">
        <v>216</v>
      </c>
      <c r="X255" s="62"/>
    </row>
    <row r="256" spans="1:24" s="79" customFormat="1" ht="16.05" customHeight="1">
      <c r="A256" s="55"/>
      <c r="B256" s="175" t="s">
        <v>717</v>
      </c>
      <c r="C256" s="64" t="s">
        <v>61</v>
      </c>
      <c r="D256" s="65" t="s">
        <v>718</v>
      </c>
      <c r="E256" s="66" t="s">
        <v>63</v>
      </c>
      <c r="F256" s="67"/>
      <c r="G256" s="68">
        <v>2.25</v>
      </c>
      <c r="H256" s="69">
        <f>G256*$O$8</f>
        <v>224.42805000000001</v>
      </c>
      <c r="I256" s="70" t="s">
        <v>65</v>
      </c>
      <c r="J256" s="70">
        <v>25</v>
      </c>
      <c r="K256" s="174" t="s">
        <v>1222</v>
      </c>
      <c r="L256" s="71"/>
      <c r="M256" s="72">
        <f>L256*G256</f>
        <v>0</v>
      </c>
      <c r="N256" s="73">
        <f>L256*H256</f>
        <v>0</v>
      </c>
      <c r="O256" s="74" t="s">
        <v>1232</v>
      </c>
      <c r="P256" s="75" t="s">
        <v>67</v>
      </c>
      <c r="Q256" s="66" t="s">
        <v>12</v>
      </c>
      <c r="R256" s="76"/>
      <c r="S256" s="66"/>
      <c r="T256" s="77"/>
      <c r="U256" s="76"/>
      <c r="V256" s="76"/>
      <c r="W256" s="78" t="s">
        <v>216</v>
      </c>
      <c r="X256" s="62"/>
    </row>
    <row r="257" spans="1:24" s="79" customFormat="1" ht="16.05" customHeight="1">
      <c r="A257" s="55"/>
      <c r="B257" s="175" t="s">
        <v>719</v>
      </c>
      <c r="C257" s="64" t="s">
        <v>61</v>
      </c>
      <c r="D257" s="65" t="s">
        <v>147</v>
      </c>
      <c r="E257" s="66" t="s">
        <v>63</v>
      </c>
      <c r="F257" s="67"/>
      <c r="G257" s="68">
        <v>2.0699999999999998</v>
      </c>
      <c r="H257" s="69">
        <f>G257*$O$8</f>
        <v>206.473806</v>
      </c>
      <c r="I257" s="70" t="s">
        <v>65</v>
      </c>
      <c r="J257" s="70">
        <v>25</v>
      </c>
      <c r="K257" s="174" t="s">
        <v>1222</v>
      </c>
      <c r="L257" s="71"/>
      <c r="M257" s="72">
        <f>L257*G257</f>
        <v>0</v>
      </c>
      <c r="N257" s="73">
        <f>L257*H257</f>
        <v>0</v>
      </c>
      <c r="O257" s="74" t="s">
        <v>1232</v>
      </c>
      <c r="P257" s="75" t="s">
        <v>67</v>
      </c>
      <c r="Q257" s="66" t="s">
        <v>318</v>
      </c>
      <c r="R257" s="76" t="s">
        <v>172</v>
      </c>
      <c r="S257" s="66">
        <v>250</v>
      </c>
      <c r="T257" s="77" t="s">
        <v>249</v>
      </c>
      <c r="U257" s="76" t="s">
        <v>645</v>
      </c>
      <c r="V257" s="76" t="s">
        <v>143</v>
      </c>
      <c r="W257" s="78" t="s">
        <v>75</v>
      </c>
      <c r="X257" s="62"/>
    </row>
    <row r="258" spans="1:24" s="79" customFormat="1" ht="16.05" customHeight="1">
      <c r="A258" s="55"/>
      <c r="B258" s="175" t="s">
        <v>720</v>
      </c>
      <c r="C258" s="64" t="s">
        <v>61</v>
      </c>
      <c r="D258" s="65" t="s">
        <v>721</v>
      </c>
      <c r="E258" s="66" t="s">
        <v>63</v>
      </c>
      <c r="F258" s="67"/>
      <c r="G258" s="68">
        <v>2.99</v>
      </c>
      <c r="H258" s="69">
        <f>G258*$O$8</f>
        <v>298.23994200000004</v>
      </c>
      <c r="I258" s="70" t="s">
        <v>65</v>
      </c>
      <c r="J258" s="70">
        <v>25</v>
      </c>
      <c r="K258" s="174" t="s">
        <v>1222</v>
      </c>
      <c r="L258" s="71"/>
      <c r="M258" s="72">
        <f>L258*G258</f>
        <v>0</v>
      </c>
      <c r="N258" s="73">
        <f>L258*H258</f>
        <v>0</v>
      </c>
      <c r="O258" s="74" t="s">
        <v>1232</v>
      </c>
      <c r="P258" s="75" t="s">
        <v>67</v>
      </c>
      <c r="Q258" s="66" t="s">
        <v>84</v>
      </c>
      <c r="R258" s="76" t="s">
        <v>95</v>
      </c>
      <c r="S258" s="66" t="s">
        <v>398</v>
      </c>
      <c r="T258" s="77" t="s">
        <v>722</v>
      </c>
      <c r="U258" s="76" t="s">
        <v>122</v>
      </c>
      <c r="V258" s="76" t="s">
        <v>143</v>
      </c>
      <c r="W258" s="78" t="s">
        <v>723</v>
      </c>
      <c r="X258" s="62"/>
    </row>
    <row r="259" spans="1:24" s="79" customFormat="1" ht="16.05" customHeight="1">
      <c r="A259" s="55"/>
      <c r="B259" s="175" t="s">
        <v>724</v>
      </c>
      <c r="C259" s="64" t="s">
        <v>61</v>
      </c>
      <c r="D259" s="65" t="s">
        <v>725</v>
      </c>
      <c r="E259" s="66" t="s">
        <v>63</v>
      </c>
      <c r="F259" s="67"/>
      <c r="G259" s="68">
        <v>4.3099999999999996</v>
      </c>
      <c r="H259" s="69">
        <f>G259*$O$8</f>
        <v>429.90439799999996</v>
      </c>
      <c r="I259" s="70" t="s">
        <v>65</v>
      </c>
      <c r="J259" s="70">
        <v>25</v>
      </c>
      <c r="K259" s="174" t="s">
        <v>1222</v>
      </c>
      <c r="L259" s="71"/>
      <c r="M259" s="72">
        <f>L259*G259</f>
        <v>0</v>
      </c>
      <c r="N259" s="73">
        <f>L259*H259</f>
        <v>0</v>
      </c>
      <c r="O259" s="74" t="s">
        <v>1232</v>
      </c>
      <c r="P259" s="75" t="s">
        <v>67</v>
      </c>
      <c r="Q259" s="66" t="s">
        <v>268</v>
      </c>
      <c r="R259" s="76" t="s">
        <v>387</v>
      </c>
      <c r="S259" s="66" t="s">
        <v>726</v>
      </c>
      <c r="T259" s="77" t="s">
        <v>242</v>
      </c>
      <c r="U259" s="76" t="s">
        <v>347</v>
      </c>
      <c r="V259" s="76" t="s">
        <v>143</v>
      </c>
      <c r="W259" s="78" t="s">
        <v>106</v>
      </c>
      <c r="X259" s="62"/>
    </row>
    <row r="260" spans="1:24" s="160" customFormat="1" ht="16.05" hidden="1" customHeight="1">
      <c r="A260" s="145"/>
      <c r="B260" s="176" t="s">
        <v>727</v>
      </c>
      <c r="C260" s="164" t="s">
        <v>61</v>
      </c>
      <c r="D260" s="146" t="s">
        <v>728</v>
      </c>
      <c r="E260" s="147" t="s">
        <v>63</v>
      </c>
      <c r="F260" s="148"/>
      <c r="G260" s="149">
        <v>4.3099999999999996</v>
      </c>
      <c r="H260" s="150">
        <f>G260*$O$8</f>
        <v>429.90439799999996</v>
      </c>
      <c r="I260" s="151" t="s">
        <v>65</v>
      </c>
      <c r="J260" s="151">
        <v>25</v>
      </c>
      <c r="K260" s="166" t="s">
        <v>1218</v>
      </c>
      <c r="L260" s="152"/>
      <c r="M260" s="153">
        <f>L260*G260</f>
        <v>0</v>
      </c>
      <c r="N260" s="154">
        <f>L260*H260</f>
        <v>0</v>
      </c>
      <c r="O260" s="155" t="s">
        <v>66</v>
      </c>
      <c r="P260" s="155" t="s">
        <v>67</v>
      </c>
      <c r="Q260" s="147" t="s">
        <v>84</v>
      </c>
      <c r="R260" s="156" t="s">
        <v>139</v>
      </c>
      <c r="S260" s="147" t="s">
        <v>729</v>
      </c>
      <c r="T260" s="157" t="s">
        <v>96</v>
      </c>
      <c r="U260" s="156" t="s">
        <v>97</v>
      </c>
      <c r="V260" s="156" t="s">
        <v>135</v>
      </c>
      <c r="W260" s="158" t="s">
        <v>89</v>
      </c>
      <c r="X260" s="159"/>
    </row>
    <row r="261" spans="1:24" s="79" customFormat="1" ht="16.05" customHeight="1">
      <c r="A261" s="55"/>
      <c r="B261" s="175" t="s">
        <v>730</v>
      </c>
      <c r="C261" s="64" t="s">
        <v>61</v>
      </c>
      <c r="D261" s="65" t="s">
        <v>731</v>
      </c>
      <c r="E261" s="66" t="s">
        <v>63</v>
      </c>
      <c r="F261" s="81" t="s">
        <v>117</v>
      </c>
      <c r="G261" s="68">
        <v>3.9299999999999997</v>
      </c>
      <c r="H261" s="69">
        <f>G261*$O$8</f>
        <v>392.00099399999999</v>
      </c>
      <c r="I261" s="70" t="s">
        <v>65</v>
      </c>
      <c r="J261" s="70">
        <v>25</v>
      </c>
      <c r="K261" s="174" t="s">
        <v>1222</v>
      </c>
      <c r="L261" s="71"/>
      <c r="M261" s="72">
        <f>L261*G261</f>
        <v>0</v>
      </c>
      <c r="N261" s="73">
        <f>L261*H261</f>
        <v>0</v>
      </c>
      <c r="O261" s="74" t="s">
        <v>1232</v>
      </c>
      <c r="P261" s="75" t="s">
        <v>67</v>
      </c>
      <c r="Q261" s="66" t="s">
        <v>12</v>
      </c>
      <c r="R261" s="76"/>
      <c r="S261" s="66"/>
      <c r="T261" s="77"/>
      <c r="U261" s="76"/>
      <c r="V261" s="76"/>
      <c r="W261" s="78" t="s">
        <v>723</v>
      </c>
      <c r="X261" s="62"/>
    </row>
    <row r="262" spans="1:24" s="79" customFormat="1" ht="16.05" customHeight="1">
      <c r="A262" s="55"/>
      <c r="B262" s="175" t="s">
        <v>732</v>
      </c>
      <c r="C262" s="64" t="s">
        <v>61</v>
      </c>
      <c r="D262" s="65" t="s">
        <v>733</v>
      </c>
      <c r="E262" s="66" t="s">
        <v>63</v>
      </c>
      <c r="F262" s="67"/>
      <c r="G262" s="68">
        <v>3.9299999999999997</v>
      </c>
      <c r="H262" s="69">
        <f>G262*$O$8</f>
        <v>392.00099399999999</v>
      </c>
      <c r="I262" s="70" t="s">
        <v>65</v>
      </c>
      <c r="J262" s="70">
        <v>25</v>
      </c>
      <c r="K262" s="174" t="s">
        <v>1222</v>
      </c>
      <c r="L262" s="71"/>
      <c r="M262" s="72">
        <f>L262*G262</f>
        <v>0</v>
      </c>
      <c r="N262" s="73">
        <f>L262*H262</f>
        <v>0</v>
      </c>
      <c r="O262" s="74" t="s">
        <v>1232</v>
      </c>
      <c r="P262" s="75" t="s">
        <v>67</v>
      </c>
      <c r="Q262" s="66" t="s">
        <v>84</v>
      </c>
      <c r="R262" s="76" t="s">
        <v>199</v>
      </c>
      <c r="S262" s="66">
        <v>350</v>
      </c>
      <c r="T262" s="77" t="s">
        <v>734</v>
      </c>
      <c r="U262" s="76" t="s">
        <v>338</v>
      </c>
      <c r="V262" s="76" t="s">
        <v>143</v>
      </c>
      <c r="W262" s="78" t="s">
        <v>723</v>
      </c>
      <c r="X262" s="62"/>
    </row>
    <row r="263" spans="1:24" s="79" customFormat="1" ht="16.05" customHeight="1">
      <c r="A263" s="55"/>
      <c r="B263" s="175" t="s">
        <v>735</v>
      </c>
      <c r="C263" s="64" t="s">
        <v>61</v>
      </c>
      <c r="D263" s="65" t="s">
        <v>736</v>
      </c>
      <c r="E263" s="66" t="s">
        <v>63</v>
      </c>
      <c r="F263" s="81" t="s">
        <v>117</v>
      </c>
      <c r="G263" s="68">
        <v>4.3099999999999996</v>
      </c>
      <c r="H263" s="69">
        <f>G263*$O$8</f>
        <v>429.90439799999996</v>
      </c>
      <c r="I263" s="70" t="s">
        <v>65</v>
      </c>
      <c r="J263" s="70">
        <v>25</v>
      </c>
      <c r="K263" s="174" t="s">
        <v>1222</v>
      </c>
      <c r="L263" s="71"/>
      <c r="M263" s="72">
        <f>L263*G263</f>
        <v>0</v>
      </c>
      <c r="N263" s="73">
        <f>L263*H263</f>
        <v>0</v>
      </c>
      <c r="O263" s="74" t="s">
        <v>1232</v>
      </c>
      <c r="P263" s="75" t="s">
        <v>67</v>
      </c>
      <c r="Q263" s="66" t="s">
        <v>12</v>
      </c>
      <c r="R263" s="76"/>
      <c r="S263" s="66"/>
      <c r="T263" s="77"/>
      <c r="U263" s="76"/>
      <c r="V263" s="76"/>
      <c r="W263" s="78" t="s">
        <v>723</v>
      </c>
      <c r="X263" s="62"/>
    </row>
    <row r="264" spans="1:24" s="160" customFormat="1" ht="16.05" hidden="1" customHeight="1">
      <c r="A264" s="145"/>
      <c r="B264" s="176" t="s">
        <v>737</v>
      </c>
      <c r="C264" s="164" t="s">
        <v>61</v>
      </c>
      <c r="D264" s="146" t="s">
        <v>738</v>
      </c>
      <c r="E264" s="147" t="s">
        <v>63</v>
      </c>
      <c r="F264" s="148"/>
      <c r="G264" s="149">
        <v>2.0699999999999998</v>
      </c>
      <c r="H264" s="150">
        <f>G264*$O$8</f>
        <v>206.473806</v>
      </c>
      <c r="I264" s="151" t="s">
        <v>65</v>
      </c>
      <c r="J264" s="151">
        <v>25</v>
      </c>
      <c r="K264" s="166" t="s">
        <v>1218</v>
      </c>
      <c r="L264" s="152"/>
      <c r="M264" s="153">
        <f>L264*G264</f>
        <v>0</v>
      </c>
      <c r="N264" s="154">
        <f>L264*H264</f>
        <v>0</v>
      </c>
      <c r="O264" s="155" t="s">
        <v>66</v>
      </c>
      <c r="P264" s="155" t="s">
        <v>67</v>
      </c>
      <c r="Q264" s="147" t="s">
        <v>70</v>
      </c>
      <c r="R264" s="156" t="s">
        <v>95</v>
      </c>
      <c r="S264" s="147" t="s">
        <v>729</v>
      </c>
      <c r="T264" s="157" t="s">
        <v>213</v>
      </c>
      <c r="U264" s="156" t="s">
        <v>739</v>
      </c>
      <c r="V264" s="156" t="s">
        <v>740</v>
      </c>
      <c r="W264" s="158" t="s">
        <v>75</v>
      </c>
      <c r="X264" s="159"/>
    </row>
    <row r="265" spans="1:24" s="160" customFormat="1" ht="16.05" hidden="1" customHeight="1">
      <c r="A265" s="145"/>
      <c r="B265" s="176" t="s">
        <v>741</v>
      </c>
      <c r="C265" s="164" t="s">
        <v>61</v>
      </c>
      <c r="D265" s="146" t="s">
        <v>376</v>
      </c>
      <c r="E265" s="147" t="s">
        <v>63</v>
      </c>
      <c r="F265" s="148" t="s">
        <v>92</v>
      </c>
      <c r="G265" s="149">
        <v>2.0699999999999998</v>
      </c>
      <c r="H265" s="150">
        <f>G265*$O$8</f>
        <v>206.473806</v>
      </c>
      <c r="I265" s="151" t="s">
        <v>65</v>
      </c>
      <c r="J265" s="151">
        <v>25</v>
      </c>
      <c r="K265" s="166" t="s">
        <v>1218</v>
      </c>
      <c r="L265" s="152"/>
      <c r="M265" s="153">
        <f>L265*G265</f>
        <v>0</v>
      </c>
      <c r="N265" s="154">
        <f>L265*H265</f>
        <v>0</v>
      </c>
      <c r="O265" s="155" t="s">
        <v>93</v>
      </c>
      <c r="P265" s="155" t="s">
        <v>83</v>
      </c>
      <c r="Q265" s="147" t="s">
        <v>373</v>
      </c>
      <c r="R265" s="156" t="s">
        <v>102</v>
      </c>
      <c r="S265" s="147">
        <v>400</v>
      </c>
      <c r="T265" s="157" t="s">
        <v>249</v>
      </c>
      <c r="U265" s="156" t="s">
        <v>110</v>
      </c>
      <c r="V265" s="156" t="s">
        <v>376</v>
      </c>
      <c r="W265" s="158" t="s">
        <v>99</v>
      </c>
      <c r="X265" s="159"/>
    </row>
    <row r="266" spans="1:24" s="160" customFormat="1" ht="16.05" hidden="1" customHeight="1">
      <c r="A266" s="145"/>
      <c r="B266" s="176" t="s">
        <v>742</v>
      </c>
      <c r="C266" s="164" t="s">
        <v>61</v>
      </c>
      <c r="D266" s="146" t="s">
        <v>743</v>
      </c>
      <c r="E266" s="147" t="s">
        <v>63</v>
      </c>
      <c r="F266" s="148" t="s">
        <v>130</v>
      </c>
      <c r="G266" s="149">
        <v>4.3099999999999996</v>
      </c>
      <c r="H266" s="150">
        <f>G266*$O$8</f>
        <v>429.90439799999996</v>
      </c>
      <c r="I266" s="151" t="s">
        <v>65</v>
      </c>
      <c r="J266" s="151">
        <v>25</v>
      </c>
      <c r="K266" s="166" t="s">
        <v>1218</v>
      </c>
      <c r="L266" s="152"/>
      <c r="M266" s="153">
        <f>L266*G266</f>
        <v>0</v>
      </c>
      <c r="N266" s="154">
        <f>L266*H266</f>
        <v>0</v>
      </c>
      <c r="O266" s="155" t="s">
        <v>66</v>
      </c>
      <c r="P266" s="155" t="s">
        <v>67</v>
      </c>
      <c r="Q266" s="147" t="s">
        <v>84</v>
      </c>
      <c r="R266" s="156" t="s">
        <v>744</v>
      </c>
      <c r="S266" s="147">
        <v>250</v>
      </c>
      <c r="T266" s="157" t="s">
        <v>745</v>
      </c>
      <c r="U266" s="156" t="s">
        <v>97</v>
      </c>
      <c r="V266" s="156" t="s">
        <v>746</v>
      </c>
      <c r="W266" s="158" t="s">
        <v>216</v>
      </c>
      <c r="X266" s="159"/>
    </row>
    <row r="267" spans="1:24" s="160" customFormat="1" ht="16.05" hidden="1" customHeight="1">
      <c r="A267" s="145"/>
      <c r="B267" s="176" t="s">
        <v>747</v>
      </c>
      <c r="C267" s="164" t="s">
        <v>61</v>
      </c>
      <c r="D267" s="146" t="s">
        <v>748</v>
      </c>
      <c r="E267" s="147" t="s">
        <v>63</v>
      </c>
      <c r="F267" s="148"/>
      <c r="G267" s="149">
        <v>4.3099999999999996</v>
      </c>
      <c r="H267" s="150">
        <f>G267*$O$8</f>
        <v>429.90439799999996</v>
      </c>
      <c r="I267" s="151" t="s">
        <v>65</v>
      </c>
      <c r="J267" s="151">
        <v>25</v>
      </c>
      <c r="K267" s="166" t="s">
        <v>1218</v>
      </c>
      <c r="L267" s="152"/>
      <c r="M267" s="153">
        <f>L267*G267</f>
        <v>0</v>
      </c>
      <c r="N267" s="154">
        <f>L267*H267</f>
        <v>0</v>
      </c>
      <c r="O267" s="155" t="s">
        <v>66</v>
      </c>
      <c r="P267" s="155" t="s">
        <v>67</v>
      </c>
      <c r="Q267" s="147" t="s">
        <v>70</v>
      </c>
      <c r="R267" s="156" t="s">
        <v>71</v>
      </c>
      <c r="S267" s="147">
        <v>200</v>
      </c>
      <c r="T267" s="157" t="s">
        <v>249</v>
      </c>
      <c r="U267" s="156" t="s">
        <v>685</v>
      </c>
      <c r="V267" s="156" t="s">
        <v>243</v>
      </c>
      <c r="W267" s="158" t="s">
        <v>75</v>
      </c>
      <c r="X267" s="159"/>
    </row>
    <row r="268" spans="1:24" s="79" customFormat="1" ht="16.05" customHeight="1">
      <c r="A268" s="55"/>
      <c r="B268" s="175" t="s">
        <v>749</v>
      </c>
      <c r="C268" s="64" t="s">
        <v>61</v>
      </c>
      <c r="D268" s="65" t="s">
        <v>750</v>
      </c>
      <c r="E268" s="66" t="s">
        <v>63</v>
      </c>
      <c r="F268" s="67"/>
      <c r="G268" s="68">
        <v>1.79</v>
      </c>
      <c r="H268" s="69">
        <f>G268*$O$8</f>
        <v>178.544982</v>
      </c>
      <c r="I268" s="70" t="s">
        <v>65</v>
      </c>
      <c r="J268" s="70">
        <v>25</v>
      </c>
      <c r="K268" s="174" t="s">
        <v>1222</v>
      </c>
      <c r="L268" s="71"/>
      <c r="M268" s="72">
        <f>L268*G268</f>
        <v>0</v>
      </c>
      <c r="N268" s="73">
        <f>L268*H268</f>
        <v>0</v>
      </c>
      <c r="O268" s="74" t="s">
        <v>1232</v>
      </c>
      <c r="P268" s="75" t="s">
        <v>67</v>
      </c>
      <c r="Q268" s="66" t="s">
        <v>84</v>
      </c>
      <c r="R268" s="76" t="s">
        <v>95</v>
      </c>
      <c r="S268" s="66">
        <v>800</v>
      </c>
      <c r="T268" s="77" t="s">
        <v>751</v>
      </c>
      <c r="U268" s="76" t="s">
        <v>752</v>
      </c>
      <c r="V268" s="76"/>
      <c r="W268" s="78" t="s">
        <v>723</v>
      </c>
      <c r="X268" s="62"/>
    </row>
    <row r="269" spans="1:24" s="160" customFormat="1" ht="16.05" hidden="1" customHeight="1">
      <c r="A269" s="145"/>
      <c r="B269" s="176" t="s">
        <v>753</v>
      </c>
      <c r="C269" s="164" t="s">
        <v>61</v>
      </c>
      <c r="D269" s="146" t="s">
        <v>754</v>
      </c>
      <c r="E269" s="147" t="s">
        <v>63</v>
      </c>
      <c r="F269" s="148"/>
      <c r="G269" s="149">
        <v>2.0699999999999998</v>
      </c>
      <c r="H269" s="150">
        <f>G269*$O$8</f>
        <v>206.473806</v>
      </c>
      <c r="I269" s="151" t="s">
        <v>65</v>
      </c>
      <c r="J269" s="151">
        <v>25</v>
      </c>
      <c r="K269" s="166" t="s">
        <v>1218</v>
      </c>
      <c r="L269" s="152"/>
      <c r="M269" s="153">
        <f>L269*G269</f>
        <v>0</v>
      </c>
      <c r="N269" s="154">
        <f>L269*H269</f>
        <v>0</v>
      </c>
      <c r="O269" s="155" t="s">
        <v>66</v>
      </c>
      <c r="P269" s="155" t="s">
        <v>67</v>
      </c>
      <c r="Q269" s="147" t="s">
        <v>70</v>
      </c>
      <c r="R269" s="156" t="s">
        <v>95</v>
      </c>
      <c r="S269" s="147">
        <v>250</v>
      </c>
      <c r="T269" s="157" t="s">
        <v>173</v>
      </c>
      <c r="U269" s="156" t="s">
        <v>685</v>
      </c>
      <c r="V269" s="156" t="s">
        <v>221</v>
      </c>
      <c r="W269" s="158" t="s">
        <v>75</v>
      </c>
      <c r="X269" s="159"/>
    </row>
    <row r="270" spans="1:24" s="160" customFormat="1" ht="16.05" hidden="1" customHeight="1">
      <c r="A270" s="145"/>
      <c r="B270" s="176" t="s">
        <v>755</v>
      </c>
      <c r="C270" s="164" t="s">
        <v>61</v>
      </c>
      <c r="D270" s="146" t="s">
        <v>756</v>
      </c>
      <c r="E270" s="147" t="s">
        <v>63</v>
      </c>
      <c r="F270" s="148"/>
      <c r="G270" s="149">
        <v>1.87</v>
      </c>
      <c r="H270" s="150">
        <f>G270*$O$8</f>
        <v>186.52464600000002</v>
      </c>
      <c r="I270" s="151" t="s">
        <v>65</v>
      </c>
      <c r="J270" s="151">
        <v>25</v>
      </c>
      <c r="K270" s="166" t="s">
        <v>1218</v>
      </c>
      <c r="L270" s="152"/>
      <c r="M270" s="153">
        <f>L270*G270</f>
        <v>0</v>
      </c>
      <c r="N270" s="154">
        <f>L270*H270</f>
        <v>0</v>
      </c>
      <c r="O270" s="155" t="s">
        <v>93</v>
      </c>
      <c r="P270" s="155" t="s">
        <v>67</v>
      </c>
      <c r="Q270" s="147" t="s">
        <v>318</v>
      </c>
      <c r="R270" s="156" t="s">
        <v>394</v>
      </c>
      <c r="S270" s="147">
        <v>250</v>
      </c>
      <c r="T270" s="157" t="s">
        <v>113</v>
      </c>
      <c r="U270" s="156" t="s">
        <v>685</v>
      </c>
      <c r="V270" s="156" t="s">
        <v>757</v>
      </c>
      <c r="W270" s="158" t="s">
        <v>75</v>
      </c>
      <c r="X270" s="159"/>
    </row>
    <row r="271" spans="1:24" s="79" customFormat="1" ht="16.05" customHeight="1">
      <c r="A271" s="55"/>
      <c r="B271" s="175" t="s">
        <v>758</v>
      </c>
      <c r="C271" s="64" t="s">
        <v>61</v>
      </c>
      <c r="D271" s="65" t="s">
        <v>759</v>
      </c>
      <c r="E271" s="66" t="s">
        <v>63</v>
      </c>
      <c r="F271" s="67"/>
      <c r="G271" s="68">
        <v>2.25</v>
      </c>
      <c r="H271" s="69">
        <f>G271*$O$8</f>
        <v>224.42805000000001</v>
      </c>
      <c r="I271" s="70" t="s">
        <v>65</v>
      </c>
      <c r="J271" s="70">
        <v>25</v>
      </c>
      <c r="K271" s="174" t="s">
        <v>1222</v>
      </c>
      <c r="L271" s="71"/>
      <c r="M271" s="72">
        <f>L271*G271</f>
        <v>0</v>
      </c>
      <c r="N271" s="73">
        <f>L271*H271</f>
        <v>0</v>
      </c>
      <c r="O271" s="74" t="s">
        <v>1232</v>
      </c>
      <c r="P271" s="75" t="s">
        <v>67</v>
      </c>
      <c r="Q271" s="66" t="s">
        <v>70</v>
      </c>
      <c r="R271" s="76" t="s">
        <v>330</v>
      </c>
      <c r="S271" s="66" t="s">
        <v>177</v>
      </c>
      <c r="T271" s="77" t="s">
        <v>146</v>
      </c>
      <c r="U271" s="76" t="s">
        <v>554</v>
      </c>
      <c r="V271" s="76" t="s">
        <v>760</v>
      </c>
      <c r="W271" s="78" t="s">
        <v>75</v>
      </c>
      <c r="X271" s="62"/>
    </row>
    <row r="272" spans="1:24" s="160" customFormat="1" ht="16.05" hidden="1" customHeight="1">
      <c r="A272" s="145"/>
      <c r="B272" s="176" t="s">
        <v>761</v>
      </c>
      <c r="C272" s="164" t="s">
        <v>61</v>
      </c>
      <c r="D272" s="146" t="s">
        <v>762</v>
      </c>
      <c r="E272" s="147" t="s">
        <v>63</v>
      </c>
      <c r="F272" s="148" t="s">
        <v>130</v>
      </c>
      <c r="G272" s="149">
        <v>2.0699999999999998</v>
      </c>
      <c r="H272" s="150">
        <f>G272*$O$8</f>
        <v>206.473806</v>
      </c>
      <c r="I272" s="151" t="s">
        <v>65</v>
      </c>
      <c r="J272" s="151">
        <v>25</v>
      </c>
      <c r="K272" s="166" t="s">
        <v>1218</v>
      </c>
      <c r="L272" s="152"/>
      <c r="M272" s="153">
        <f>L272*G272</f>
        <v>0</v>
      </c>
      <c r="N272" s="154">
        <f>L272*H272</f>
        <v>0</v>
      </c>
      <c r="O272" s="155" t="s">
        <v>93</v>
      </c>
      <c r="P272" s="155" t="s">
        <v>67</v>
      </c>
      <c r="Q272" s="147" t="s">
        <v>70</v>
      </c>
      <c r="R272" s="156" t="s">
        <v>330</v>
      </c>
      <c r="S272" s="147">
        <v>400</v>
      </c>
      <c r="T272" s="157" t="s">
        <v>763</v>
      </c>
      <c r="U272" s="156" t="s">
        <v>764</v>
      </c>
      <c r="V272" s="156" t="s">
        <v>235</v>
      </c>
      <c r="W272" s="158" t="s">
        <v>75</v>
      </c>
      <c r="X272" s="159"/>
    </row>
    <row r="273" spans="1:24" s="79" customFormat="1" ht="16.05" customHeight="1">
      <c r="A273" s="55"/>
      <c r="B273" s="175" t="s">
        <v>765</v>
      </c>
      <c r="C273" s="64" t="s">
        <v>61</v>
      </c>
      <c r="D273" s="65" t="s">
        <v>766</v>
      </c>
      <c r="E273" s="66" t="s">
        <v>63</v>
      </c>
      <c r="F273" s="67"/>
      <c r="G273" s="68">
        <v>2.0699999999999998</v>
      </c>
      <c r="H273" s="69">
        <f>G273*$O$8</f>
        <v>206.473806</v>
      </c>
      <c r="I273" s="70" t="s">
        <v>65</v>
      </c>
      <c r="J273" s="70">
        <v>25</v>
      </c>
      <c r="K273" s="174" t="s">
        <v>1222</v>
      </c>
      <c r="L273" s="71"/>
      <c r="M273" s="72">
        <f>L273*G273</f>
        <v>0</v>
      </c>
      <c r="N273" s="73">
        <f>L273*H273</f>
        <v>0</v>
      </c>
      <c r="O273" s="74" t="s">
        <v>1232</v>
      </c>
      <c r="P273" s="75" t="s">
        <v>67</v>
      </c>
      <c r="Q273" s="66" t="s">
        <v>70</v>
      </c>
      <c r="R273" s="76" t="s">
        <v>150</v>
      </c>
      <c r="S273" s="66">
        <v>200</v>
      </c>
      <c r="T273" s="77" t="s">
        <v>213</v>
      </c>
      <c r="U273" s="76" t="s">
        <v>767</v>
      </c>
      <c r="V273" s="76" t="s">
        <v>114</v>
      </c>
      <c r="W273" s="78" t="s">
        <v>75</v>
      </c>
      <c r="X273" s="62"/>
    </row>
    <row r="274" spans="1:24" s="160" customFormat="1" ht="16.05" hidden="1" customHeight="1">
      <c r="A274" s="145"/>
      <c r="B274" s="176" t="s">
        <v>768</v>
      </c>
      <c r="C274" s="164" t="s">
        <v>61</v>
      </c>
      <c r="D274" s="146" t="s">
        <v>769</v>
      </c>
      <c r="E274" s="147" t="s">
        <v>63</v>
      </c>
      <c r="F274" s="148" t="s">
        <v>130</v>
      </c>
      <c r="G274" s="149">
        <v>2.0699999999999998</v>
      </c>
      <c r="H274" s="150">
        <f>G274*$O$8</f>
        <v>206.473806</v>
      </c>
      <c r="I274" s="151" t="s">
        <v>65</v>
      </c>
      <c r="J274" s="151">
        <v>25</v>
      </c>
      <c r="K274" s="166" t="s">
        <v>1218</v>
      </c>
      <c r="L274" s="152"/>
      <c r="M274" s="153">
        <f>L274*G274</f>
        <v>0</v>
      </c>
      <c r="N274" s="154">
        <f>L274*H274</f>
        <v>0</v>
      </c>
      <c r="O274" s="155" t="s">
        <v>93</v>
      </c>
      <c r="P274" s="155" t="s">
        <v>67</v>
      </c>
      <c r="Q274" s="147" t="s">
        <v>84</v>
      </c>
      <c r="R274" s="156" t="s">
        <v>120</v>
      </c>
      <c r="S274" s="147">
        <v>500</v>
      </c>
      <c r="T274" s="157" t="s">
        <v>213</v>
      </c>
      <c r="U274" s="156" t="s">
        <v>770</v>
      </c>
      <c r="V274" s="156" t="s">
        <v>771</v>
      </c>
      <c r="W274" s="158" t="s">
        <v>216</v>
      </c>
      <c r="X274" s="159"/>
    </row>
    <row r="275" spans="1:24" s="160" customFormat="1" ht="16.05" hidden="1" customHeight="1">
      <c r="A275" s="145"/>
      <c r="B275" s="176" t="s">
        <v>772</v>
      </c>
      <c r="C275" s="164" t="s">
        <v>61</v>
      </c>
      <c r="D275" s="146" t="s">
        <v>773</v>
      </c>
      <c r="E275" s="147" t="s">
        <v>63</v>
      </c>
      <c r="F275" s="148"/>
      <c r="G275" s="149">
        <v>1.79</v>
      </c>
      <c r="H275" s="150">
        <f>G275*$O$8</f>
        <v>178.544982</v>
      </c>
      <c r="I275" s="151" t="s">
        <v>65</v>
      </c>
      <c r="J275" s="151">
        <v>25</v>
      </c>
      <c r="K275" s="166" t="s">
        <v>1218</v>
      </c>
      <c r="L275" s="152"/>
      <c r="M275" s="153">
        <f>L275*G275</f>
        <v>0</v>
      </c>
      <c r="N275" s="154">
        <f>L275*H275</f>
        <v>0</v>
      </c>
      <c r="O275" s="155" t="s">
        <v>93</v>
      </c>
      <c r="P275" s="155" t="s">
        <v>67</v>
      </c>
      <c r="Q275" s="147" t="s">
        <v>70</v>
      </c>
      <c r="R275" s="156" t="s">
        <v>78</v>
      </c>
      <c r="S275" s="147">
        <v>150</v>
      </c>
      <c r="T275" s="157" t="s">
        <v>774</v>
      </c>
      <c r="U275" s="156" t="s">
        <v>685</v>
      </c>
      <c r="V275" s="156" t="s">
        <v>243</v>
      </c>
      <c r="W275" s="158" t="s">
        <v>75</v>
      </c>
      <c r="X275" s="159"/>
    </row>
    <row r="276" spans="1:24" s="79" customFormat="1" ht="16.05" customHeight="1">
      <c r="A276" s="55"/>
      <c r="B276" s="175" t="s">
        <v>775</v>
      </c>
      <c r="C276" s="64" t="s">
        <v>61</v>
      </c>
      <c r="D276" s="65" t="s">
        <v>776</v>
      </c>
      <c r="E276" s="66" t="s">
        <v>63</v>
      </c>
      <c r="F276" s="67"/>
      <c r="G276" s="68">
        <v>2.0699999999999998</v>
      </c>
      <c r="H276" s="69">
        <f>G276*$O$8</f>
        <v>206.473806</v>
      </c>
      <c r="I276" s="70" t="s">
        <v>65</v>
      </c>
      <c r="J276" s="70">
        <v>25</v>
      </c>
      <c r="K276" s="174" t="s">
        <v>1222</v>
      </c>
      <c r="L276" s="71"/>
      <c r="M276" s="72">
        <f>L276*G276</f>
        <v>0</v>
      </c>
      <c r="N276" s="73">
        <f>L276*H276</f>
        <v>0</v>
      </c>
      <c r="O276" s="74" t="s">
        <v>1232</v>
      </c>
      <c r="P276" s="75" t="s">
        <v>67</v>
      </c>
      <c r="Q276" s="66" t="s">
        <v>70</v>
      </c>
      <c r="R276" s="76" t="s">
        <v>95</v>
      </c>
      <c r="S276" s="66">
        <v>200</v>
      </c>
      <c r="T276" s="77" t="s">
        <v>151</v>
      </c>
      <c r="U276" s="76" t="s">
        <v>645</v>
      </c>
      <c r="V276" s="76" t="s">
        <v>442</v>
      </c>
      <c r="W276" s="78" t="s">
        <v>216</v>
      </c>
      <c r="X276" s="62"/>
    </row>
    <row r="277" spans="1:24" s="160" customFormat="1" ht="16.05" hidden="1" customHeight="1">
      <c r="A277" s="145"/>
      <c r="B277" s="176" t="s">
        <v>777</v>
      </c>
      <c r="C277" s="164" t="s">
        <v>61</v>
      </c>
      <c r="D277" s="146" t="s">
        <v>778</v>
      </c>
      <c r="E277" s="147" t="s">
        <v>63</v>
      </c>
      <c r="F277" s="148"/>
      <c r="G277" s="149">
        <v>2.25</v>
      </c>
      <c r="H277" s="150">
        <f>G277*$O$8</f>
        <v>224.42805000000001</v>
      </c>
      <c r="I277" s="151" t="s">
        <v>65</v>
      </c>
      <c r="J277" s="151">
        <v>25</v>
      </c>
      <c r="K277" s="166" t="s">
        <v>1218</v>
      </c>
      <c r="L277" s="152"/>
      <c r="M277" s="153">
        <f>L277*G277</f>
        <v>0</v>
      </c>
      <c r="N277" s="154">
        <f>L277*H277</f>
        <v>0</v>
      </c>
      <c r="O277" s="155" t="s">
        <v>66</v>
      </c>
      <c r="P277" s="155" t="s">
        <v>67</v>
      </c>
      <c r="Q277" s="147" t="s">
        <v>84</v>
      </c>
      <c r="R277" s="156" t="s">
        <v>102</v>
      </c>
      <c r="S277" s="147">
        <v>400</v>
      </c>
      <c r="T277" s="157" t="s">
        <v>779</v>
      </c>
      <c r="U277" s="156" t="s">
        <v>122</v>
      </c>
      <c r="V277" s="156" t="s">
        <v>780</v>
      </c>
      <c r="W277" s="158" t="s">
        <v>89</v>
      </c>
      <c r="X277" s="159"/>
    </row>
    <row r="278" spans="1:24" s="79" customFormat="1" ht="16.05" customHeight="1">
      <c r="A278" s="55"/>
      <c r="B278" s="175" t="s">
        <v>781</v>
      </c>
      <c r="C278" s="64" t="s">
        <v>61</v>
      </c>
      <c r="D278" s="65" t="s">
        <v>778</v>
      </c>
      <c r="E278" s="66" t="s">
        <v>63</v>
      </c>
      <c r="F278" s="67"/>
      <c r="G278" s="68">
        <v>2.25</v>
      </c>
      <c r="H278" s="69">
        <f>G278*$O$8</f>
        <v>224.42805000000001</v>
      </c>
      <c r="I278" s="70" t="s">
        <v>65</v>
      </c>
      <c r="J278" s="70">
        <v>25</v>
      </c>
      <c r="K278" s="174" t="s">
        <v>1222</v>
      </c>
      <c r="L278" s="71"/>
      <c r="M278" s="72">
        <f>L278*G278</f>
        <v>0</v>
      </c>
      <c r="N278" s="73">
        <f>L278*H278</f>
        <v>0</v>
      </c>
      <c r="O278" s="74" t="s">
        <v>1232</v>
      </c>
      <c r="P278" s="75" t="s">
        <v>67</v>
      </c>
      <c r="Q278" s="66" t="s">
        <v>84</v>
      </c>
      <c r="R278" s="76" t="s">
        <v>102</v>
      </c>
      <c r="S278" s="66">
        <v>400</v>
      </c>
      <c r="T278" s="77" t="s">
        <v>779</v>
      </c>
      <c r="U278" s="76" t="s">
        <v>122</v>
      </c>
      <c r="V278" s="76" t="s">
        <v>780</v>
      </c>
      <c r="W278" s="78" t="s">
        <v>89</v>
      </c>
      <c r="X278" s="62"/>
    </row>
    <row r="279" spans="1:24" s="160" customFormat="1" ht="16.05" hidden="1" customHeight="1">
      <c r="A279" s="145"/>
      <c r="B279" s="176" t="s">
        <v>782</v>
      </c>
      <c r="C279" s="164" t="s">
        <v>61</v>
      </c>
      <c r="D279" s="146" t="s">
        <v>783</v>
      </c>
      <c r="E279" s="147" t="s">
        <v>63</v>
      </c>
      <c r="F279" s="148"/>
      <c r="G279" s="149">
        <v>2.89</v>
      </c>
      <c r="H279" s="150">
        <f>G279*$O$8</f>
        <v>288.26536200000004</v>
      </c>
      <c r="I279" s="151" t="s">
        <v>65</v>
      </c>
      <c r="J279" s="151">
        <v>25</v>
      </c>
      <c r="K279" s="166" t="s">
        <v>1218</v>
      </c>
      <c r="L279" s="152"/>
      <c r="M279" s="153">
        <f>L279*G279</f>
        <v>0</v>
      </c>
      <c r="N279" s="154">
        <f>L279*H279</f>
        <v>0</v>
      </c>
      <c r="O279" s="155" t="s">
        <v>66</v>
      </c>
      <c r="P279" s="155" t="s">
        <v>67</v>
      </c>
      <c r="Q279" s="147" t="s">
        <v>70</v>
      </c>
      <c r="R279" s="156" t="s">
        <v>95</v>
      </c>
      <c r="S279" s="147">
        <v>300</v>
      </c>
      <c r="T279" s="157" t="s">
        <v>72</v>
      </c>
      <c r="U279" s="156" t="s">
        <v>685</v>
      </c>
      <c r="V279" s="156" t="s">
        <v>355</v>
      </c>
      <c r="W279" s="158" t="s">
        <v>75</v>
      </c>
      <c r="X279" s="159"/>
    </row>
    <row r="280" spans="1:24" s="160" customFormat="1" ht="16.05" hidden="1" customHeight="1">
      <c r="A280" s="145"/>
      <c r="B280" s="176" t="s">
        <v>784</v>
      </c>
      <c r="C280" s="164" t="s">
        <v>61</v>
      </c>
      <c r="D280" s="146" t="s">
        <v>785</v>
      </c>
      <c r="E280" s="147" t="s">
        <v>63</v>
      </c>
      <c r="F280" s="148"/>
      <c r="G280" s="149">
        <v>2.0699999999999998</v>
      </c>
      <c r="H280" s="150">
        <f>G280*$O$8</f>
        <v>206.473806</v>
      </c>
      <c r="I280" s="151" t="s">
        <v>65</v>
      </c>
      <c r="J280" s="151">
        <v>25</v>
      </c>
      <c r="K280" s="166" t="s">
        <v>1218</v>
      </c>
      <c r="L280" s="152"/>
      <c r="M280" s="153">
        <f>L280*G280</f>
        <v>0</v>
      </c>
      <c r="N280" s="154">
        <f>L280*H280</f>
        <v>0</v>
      </c>
      <c r="O280" s="155" t="s">
        <v>1232</v>
      </c>
      <c r="P280" s="155" t="s">
        <v>67</v>
      </c>
      <c r="Q280" s="147" t="s">
        <v>84</v>
      </c>
      <c r="R280" s="156" t="s">
        <v>102</v>
      </c>
      <c r="S280" s="147">
        <v>400</v>
      </c>
      <c r="T280" s="157" t="s">
        <v>473</v>
      </c>
      <c r="U280" s="156" t="s">
        <v>122</v>
      </c>
      <c r="V280" s="156" t="s">
        <v>332</v>
      </c>
      <c r="W280" s="158" t="s">
        <v>216</v>
      </c>
      <c r="X280" s="159"/>
    </row>
    <row r="281" spans="1:24" s="160" customFormat="1" ht="16.05" hidden="1" customHeight="1">
      <c r="A281" s="145"/>
      <c r="B281" s="176" t="s">
        <v>786</v>
      </c>
      <c r="C281" s="164" t="s">
        <v>61</v>
      </c>
      <c r="D281" s="146" t="s">
        <v>787</v>
      </c>
      <c r="E281" s="147" t="s">
        <v>63</v>
      </c>
      <c r="F281" s="148" t="s">
        <v>130</v>
      </c>
      <c r="G281" s="149">
        <v>1.79</v>
      </c>
      <c r="H281" s="150">
        <f>G281*$O$8</f>
        <v>178.544982</v>
      </c>
      <c r="I281" s="151" t="s">
        <v>65</v>
      </c>
      <c r="J281" s="151">
        <v>25</v>
      </c>
      <c r="K281" s="166" t="s">
        <v>1218</v>
      </c>
      <c r="L281" s="152"/>
      <c r="M281" s="153">
        <f>L281*G281</f>
        <v>0</v>
      </c>
      <c r="N281" s="154">
        <f>L281*H281</f>
        <v>0</v>
      </c>
      <c r="O281" s="155" t="s">
        <v>93</v>
      </c>
      <c r="P281" s="155" t="s">
        <v>83</v>
      </c>
      <c r="Q281" s="147" t="s">
        <v>84</v>
      </c>
      <c r="R281" s="156" t="s">
        <v>126</v>
      </c>
      <c r="S281" s="147">
        <v>500</v>
      </c>
      <c r="T281" s="157" t="s">
        <v>788</v>
      </c>
      <c r="U281" s="156" t="s">
        <v>122</v>
      </c>
      <c r="V281" s="156" t="s">
        <v>276</v>
      </c>
      <c r="W281" s="158" t="s">
        <v>216</v>
      </c>
      <c r="X281" s="159"/>
    </row>
    <row r="282" spans="1:24" s="160" customFormat="1" ht="16.05" hidden="1" customHeight="1">
      <c r="A282" s="145"/>
      <c r="B282" s="176" t="s">
        <v>789</v>
      </c>
      <c r="C282" s="164" t="s">
        <v>61</v>
      </c>
      <c r="D282" s="146" t="s">
        <v>790</v>
      </c>
      <c r="E282" s="147" t="s">
        <v>63</v>
      </c>
      <c r="F282" s="148"/>
      <c r="G282" s="149">
        <v>2.0699999999999998</v>
      </c>
      <c r="H282" s="150">
        <f>G282*$O$8</f>
        <v>206.473806</v>
      </c>
      <c r="I282" s="151" t="s">
        <v>65</v>
      </c>
      <c r="J282" s="151">
        <v>25</v>
      </c>
      <c r="K282" s="166" t="s">
        <v>1218</v>
      </c>
      <c r="L282" s="152"/>
      <c r="M282" s="153">
        <f>L282*G282</f>
        <v>0</v>
      </c>
      <c r="N282" s="154">
        <f>L282*H282</f>
        <v>0</v>
      </c>
      <c r="O282" s="155" t="s">
        <v>93</v>
      </c>
      <c r="P282" s="155" t="s">
        <v>83</v>
      </c>
      <c r="Q282" s="147" t="s">
        <v>84</v>
      </c>
      <c r="R282" s="156" t="s">
        <v>102</v>
      </c>
      <c r="S282" s="147">
        <v>300</v>
      </c>
      <c r="T282" s="157" t="s">
        <v>635</v>
      </c>
      <c r="U282" s="156" t="s">
        <v>347</v>
      </c>
      <c r="V282" s="156" t="s">
        <v>442</v>
      </c>
      <c r="W282" s="158" t="s">
        <v>216</v>
      </c>
      <c r="X282" s="159"/>
    </row>
    <row r="283" spans="1:24" s="79" customFormat="1" ht="16.05" customHeight="1">
      <c r="A283" s="55"/>
      <c r="B283" s="175" t="s">
        <v>791</v>
      </c>
      <c r="C283" s="64" t="s">
        <v>61</v>
      </c>
      <c r="D283" s="65" t="s">
        <v>790</v>
      </c>
      <c r="E283" s="66" t="s">
        <v>63</v>
      </c>
      <c r="F283" s="67"/>
      <c r="G283" s="68">
        <v>2.0699999999999998</v>
      </c>
      <c r="H283" s="69">
        <f>G283*$O$8</f>
        <v>206.473806</v>
      </c>
      <c r="I283" s="70" t="s">
        <v>65</v>
      </c>
      <c r="J283" s="70">
        <v>25</v>
      </c>
      <c r="K283" s="174" t="s">
        <v>1222</v>
      </c>
      <c r="L283" s="71"/>
      <c r="M283" s="72">
        <f>L283*G283</f>
        <v>0</v>
      </c>
      <c r="N283" s="73">
        <f>L283*H283</f>
        <v>0</v>
      </c>
      <c r="O283" s="74" t="s">
        <v>1232</v>
      </c>
      <c r="P283" s="75" t="s">
        <v>67</v>
      </c>
      <c r="Q283" s="66" t="s">
        <v>84</v>
      </c>
      <c r="R283" s="76" t="s">
        <v>102</v>
      </c>
      <c r="S283" s="66">
        <v>300</v>
      </c>
      <c r="T283" s="77" t="s">
        <v>635</v>
      </c>
      <c r="U283" s="76" t="s">
        <v>347</v>
      </c>
      <c r="V283" s="76" t="s">
        <v>442</v>
      </c>
      <c r="W283" s="78" t="s">
        <v>216</v>
      </c>
      <c r="X283" s="62"/>
    </row>
    <row r="284" spans="1:24" s="79" customFormat="1" ht="16.05" customHeight="1">
      <c r="A284" s="55"/>
      <c r="B284" s="175" t="s">
        <v>792</v>
      </c>
      <c r="C284" s="64" t="s">
        <v>61</v>
      </c>
      <c r="D284" s="65" t="s">
        <v>793</v>
      </c>
      <c r="E284" s="66" t="s">
        <v>63</v>
      </c>
      <c r="F284" s="67"/>
      <c r="G284" s="68">
        <v>1.79</v>
      </c>
      <c r="H284" s="69">
        <f>G284*$O$8</f>
        <v>178.544982</v>
      </c>
      <c r="I284" s="70" t="s">
        <v>65</v>
      </c>
      <c r="J284" s="70">
        <v>25</v>
      </c>
      <c r="K284" s="174" t="s">
        <v>1222</v>
      </c>
      <c r="L284" s="71"/>
      <c r="M284" s="72">
        <f>L284*G284</f>
        <v>0</v>
      </c>
      <c r="N284" s="73">
        <f>L284*H284</f>
        <v>0</v>
      </c>
      <c r="O284" s="74" t="s">
        <v>1232</v>
      </c>
      <c r="P284" s="75" t="s">
        <v>67</v>
      </c>
      <c r="Q284" s="66" t="s">
        <v>70</v>
      </c>
      <c r="R284" s="76" t="s">
        <v>794</v>
      </c>
      <c r="S284" s="66">
        <v>350</v>
      </c>
      <c r="T284" s="77" t="s">
        <v>484</v>
      </c>
      <c r="U284" s="76" t="s">
        <v>795</v>
      </c>
      <c r="V284" s="76" t="s">
        <v>355</v>
      </c>
      <c r="W284" s="78" t="s">
        <v>75</v>
      </c>
      <c r="X284" s="62"/>
    </row>
    <row r="285" spans="1:24" s="160" customFormat="1" ht="16.05" hidden="1" customHeight="1">
      <c r="A285" s="145"/>
      <c r="B285" s="176" t="s">
        <v>796</v>
      </c>
      <c r="C285" s="164" t="s">
        <v>61</v>
      </c>
      <c r="D285" s="146" t="s">
        <v>797</v>
      </c>
      <c r="E285" s="147" t="s">
        <v>63</v>
      </c>
      <c r="F285" s="148"/>
      <c r="G285" s="149">
        <v>2.25</v>
      </c>
      <c r="H285" s="150">
        <f>G285*$O$8</f>
        <v>224.42805000000001</v>
      </c>
      <c r="I285" s="151" t="s">
        <v>65</v>
      </c>
      <c r="J285" s="151">
        <v>25</v>
      </c>
      <c r="K285" s="166" t="s">
        <v>1218</v>
      </c>
      <c r="L285" s="152"/>
      <c r="M285" s="153">
        <f>L285*G285</f>
        <v>0</v>
      </c>
      <c r="N285" s="154">
        <f>L285*H285</f>
        <v>0</v>
      </c>
      <c r="O285" s="155" t="s">
        <v>66</v>
      </c>
      <c r="P285" s="155" t="s">
        <v>67</v>
      </c>
      <c r="Q285" s="147" t="s">
        <v>84</v>
      </c>
      <c r="R285" s="156" t="s">
        <v>172</v>
      </c>
      <c r="S285" s="147">
        <v>300</v>
      </c>
      <c r="T285" s="157" t="s">
        <v>79</v>
      </c>
      <c r="U285" s="156" t="s">
        <v>97</v>
      </c>
      <c r="V285" s="156" t="s">
        <v>143</v>
      </c>
      <c r="W285" s="158" t="s">
        <v>216</v>
      </c>
      <c r="X285" s="159"/>
    </row>
    <row r="286" spans="1:24" s="160" customFormat="1" ht="16.05" hidden="1" customHeight="1">
      <c r="A286" s="145"/>
      <c r="B286" s="176" t="s">
        <v>798</v>
      </c>
      <c r="C286" s="164" t="s">
        <v>61</v>
      </c>
      <c r="D286" s="146" t="s">
        <v>799</v>
      </c>
      <c r="E286" s="147" t="s">
        <v>63</v>
      </c>
      <c r="F286" s="148"/>
      <c r="G286" s="149">
        <v>2.89</v>
      </c>
      <c r="H286" s="150">
        <f>G286*$O$8</f>
        <v>288.26536200000004</v>
      </c>
      <c r="I286" s="151" t="s">
        <v>65</v>
      </c>
      <c r="J286" s="151">
        <v>25</v>
      </c>
      <c r="K286" s="166" t="s">
        <v>1218</v>
      </c>
      <c r="L286" s="152"/>
      <c r="M286" s="153">
        <f>L286*G286</f>
        <v>0</v>
      </c>
      <c r="N286" s="154">
        <f>L286*H286</f>
        <v>0</v>
      </c>
      <c r="O286" s="155" t="s">
        <v>93</v>
      </c>
      <c r="P286" s="155" t="s">
        <v>83</v>
      </c>
      <c r="Q286" s="147" t="s">
        <v>84</v>
      </c>
      <c r="R286" s="156" t="s">
        <v>199</v>
      </c>
      <c r="S286" s="147">
        <v>300</v>
      </c>
      <c r="T286" s="157" t="s">
        <v>242</v>
      </c>
      <c r="U286" s="156" t="s">
        <v>122</v>
      </c>
      <c r="V286" s="156" t="s">
        <v>800</v>
      </c>
      <c r="W286" s="158" t="s">
        <v>89</v>
      </c>
      <c r="X286" s="159"/>
    </row>
    <row r="287" spans="1:24" s="79" customFormat="1" ht="16.05" customHeight="1">
      <c r="A287" s="55"/>
      <c r="B287" s="175" t="s">
        <v>801</v>
      </c>
      <c r="C287" s="64" t="s">
        <v>61</v>
      </c>
      <c r="D287" s="65" t="s">
        <v>802</v>
      </c>
      <c r="E287" s="66" t="s">
        <v>63</v>
      </c>
      <c r="F287" s="67"/>
      <c r="G287" s="68">
        <v>2.25</v>
      </c>
      <c r="H287" s="69">
        <f>G287*$O$8</f>
        <v>224.42805000000001</v>
      </c>
      <c r="I287" s="70" t="s">
        <v>65</v>
      </c>
      <c r="J287" s="70">
        <v>25</v>
      </c>
      <c r="K287" s="174" t="s">
        <v>1222</v>
      </c>
      <c r="L287" s="71"/>
      <c r="M287" s="72">
        <f>L287*G287</f>
        <v>0</v>
      </c>
      <c r="N287" s="73">
        <f>L287*H287</f>
        <v>0</v>
      </c>
      <c r="O287" s="74" t="s">
        <v>1232</v>
      </c>
      <c r="P287" s="75" t="s">
        <v>67</v>
      </c>
      <c r="Q287" s="66" t="s">
        <v>70</v>
      </c>
      <c r="R287" s="76" t="s">
        <v>126</v>
      </c>
      <c r="S287" s="66">
        <v>250</v>
      </c>
      <c r="T287" s="77" t="s">
        <v>156</v>
      </c>
      <c r="U287" s="76" t="s">
        <v>73</v>
      </c>
      <c r="V287" s="76" t="s">
        <v>143</v>
      </c>
      <c r="W287" s="78" t="s">
        <v>75</v>
      </c>
      <c r="X287" s="62"/>
    </row>
    <row r="288" spans="1:24" s="160" customFormat="1" ht="16.05" hidden="1" customHeight="1">
      <c r="A288" s="145"/>
      <c r="B288" s="176" t="s">
        <v>803</v>
      </c>
      <c r="C288" s="164" t="s">
        <v>61</v>
      </c>
      <c r="D288" s="146" t="s">
        <v>804</v>
      </c>
      <c r="E288" s="147" t="s">
        <v>63</v>
      </c>
      <c r="F288" s="148"/>
      <c r="G288" s="149">
        <v>1.79</v>
      </c>
      <c r="H288" s="150">
        <f>G288*$O$8</f>
        <v>178.544982</v>
      </c>
      <c r="I288" s="151" t="s">
        <v>65</v>
      </c>
      <c r="J288" s="151">
        <v>25</v>
      </c>
      <c r="K288" s="166" t="s">
        <v>1218</v>
      </c>
      <c r="L288" s="152"/>
      <c r="M288" s="153">
        <f>L288*G288</f>
        <v>0</v>
      </c>
      <c r="N288" s="154">
        <f>L288*H288</f>
        <v>0</v>
      </c>
      <c r="O288" s="155" t="s">
        <v>93</v>
      </c>
      <c r="P288" s="155" t="s">
        <v>83</v>
      </c>
      <c r="Q288" s="147" t="s">
        <v>84</v>
      </c>
      <c r="R288" s="156" t="s">
        <v>199</v>
      </c>
      <c r="S288" s="147">
        <v>300</v>
      </c>
      <c r="T288" s="157" t="s">
        <v>156</v>
      </c>
      <c r="U288" s="156" t="s">
        <v>87</v>
      </c>
      <c r="V288" s="156" t="s">
        <v>680</v>
      </c>
      <c r="W288" s="158" t="s">
        <v>216</v>
      </c>
      <c r="X288" s="159"/>
    </row>
    <row r="289" spans="1:24" s="160" customFormat="1" ht="16.05" hidden="1" customHeight="1">
      <c r="A289" s="145"/>
      <c r="B289" s="176" t="s">
        <v>805</v>
      </c>
      <c r="C289" s="164" t="s">
        <v>61</v>
      </c>
      <c r="D289" s="146" t="s">
        <v>806</v>
      </c>
      <c r="E289" s="147" t="s">
        <v>63</v>
      </c>
      <c r="F289" s="148"/>
      <c r="G289" s="149">
        <v>2.99</v>
      </c>
      <c r="H289" s="150">
        <f>G289*$O$8</f>
        <v>298.23994200000004</v>
      </c>
      <c r="I289" s="151" t="s">
        <v>65</v>
      </c>
      <c r="J289" s="151">
        <v>25</v>
      </c>
      <c r="K289" s="166" t="s">
        <v>1218</v>
      </c>
      <c r="L289" s="152"/>
      <c r="M289" s="153">
        <f>L289*G289</f>
        <v>0</v>
      </c>
      <c r="N289" s="154">
        <f>L289*H289</f>
        <v>0</v>
      </c>
      <c r="O289" s="155" t="s">
        <v>66</v>
      </c>
      <c r="P289" s="155" t="s">
        <v>67</v>
      </c>
      <c r="Q289" s="147" t="s">
        <v>70</v>
      </c>
      <c r="R289" s="156" t="s">
        <v>233</v>
      </c>
      <c r="S289" s="147">
        <v>300</v>
      </c>
      <c r="T289" s="157" t="s">
        <v>156</v>
      </c>
      <c r="U289" s="156" t="s">
        <v>73</v>
      </c>
      <c r="V289" s="156" t="s">
        <v>355</v>
      </c>
      <c r="W289" s="158" t="s">
        <v>75</v>
      </c>
      <c r="X289" s="159"/>
    </row>
    <row r="290" spans="1:24" s="160" customFormat="1" ht="16.05" hidden="1" customHeight="1">
      <c r="A290" s="145"/>
      <c r="B290" s="176" t="s">
        <v>807</v>
      </c>
      <c r="C290" s="164" t="s">
        <v>61</v>
      </c>
      <c r="D290" s="146" t="s">
        <v>806</v>
      </c>
      <c r="E290" s="147" t="s">
        <v>202</v>
      </c>
      <c r="F290" s="148"/>
      <c r="G290" s="149">
        <v>2.65</v>
      </c>
      <c r="H290" s="150">
        <f>G290*$O$8</f>
        <v>264.32637</v>
      </c>
      <c r="I290" s="151" t="s">
        <v>65</v>
      </c>
      <c r="J290" s="151">
        <v>25</v>
      </c>
      <c r="K290" s="166" t="s">
        <v>1218</v>
      </c>
      <c r="L290" s="152"/>
      <c r="M290" s="153">
        <f>L290*G290</f>
        <v>0</v>
      </c>
      <c r="N290" s="154">
        <f>L290*H290</f>
        <v>0</v>
      </c>
      <c r="O290" s="155" t="s">
        <v>1232</v>
      </c>
      <c r="P290" s="155" t="s">
        <v>67</v>
      </c>
      <c r="Q290" s="147" t="s">
        <v>70</v>
      </c>
      <c r="R290" s="156" t="s">
        <v>233</v>
      </c>
      <c r="S290" s="147">
        <v>300</v>
      </c>
      <c r="T290" s="157" t="s">
        <v>156</v>
      </c>
      <c r="U290" s="156" t="s">
        <v>73</v>
      </c>
      <c r="V290" s="156" t="s">
        <v>355</v>
      </c>
      <c r="W290" s="158" t="s">
        <v>75</v>
      </c>
      <c r="X290" s="159"/>
    </row>
    <row r="291" spans="1:24" s="79" customFormat="1" ht="16.05" customHeight="1">
      <c r="A291" s="55"/>
      <c r="B291" s="175" t="s">
        <v>808</v>
      </c>
      <c r="C291" s="64" t="s">
        <v>61</v>
      </c>
      <c r="D291" s="65" t="s">
        <v>809</v>
      </c>
      <c r="E291" s="66" t="s">
        <v>63</v>
      </c>
      <c r="F291" s="67"/>
      <c r="G291" s="68">
        <v>2.0699999999999998</v>
      </c>
      <c r="H291" s="69">
        <f>G291*$O$8</f>
        <v>206.473806</v>
      </c>
      <c r="I291" s="70" t="s">
        <v>65</v>
      </c>
      <c r="J291" s="70">
        <v>25</v>
      </c>
      <c r="K291" s="174" t="s">
        <v>1222</v>
      </c>
      <c r="L291" s="71"/>
      <c r="M291" s="72">
        <f>L291*G291</f>
        <v>0</v>
      </c>
      <c r="N291" s="73">
        <f>L291*H291</f>
        <v>0</v>
      </c>
      <c r="O291" s="74" t="s">
        <v>1232</v>
      </c>
      <c r="P291" s="75" t="s">
        <v>67</v>
      </c>
      <c r="Q291" s="66" t="s">
        <v>70</v>
      </c>
      <c r="R291" s="76" t="s">
        <v>95</v>
      </c>
      <c r="S291" s="66">
        <v>250</v>
      </c>
      <c r="T291" s="77" t="s">
        <v>810</v>
      </c>
      <c r="U291" s="76" t="s">
        <v>73</v>
      </c>
      <c r="V291" s="76"/>
      <c r="W291" s="78" t="s">
        <v>75</v>
      </c>
      <c r="X291" s="62"/>
    </row>
    <row r="292" spans="1:24" s="79" customFormat="1" ht="16.05" customHeight="1">
      <c r="A292" s="55"/>
      <c r="B292" s="175" t="s">
        <v>811</v>
      </c>
      <c r="C292" s="64" t="s">
        <v>61</v>
      </c>
      <c r="D292" s="65" t="s">
        <v>355</v>
      </c>
      <c r="E292" s="66" t="s">
        <v>63</v>
      </c>
      <c r="F292" s="67"/>
      <c r="G292" s="68">
        <v>1.87</v>
      </c>
      <c r="H292" s="69">
        <f>G292*$O$8</f>
        <v>186.52464600000002</v>
      </c>
      <c r="I292" s="70" t="s">
        <v>65</v>
      </c>
      <c r="J292" s="70">
        <v>25</v>
      </c>
      <c r="K292" s="174" t="s">
        <v>1222</v>
      </c>
      <c r="L292" s="71"/>
      <c r="M292" s="72">
        <f>L292*G292</f>
        <v>0</v>
      </c>
      <c r="N292" s="73">
        <f>L292*H292</f>
        <v>0</v>
      </c>
      <c r="O292" s="74" t="s">
        <v>1232</v>
      </c>
      <c r="P292" s="75" t="s">
        <v>67</v>
      </c>
      <c r="Q292" s="66" t="s">
        <v>70</v>
      </c>
      <c r="R292" s="76" t="s">
        <v>812</v>
      </c>
      <c r="S292" s="66">
        <v>400</v>
      </c>
      <c r="T292" s="77" t="s">
        <v>710</v>
      </c>
      <c r="U292" s="76" t="s">
        <v>73</v>
      </c>
      <c r="V292" s="76" t="s">
        <v>355</v>
      </c>
      <c r="W292" s="78" t="s">
        <v>75</v>
      </c>
      <c r="X292" s="62"/>
    </row>
    <row r="293" spans="1:24" s="79" customFormat="1" ht="16.05" customHeight="1">
      <c r="A293" s="55"/>
      <c r="B293" s="175" t="s">
        <v>813</v>
      </c>
      <c r="C293" s="64" t="s">
        <v>61</v>
      </c>
      <c r="D293" s="65" t="s">
        <v>814</v>
      </c>
      <c r="E293" s="66" t="s">
        <v>63</v>
      </c>
      <c r="F293" s="82" t="s">
        <v>130</v>
      </c>
      <c r="G293" s="68">
        <v>2.0699999999999998</v>
      </c>
      <c r="H293" s="69">
        <f>G293*$O$8</f>
        <v>206.473806</v>
      </c>
      <c r="I293" s="70" t="s">
        <v>65</v>
      </c>
      <c r="J293" s="70">
        <v>25</v>
      </c>
      <c r="K293" s="174" t="s">
        <v>1222</v>
      </c>
      <c r="L293" s="71"/>
      <c r="M293" s="72">
        <f>L293*G293</f>
        <v>0</v>
      </c>
      <c r="N293" s="73">
        <f>L293*H293</f>
        <v>0</v>
      </c>
      <c r="O293" s="74" t="s">
        <v>1232</v>
      </c>
      <c r="P293" s="75" t="s">
        <v>67</v>
      </c>
      <c r="Q293" s="66" t="s">
        <v>84</v>
      </c>
      <c r="R293" s="76" t="s">
        <v>815</v>
      </c>
      <c r="S293" s="66">
        <v>300</v>
      </c>
      <c r="T293" s="77" t="s">
        <v>213</v>
      </c>
      <c r="U293" s="76" t="s">
        <v>347</v>
      </c>
      <c r="V293" s="76" t="s">
        <v>147</v>
      </c>
      <c r="W293" s="78" t="s">
        <v>75</v>
      </c>
      <c r="X293" s="62"/>
    </row>
    <row r="294" spans="1:24" s="79" customFormat="1" ht="16.05" customHeight="1">
      <c r="A294" s="55"/>
      <c r="B294" s="175" t="s">
        <v>816</v>
      </c>
      <c r="C294" s="64" t="s">
        <v>61</v>
      </c>
      <c r="D294" s="65" t="s">
        <v>817</v>
      </c>
      <c r="E294" s="66" t="s">
        <v>63</v>
      </c>
      <c r="F294" s="67"/>
      <c r="G294" s="68">
        <v>2.25</v>
      </c>
      <c r="H294" s="69">
        <f>G294*$O$8</f>
        <v>224.42805000000001</v>
      </c>
      <c r="I294" s="70" t="s">
        <v>65</v>
      </c>
      <c r="J294" s="70">
        <v>25</v>
      </c>
      <c r="K294" s="174" t="s">
        <v>1222</v>
      </c>
      <c r="L294" s="71"/>
      <c r="M294" s="72">
        <f>L294*G294</f>
        <v>0</v>
      </c>
      <c r="N294" s="73">
        <f>L294*H294</f>
        <v>0</v>
      </c>
      <c r="O294" s="74" t="s">
        <v>1232</v>
      </c>
      <c r="P294" s="75" t="s">
        <v>67</v>
      </c>
      <c r="Q294" s="66" t="s">
        <v>70</v>
      </c>
      <c r="R294" s="76" t="s">
        <v>199</v>
      </c>
      <c r="S294" s="66">
        <v>200</v>
      </c>
      <c r="T294" s="77" t="s">
        <v>467</v>
      </c>
      <c r="U294" s="76" t="s">
        <v>818</v>
      </c>
      <c r="V294" s="76" t="s">
        <v>147</v>
      </c>
      <c r="W294" s="78" t="s">
        <v>75</v>
      </c>
      <c r="X294" s="62"/>
    </row>
    <row r="295" spans="1:24" s="160" customFormat="1" ht="16.05" hidden="1" customHeight="1">
      <c r="A295" s="145"/>
      <c r="B295" s="176" t="s">
        <v>819</v>
      </c>
      <c r="C295" s="164" t="s">
        <v>61</v>
      </c>
      <c r="D295" s="146" t="s">
        <v>820</v>
      </c>
      <c r="E295" s="147" t="s">
        <v>63</v>
      </c>
      <c r="F295" s="148"/>
      <c r="G295" s="149">
        <v>4.3099999999999996</v>
      </c>
      <c r="H295" s="150">
        <f>G295*$O$8</f>
        <v>429.90439799999996</v>
      </c>
      <c r="I295" s="151" t="s">
        <v>65</v>
      </c>
      <c r="J295" s="151">
        <v>25</v>
      </c>
      <c r="K295" s="166" t="s">
        <v>1218</v>
      </c>
      <c r="L295" s="152"/>
      <c r="M295" s="153">
        <f>L295*G295</f>
        <v>0</v>
      </c>
      <c r="N295" s="154">
        <f>L295*H295</f>
        <v>0</v>
      </c>
      <c r="O295" s="155" t="s">
        <v>66</v>
      </c>
      <c r="P295" s="155" t="s">
        <v>83</v>
      </c>
      <c r="Q295" s="147" t="s">
        <v>84</v>
      </c>
      <c r="R295" s="156" t="s">
        <v>95</v>
      </c>
      <c r="S295" s="147">
        <v>200</v>
      </c>
      <c r="T295" s="157" t="s">
        <v>121</v>
      </c>
      <c r="U295" s="156" t="s">
        <v>347</v>
      </c>
      <c r="V295" s="156" t="s">
        <v>135</v>
      </c>
      <c r="W295" s="158" t="s">
        <v>106</v>
      </c>
      <c r="X295" s="159"/>
    </row>
    <row r="296" spans="1:24" s="79" customFormat="1" ht="16.05" customHeight="1">
      <c r="A296" s="55"/>
      <c r="B296" s="175" t="s">
        <v>821</v>
      </c>
      <c r="C296" s="64" t="s">
        <v>61</v>
      </c>
      <c r="D296" s="65" t="s">
        <v>822</v>
      </c>
      <c r="E296" s="66" t="s">
        <v>63</v>
      </c>
      <c r="F296" s="67" t="s">
        <v>64</v>
      </c>
      <c r="G296" s="68">
        <v>2.25</v>
      </c>
      <c r="H296" s="69">
        <f>G296*$O$8</f>
        <v>224.42805000000001</v>
      </c>
      <c r="I296" s="70" t="s">
        <v>65</v>
      </c>
      <c r="J296" s="70">
        <v>25</v>
      </c>
      <c r="K296" s="173" t="s">
        <v>1221</v>
      </c>
      <c r="L296" s="71"/>
      <c r="M296" s="72">
        <f>L296*G296</f>
        <v>0</v>
      </c>
      <c r="N296" s="73">
        <f>L296*H296</f>
        <v>0</v>
      </c>
      <c r="O296" s="74" t="s">
        <v>1232</v>
      </c>
      <c r="P296" s="75" t="s">
        <v>67</v>
      </c>
      <c r="Q296" s="66" t="s">
        <v>84</v>
      </c>
      <c r="R296" s="76" t="s">
        <v>95</v>
      </c>
      <c r="S296" s="66" t="s">
        <v>279</v>
      </c>
      <c r="T296" s="77" t="s">
        <v>441</v>
      </c>
      <c r="U296" s="76" t="s">
        <v>97</v>
      </c>
      <c r="V296" s="76" t="s">
        <v>143</v>
      </c>
      <c r="W296" s="78" t="s">
        <v>216</v>
      </c>
      <c r="X296" s="62"/>
    </row>
    <row r="297" spans="1:24" s="160" customFormat="1" ht="16.05" hidden="1" customHeight="1">
      <c r="A297" s="145"/>
      <c r="B297" s="176" t="s">
        <v>823</v>
      </c>
      <c r="C297" s="164" t="s">
        <v>61</v>
      </c>
      <c r="D297" s="146" t="s">
        <v>824</v>
      </c>
      <c r="E297" s="147" t="s">
        <v>63</v>
      </c>
      <c r="F297" s="148"/>
      <c r="G297" s="149">
        <v>2.25</v>
      </c>
      <c r="H297" s="150">
        <f>G297*$O$8</f>
        <v>224.42805000000001</v>
      </c>
      <c r="I297" s="151" t="s">
        <v>65</v>
      </c>
      <c r="J297" s="151">
        <v>25</v>
      </c>
      <c r="K297" s="166" t="s">
        <v>1218</v>
      </c>
      <c r="L297" s="152"/>
      <c r="M297" s="153">
        <f>L297*G297</f>
        <v>0</v>
      </c>
      <c r="N297" s="154">
        <f>L297*H297</f>
        <v>0</v>
      </c>
      <c r="O297" s="155" t="s">
        <v>1232</v>
      </c>
      <c r="P297" s="155" t="s">
        <v>67</v>
      </c>
      <c r="Q297" s="147" t="s">
        <v>70</v>
      </c>
      <c r="R297" s="156" t="s">
        <v>825</v>
      </c>
      <c r="S297" s="147">
        <v>300</v>
      </c>
      <c r="T297" s="157" t="s">
        <v>113</v>
      </c>
      <c r="U297" s="156" t="s">
        <v>73</v>
      </c>
      <c r="V297" s="156" t="s">
        <v>143</v>
      </c>
      <c r="W297" s="158" t="s">
        <v>75</v>
      </c>
      <c r="X297" s="159"/>
    </row>
    <row r="298" spans="1:24" s="79" customFormat="1" ht="16.05" customHeight="1">
      <c r="A298" s="55"/>
      <c r="B298" s="175" t="s">
        <v>826</v>
      </c>
      <c r="C298" s="64" t="s">
        <v>61</v>
      </c>
      <c r="D298" s="65" t="s">
        <v>827</v>
      </c>
      <c r="E298" s="66" t="s">
        <v>63</v>
      </c>
      <c r="F298" s="67"/>
      <c r="G298" s="68">
        <v>1.87</v>
      </c>
      <c r="H298" s="69">
        <f>G298*$O$8</f>
        <v>186.52464600000002</v>
      </c>
      <c r="I298" s="70" t="s">
        <v>65</v>
      </c>
      <c r="J298" s="70">
        <v>25</v>
      </c>
      <c r="K298" s="174" t="s">
        <v>1222</v>
      </c>
      <c r="L298" s="71"/>
      <c r="M298" s="72">
        <f>L298*G298</f>
        <v>0</v>
      </c>
      <c r="N298" s="73">
        <f>L298*H298</f>
        <v>0</v>
      </c>
      <c r="O298" s="74" t="s">
        <v>1232</v>
      </c>
      <c r="P298" s="75" t="s">
        <v>67</v>
      </c>
      <c r="Q298" s="66" t="s">
        <v>70</v>
      </c>
      <c r="R298" s="76" t="s">
        <v>172</v>
      </c>
      <c r="S298" s="66">
        <v>600</v>
      </c>
      <c r="T298" s="77" t="s">
        <v>538</v>
      </c>
      <c r="U298" s="76" t="s">
        <v>73</v>
      </c>
      <c r="V298" s="76" t="s">
        <v>221</v>
      </c>
      <c r="W298" s="78" t="s">
        <v>75</v>
      </c>
      <c r="X298" s="62"/>
    </row>
    <row r="299" spans="1:24" s="160" customFormat="1" ht="16.05" hidden="1" customHeight="1">
      <c r="A299" s="145"/>
      <c r="B299" s="176" t="s">
        <v>828</v>
      </c>
      <c r="C299" s="164" t="s">
        <v>61</v>
      </c>
      <c r="D299" s="146" t="s">
        <v>829</v>
      </c>
      <c r="E299" s="147" t="s">
        <v>63</v>
      </c>
      <c r="F299" s="148" t="s">
        <v>92</v>
      </c>
      <c r="G299" s="149">
        <v>2.0699999999999998</v>
      </c>
      <c r="H299" s="150">
        <f>G299*$O$8</f>
        <v>206.473806</v>
      </c>
      <c r="I299" s="151" t="s">
        <v>65</v>
      </c>
      <c r="J299" s="151">
        <v>25</v>
      </c>
      <c r="K299" s="166" t="s">
        <v>1218</v>
      </c>
      <c r="L299" s="152"/>
      <c r="M299" s="153">
        <f>L299*G299</f>
        <v>0</v>
      </c>
      <c r="N299" s="154">
        <f>L299*H299</f>
        <v>0</v>
      </c>
      <c r="O299" s="155" t="s">
        <v>93</v>
      </c>
      <c r="P299" s="155" t="s">
        <v>83</v>
      </c>
      <c r="Q299" s="147" t="s">
        <v>94</v>
      </c>
      <c r="R299" s="156" t="s">
        <v>126</v>
      </c>
      <c r="S299" s="147">
        <v>300</v>
      </c>
      <c r="T299" s="157" t="s">
        <v>242</v>
      </c>
      <c r="U299" s="156" t="s">
        <v>110</v>
      </c>
      <c r="V299" s="156" t="s">
        <v>424</v>
      </c>
      <c r="W299" s="158" t="s">
        <v>99</v>
      </c>
      <c r="X299" s="159"/>
    </row>
    <row r="300" spans="1:24" s="79" customFormat="1" ht="16.05" customHeight="1">
      <c r="A300" s="55"/>
      <c r="B300" s="175" t="s">
        <v>830</v>
      </c>
      <c r="C300" s="64" t="s">
        <v>61</v>
      </c>
      <c r="D300" s="65" t="s">
        <v>831</v>
      </c>
      <c r="E300" s="66" t="s">
        <v>63</v>
      </c>
      <c r="F300" s="67"/>
      <c r="G300" s="68">
        <v>1.87</v>
      </c>
      <c r="H300" s="69">
        <f>G300*$O$8</f>
        <v>186.52464600000002</v>
      </c>
      <c r="I300" s="70" t="s">
        <v>65</v>
      </c>
      <c r="J300" s="70">
        <v>25</v>
      </c>
      <c r="K300" s="174" t="s">
        <v>1222</v>
      </c>
      <c r="L300" s="71"/>
      <c r="M300" s="72">
        <f>L300*G300</f>
        <v>0</v>
      </c>
      <c r="N300" s="73">
        <f>L300*H300</f>
        <v>0</v>
      </c>
      <c r="O300" s="74" t="s">
        <v>1232</v>
      </c>
      <c r="P300" s="75" t="s">
        <v>67</v>
      </c>
      <c r="Q300" s="66" t="s">
        <v>70</v>
      </c>
      <c r="R300" s="76" t="s">
        <v>414</v>
      </c>
      <c r="S300" s="66">
        <v>300</v>
      </c>
      <c r="T300" s="77" t="s">
        <v>832</v>
      </c>
      <c r="U300" s="76" t="s">
        <v>645</v>
      </c>
      <c r="V300" s="76" t="s">
        <v>235</v>
      </c>
      <c r="W300" s="78" t="s">
        <v>75</v>
      </c>
      <c r="X300" s="62"/>
    </row>
    <row r="301" spans="1:24" s="79" customFormat="1" ht="16.05" customHeight="1">
      <c r="A301" s="55"/>
      <c r="B301" s="175" t="s">
        <v>833</v>
      </c>
      <c r="C301" s="64" t="s">
        <v>61</v>
      </c>
      <c r="D301" s="65" t="s">
        <v>834</v>
      </c>
      <c r="E301" s="66" t="s">
        <v>63</v>
      </c>
      <c r="F301" s="67"/>
      <c r="G301" s="68">
        <v>2.0699999999999998</v>
      </c>
      <c r="H301" s="69">
        <f>G301*$O$8</f>
        <v>206.473806</v>
      </c>
      <c r="I301" s="70" t="s">
        <v>65</v>
      </c>
      <c r="J301" s="70">
        <v>25</v>
      </c>
      <c r="K301" s="174" t="s">
        <v>1222</v>
      </c>
      <c r="L301" s="71"/>
      <c r="M301" s="72">
        <f>L301*G301</f>
        <v>0</v>
      </c>
      <c r="N301" s="73">
        <f>L301*H301</f>
        <v>0</v>
      </c>
      <c r="O301" s="74" t="s">
        <v>1232</v>
      </c>
      <c r="P301" s="75" t="s">
        <v>67</v>
      </c>
      <c r="Q301" s="66" t="s">
        <v>70</v>
      </c>
      <c r="R301" s="76" t="s">
        <v>411</v>
      </c>
      <c r="S301" s="66">
        <v>250</v>
      </c>
      <c r="T301" s="77" t="s">
        <v>774</v>
      </c>
      <c r="U301" s="76" t="s">
        <v>519</v>
      </c>
      <c r="V301" s="76" t="s">
        <v>835</v>
      </c>
      <c r="W301" s="78" t="s">
        <v>75</v>
      </c>
      <c r="X301" s="62"/>
    </row>
    <row r="302" spans="1:24" s="79" customFormat="1" ht="16.05" customHeight="1">
      <c r="A302" s="55"/>
      <c r="B302" s="175" t="s">
        <v>836</v>
      </c>
      <c r="C302" s="64" t="s">
        <v>61</v>
      </c>
      <c r="D302" s="65" t="s">
        <v>837</v>
      </c>
      <c r="E302" s="66" t="s">
        <v>63</v>
      </c>
      <c r="F302" s="67"/>
      <c r="G302" s="68">
        <v>2.25</v>
      </c>
      <c r="H302" s="69">
        <f>G302*$O$8</f>
        <v>224.42805000000001</v>
      </c>
      <c r="I302" s="70" t="s">
        <v>65</v>
      </c>
      <c r="J302" s="70">
        <v>25</v>
      </c>
      <c r="K302" s="174" t="s">
        <v>1222</v>
      </c>
      <c r="L302" s="71"/>
      <c r="M302" s="72">
        <f>L302*G302</f>
        <v>0</v>
      </c>
      <c r="N302" s="73">
        <f>L302*H302</f>
        <v>0</v>
      </c>
      <c r="O302" s="74" t="s">
        <v>1232</v>
      </c>
      <c r="P302" s="75" t="s">
        <v>67</v>
      </c>
      <c r="Q302" s="66" t="s">
        <v>70</v>
      </c>
      <c r="R302" s="76" t="s">
        <v>95</v>
      </c>
      <c r="S302" s="66" t="s">
        <v>279</v>
      </c>
      <c r="T302" s="77" t="s">
        <v>146</v>
      </c>
      <c r="U302" s="76" t="s">
        <v>73</v>
      </c>
      <c r="V302" s="76"/>
      <c r="W302" s="78" t="s">
        <v>75</v>
      </c>
      <c r="X302" s="62"/>
    </row>
    <row r="303" spans="1:24" s="160" customFormat="1" ht="16.05" hidden="1" customHeight="1">
      <c r="A303" s="145"/>
      <c r="B303" s="176" t="s">
        <v>838</v>
      </c>
      <c r="C303" s="164" t="s">
        <v>61</v>
      </c>
      <c r="D303" s="146" t="s">
        <v>839</v>
      </c>
      <c r="E303" s="147" t="s">
        <v>63</v>
      </c>
      <c r="F303" s="148"/>
      <c r="G303" s="149">
        <v>2.0699999999999998</v>
      </c>
      <c r="H303" s="150">
        <f>G303*$O$8</f>
        <v>206.473806</v>
      </c>
      <c r="I303" s="151" t="s">
        <v>65</v>
      </c>
      <c r="J303" s="151">
        <v>25</v>
      </c>
      <c r="K303" s="166" t="s">
        <v>1218</v>
      </c>
      <c r="L303" s="152"/>
      <c r="M303" s="153">
        <f>L303*G303</f>
        <v>0</v>
      </c>
      <c r="N303" s="154">
        <f>L303*H303</f>
        <v>0</v>
      </c>
      <c r="O303" s="155" t="s">
        <v>66</v>
      </c>
      <c r="P303" s="155" t="s">
        <v>67</v>
      </c>
      <c r="Q303" s="147" t="s">
        <v>70</v>
      </c>
      <c r="R303" s="156" t="s">
        <v>172</v>
      </c>
      <c r="S303" s="147">
        <v>300</v>
      </c>
      <c r="T303" s="157" t="s">
        <v>113</v>
      </c>
      <c r="U303" s="156" t="s">
        <v>73</v>
      </c>
      <c r="V303" s="156" t="s">
        <v>840</v>
      </c>
      <c r="W303" s="158" t="s">
        <v>75</v>
      </c>
      <c r="X303" s="159"/>
    </row>
    <row r="304" spans="1:24" s="160" customFormat="1" ht="16.05" hidden="1" customHeight="1">
      <c r="A304" s="145"/>
      <c r="B304" s="176" t="s">
        <v>841</v>
      </c>
      <c r="C304" s="164" t="s">
        <v>61</v>
      </c>
      <c r="D304" s="146" t="s">
        <v>842</v>
      </c>
      <c r="E304" s="147" t="s">
        <v>63</v>
      </c>
      <c r="F304" s="148" t="s">
        <v>138</v>
      </c>
      <c r="G304" s="149">
        <v>2.25</v>
      </c>
      <c r="H304" s="150">
        <f>G304*$O$8</f>
        <v>224.42805000000001</v>
      </c>
      <c r="I304" s="151" t="s">
        <v>65</v>
      </c>
      <c r="J304" s="151">
        <v>25</v>
      </c>
      <c r="K304" s="166" t="s">
        <v>1218</v>
      </c>
      <c r="L304" s="152"/>
      <c r="M304" s="153">
        <f>L304*G304</f>
        <v>0</v>
      </c>
      <c r="N304" s="154">
        <f>L304*H304</f>
        <v>0</v>
      </c>
      <c r="O304" s="155" t="s">
        <v>66</v>
      </c>
      <c r="P304" s="155" t="s">
        <v>67</v>
      </c>
      <c r="Q304" s="147" t="s">
        <v>70</v>
      </c>
      <c r="R304" s="156" t="s">
        <v>199</v>
      </c>
      <c r="S304" s="147" t="s">
        <v>301</v>
      </c>
      <c r="T304" s="157" t="s">
        <v>473</v>
      </c>
      <c r="U304" s="156" t="s">
        <v>73</v>
      </c>
      <c r="V304" s="156" t="s">
        <v>143</v>
      </c>
      <c r="W304" s="158" t="s">
        <v>75</v>
      </c>
      <c r="X304" s="159"/>
    </row>
    <row r="305" spans="1:24" s="63" customFormat="1" ht="18.600000000000001" customHeight="1">
      <c r="A305" s="55"/>
      <c r="B305" s="177" t="s">
        <v>58</v>
      </c>
      <c r="C305" s="163"/>
      <c r="D305" s="57" t="s">
        <v>843</v>
      </c>
      <c r="E305" s="58"/>
      <c r="F305" s="58"/>
      <c r="G305" s="58"/>
      <c r="H305" s="58"/>
      <c r="I305" s="58"/>
      <c r="K305" s="59"/>
      <c r="L305" s="60"/>
      <c r="M305" s="56"/>
      <c r="N305" s="56"/>
      <c r="O305" s="56"/>
      <c r="P305" s="56"/>
      <c r="Q305" s="59"/>
      <c r="R305" s="59"/>
      <c r="S305" s="59"/>
      <c r="T305" s="58"/>
      <c r="U305" s="58"/>
      <c r="V305" s="58"/>
      <c r="W305" s="61"/>
      <c r="X305" s="62"/>
    </row>
    <row r="306" spans="1:24" s="160" customFormat="1" ht="16.05" hidden="1" customHeight="1">
      <c r="A306" s="145"/>
      <c r="B306" s="176" t="s">
        <v>844</v>
      </c>
      <c r="C306" s="164" t="s">
        <v>845</v>
      </c>
      <c r="D306" s="146" t="s">
        <v>846</v>
      </c>
      <c r="E306" s="147" t="s">
        <v>847</v>
      </c>
      <c r="F306" s="148"/>
      <c r="G306" s="149">
        <f>H306/$O$8</f>
        <v>3.3785883716407108</v>
      </c>
      <c r="H306" s="150">
        <v>337</v>
      </c>
      <c r="I306" s="151" t="s">
        <v>65</v>
      </c>
      <c r="J306" s="151">
        <v>24</v>
      </c>
      <c r="K306" s="166" t="s">
        <v>1218</v>
      </c>
      <c r="L306" s="152"/>
      <c r="M306" s="153">
        <f>L306*G306</f>
        <v>0</v>
      </c>
      <c r="N306" s="154">
        <f>L306*H306</f>
        <v>0</v>
      </c>
      <c r="O306" s="155" t="s">
        <v>1232</v>
      </c>
      <c r="P306" s="155" t="s">
        <v>67</v>
      </c>
      <c r="Q306" s="147" t="s">
        <v>12</v>
      </c>
      <c r="R306" s="156"/>
      <c r="S306" s="147"/>
      <c r="T306" s="157"/>
      <c r="U306" s="156"/>
      <c r="V306" s="156"/>
      <c r="W306" s="158" t="s">
        <v>846</v>
      </c>
      <c r="X306" s="159"/>
    </row>
    <row r="307" spans="1:24" s="160" customFormat="1" ht="16.05" hidden="1" customHeight="1">
      <c r="A307" s="145"/>
      <c r="B307" s="176" t="s">
        <v>849</v>
      </c>
      <c r="C307" s="164" t="s">
        <v>61</v>
      </c>
      <c r="D307" s="146" t="s">
        <v>82</v>
      </c>
      <c r="E307" s="147" t="s">
        <v>850</v>
      </c>
      <c r="F307" s="148"/>
      <c r="G307" s="149">
        <v>4.8999999999999995</v>
      </c>
      <c r="H307" s="150">
        <f>G307*$O$8</f>
        <v>488.75441999999998</v>
      </c>
      <c r="I307" s="151" t="s">
        <v>65</v>
      </c>
      <c r="J307" s="151">
        <v>20</v>
      </c>
      <c r="K307" s="166" t="s">
        <v>1218</v>
      </c>
      <c r="L307" s="152"/>
      <c r="M307" s="153">
        <f>L307*G307</f>
        <v>0</v>
      </c>
      <c r="N307" s="154">
        <f>L307*H307</f>
        <v>0</v>
      </c>
      <c r="O307" s="155" t="s">
        <v>66</v>
      </c>
      <c r="P307" s="155" t="s">
        <v>83</v>
      </c>
      <c r="Q307" s="147" t="s">
        <v>84</v>
      </c>
      <c r="R307" s="156" t="s">
        <v>518</v>
      </c>
      <c r="S307" s="147">
        <v>300</v>
      </c>
      <c r="T307" s="157" t="s">
        <v>86</v>
      </c>
      <c r="U307" s="156" t="s">
        <v>87</v>
      </c>
      <c r="V307" s="156" t="s">
        <v>88</v>
      </c>
      <c r="W307" s="158" t="s">
        <v>89</v>
      </c>
      <c r="X307" s="159"/>
    </row>
    <row r="308" spans="1:24" s="160" customFormat="1" ht="16.05" hidden="1" customHeight="1">
      <c r="A308" s="145"/>
      <c r="B308" s="176" t="s">
        <v>851</v>
      </c>
      <c r="C308" s="164" t="s">
        <v>61</v>
      </c>
      <c r="D308" s="146" t="s">
        <v>91</v>
      </c>
      <c r="E308" s="147" t="s">
        <v>847</v>
      </c>
      <c r="F308" s="148" t="s">
        <v>92</v>
      </c>
      <c r="G308" s="149">
        <v>6.05</v>
      </c>
      <c r="H308" s="150">
        <f>G308*$O$8</f>
        <v>603.46208999999999</v>
      </c>
      <c r="I308" s="151" t="s">
        <v>65</v>
      </c>
      <c r="J308" s="151">
        <v>24</v>
      </c>
      <c r="K308" s="166" t="s">
        <v>1218</v>
      </c>
      <c r="L308" s="152"/>
      <c r="M308" s="153">
        <f>L308*G308</f>
        <v>0</v>
      </c>
      <c r="N308" s="154">
        <f>L308*H308</f>
        <v>0</v>
      </c>
      <c r="O308" s="155" t="s">
        <v>66</v>
      </c>
      <c r="P308" s="155" t="s">
        <v>67</v>
      </c>
      <c r="Q308" s="147" t="s">
        <v>94</v>
      </c>
      <c r="R308" s="156" t="s">
        <v>95</v>
      </c>
      <c r="S308" s="147">
        <v>350</v>
      </c>
      <c r="T308" s="157" t="s">
        <v>96</v>
      </c>
      <c r="U308" s="156" t="s">
        <v>97</v>
      </c>
      <c r="V308" s="156" t="s">
        <v>98</v>
      </c>
      <c r="W308" s="158" t="s">
        <v>99</v>
      </c>
      <c r="X308" s="159"/>
    </row>
    <row r="309" spans="1:24" s="160" customFormat="1" ht="16.05" hidden="1" customHeight="1">
      <c r="A309" s="145"/>
      <c r="B309" s="176" t="s">
        <v>852</v>
      </c>
      <c r="C309" s="164" t="s">
        <v>61</v>
      </c>
      <c r="D309" s="146" t="s">
        <v>101</v>
      </c>
      <c r="E309" s="147" t="s">
        <v>850</v>
      </c>
      <c r="F309" s="148"/>
      <c r="G309" s="149">
        <v>4.8999999999999995</v>
      </c>
      <c r="H309" s="150">
        <f>G309*$O$8</f>
        <v>488.75441999999998</v>
      </c>
      <c r="I309" s="151" t="s">
        <v>65</v>
      </c>
      <c r="J309" s="151">
        <v>20</v>
      </c>
      <c r="K309" s="166" t="s">
        <v>1218</v>
      </c>
      <c r="L309" s="152"/>
      <c r="M309" s="153">
        <f>L309*G309</f>
        <v>0</v>
      </c>
      <c r="N309" s="154">
        <f>L309*H309</f>
        <v>0</v>
      </c>
      <c r="O309" s="155" t="s">
        <v>66</v>
      </c>
      <c r="P309" s="155" t="s">
        <v>83</v>
      </c>
      <c r="Q309" s="147" t="s">
        <v>84</v>
      </c>
      <c r="R309" s="156" t="s">
        <v>102</v>
      </c>
      <c r="S309" s="147">
        <v>200</v>
      </c>
      <c r="T309" s="157" t="s">
        <v>103</v>
      </c>
      <c r="U309" s="156" t="s">
        <v>104</v>
      </c>
      <c r="V309" s="156" t="s">
        <v>105</v>
      </c>
      <c r="W309" s="158" t="s">
        <v>106</v>
      </c>
      <c r="X309" s="159"/>
    </row>
    <row r="310" spans="1:24" s="160" customFormat="1" ht="16.05" hidden="1" customHeight="1">
      <c r="A310" s="145"/>
      <c r="B310" s="176" t="s">
        <v>853</v>
      </c>
      <c r="C310" s="164" t="s">
        <v>61</v>
      </c>
      <c r="D310" s="146" t="s">
        <v>112</v>
      </c>
      <c r="E310" s="147" t="s">
        <v>850</v>
      </c>
      <c r="F310" s="148"/>
      <c r="G310" s="149">
        <v>4.8999999999999995</v>
      </c>
      <c r="H310" s="150">
        <f>G310*$O$8</f>
        <v>488.75441999999998</v>
      </c>
      <c r="I310" s="151" t="s">
        <v>65</v>
      </c>
      <c r="J310" s="151">
        <v>20</v>
      </c>
      <c r="K310" s="166" t="s">
        <v>1218</v>
      </c>
      <c r="L310" s="152"/>
      <c r="M310" s="153">
        <f>L310*G310</f>
        <v>0</v>
      </c>
      <c r="N310" s="154">
        <f>L310*H310</f>
        <v>0</v>
      </c>
      <c r="O310" s="155" t="s">
        <v>66</v>
      </c>
      <c r="P310" s="155" t="s">
        <v>83</v>
      </c>
      <c r="Q310" s="147" t="s">
        <v>70</v>
      </c>
      <c r="R310" s="156" t="s">
        <v>95</v>
      </c>
      <c r="S310" s="147">
        <v>200</v>
      </c>
      <c r="T310" s="157" t="s">
        <v>113</v>
      </c>
      <c r="U310" s="156" t="s">
        <v>73</v>
      </c>
      <c r="V310" s="156" t="s">
        <v>114</v>
      </c>
      <c r="W310" s="158" t="s">
        <v>75</v>
      </c>
      <c r="X310" s="159"/>
    </row>
    <row r="311" spans="1:24" s="79" customFormat="1" ht="16.05" customHeight="1">
      <c r="A311" s="55"/>
      <c r="B311" s="175" t="s">
        <v>854</v>
      </c>
      <c r="C311" s="64" t="s">
        <v>61</v>
      </c>
      <c r="D311" s="65" t="s">
        <v>116</v>
      </c>
      <c r="E311" s="66" t="s">
        <v>847</v>
      </c>
      <c r="F311" s="81" t="s">
        <v>117</v>
      </c>
      <c r="G311" s="68">
        <v>6.19</v>
      </c>
      <c r="H311" s="69">
        <f>G311*$O$8</f>
        <v>617.42650200000003</v>
      </c>
      <c r="I311" s="70" t="s">
        <v>65</v>
      </c>
      <c r="J311" s="70">
        <v>24</v>
      </c>
      <c r="K311" s="174" t="s">
        <v>1222</v>
      </c>
      <c r="L311" s="71"/>
      <c r="M311" s="72">
        <f>L311*G311</f>
        <v>0</v>
      </c>
      <c r="N311" s="73">
        <f>L311*H311</f>
        <v>0</v>
      </c>
      <c r="O311" s="74" t="s">
        <v>1232</v>
      </c>
      <c r="P311" s="75" t="s">
        <v>67</v>
      </c>
      <c r="Q311" s="66"/>
      <c r="R311" s="76"/>
      <c r="S311" s="66"/>
      <c r="T311" s="77"/>
      <c r="U311" s="76"/>
      <c r="V311" s="76"/>
      <c r="W311" s="78" t="s">
        <v>75</v>
      </c>
      <c r="X311" s="62"/>
    </row>
    <row r="312" spans="1:24" s="79" customFormat="1" ht="16.05" customHeight="1">
      <c r="A312" s="55"/>
      <c r="B312" s="175" t="s">
        <v>855</v>
      </c>
      <c r="C312" s="64" t="s">
        <v>845</v>
      </c>
      <c r="D312" s="65" t="s">
        <v>119</v>
      </c>
      <c r="E312" s="85" t="s">
        <v>847</v>
      </c>
      <c r="F312" s="67"/>
      <c r="G312" s="83">
        <f>H312/$O$8</f>
        <v>2.857263162960245</v>
      </c>
      <c r="H312" s="84">
        <v>285</v>
      </c>
      <c r="I312" s="86" t="s">
        <v>856</v>
      </c>
      <c r="J312" s="86">
        <v>24</v>
      </c>
      <c r="K312" s="174" t="s">
        <v>1222</v>
      </c>
      <c r="L312" s="71"/>
      <c r="M312" s="72">
        <f>L312*G312</f>
        <v>0</v>
      </c>
      <c r="N312" s="73">
        <f>L312*H312</f>
        <v>0</v>
      </c>
      <c r="O312" s="74" t="s">
        <v>1232</v>
      </c>
      <c r="P312" s="75" t="s">
        <v>67</v>
      </c>
      <c r="Q312" s="66" t="s">
        <v>84</v>
      </c>
      <c r="R312" s="76" t="s">
        <v>120</v>
      </c>
      <c r="S312" s="66">
        <v>150</v>
      </c>
      <c r="T312" s="77" t="s">
        <v>121</v>
      </c>
      <c r="U312" s="76" t="s">
        <v>122</v>
      </c>
      <c r="V312" s="76" t="s">
        <v>123</v>
      </c>
      <c r="W312" s="78" t="s">
        <v>106</v>
      </c>
      <c r="X312" s="62"/>
    </row>
    <row r="313" spans="1:24" s="160" customFormat="1" ht="16.05" hidden="1" customHeight="1">
      <c r="A313" s="145"/>
      <c r="B313" s="176" t="s">
        <v>857</v>
      </c>
      <c r="C313" s="164" t="s">
        <v>61</v>
      </c>
      <c r="D313" s="146" t="s">
        <v>858</v>
      </c>
      <c r="E313" s="147" t="s">
        <v>850</v>
      </c>
      <c r="F313" s="148"/>
      <c r="G313" s="149">
        <v>6.05</v>
      </c>
      <c r="H313" s="150">
        <f>G313*$O$8</f>
        <v>603.46208999999999</v>
      </c>
      <c r="I313" s="151" t="s">
        <v>65</v>
      </c>
      <c r="J313" s="151">
        <v>20</v>
      </c>
      <c r="K313" s="166" t="s">
        <v>1218</v>
      </c>
      <c r="L313" s="152"/>
      <c r="M313" s="153">
        <f>L313*G313</f>
        <v>0</v>
      </c>
      <c r="N313" s="154">
        <f>L313*H313</f>
        <v>0</v>
      </c>
      <c r="O313" s="155" t="s">
        <v>66</v>
      </c>
      <c r="P313" s="155" t="s">
        <v>83</v>
      </c>
      <c r="Q313" s="147" t="s">
        <v>84</v>
      </c>
      <c r="R313" s="156" t="s">
        <v>102</v>
      </c>
      <c r="S313" s="147" t="s">
        <v>296</v>
      </c>
      <c r="T313" s="157" t="s">
        <v>722</v>
      </c>
      <c r="U313" s="156" t="s">
        <v>104</v>
      </c>
      <c r="V313" s="156"/>
      <c r="W313" s="158" t="s">
        <v>723</v>
      </c>
      <c r="X313" s="159"/>
    </row>
    <row r="314" spans="1:24" s="79" customFormat="1" ht="16.05" customHeight="1">
      <c r="A314" s="55"/>
      <c r="B314" s="175" t="s">
        <v>859</v>
      </c>
      <c r="C314" s="64" t="s">
        <v>845</v>
      </c>
      <c r="D314" s="65" t="s">
        <v>125</v>
      </c>
      <c r="E314" s="85" t="s">
        <v>847</v>
      </c>
      <c r="F314" s="67"/>
      <c r="G314" s="83">
        <f>H314/$O$8</f>
        <v>2.857263162960245</v>
      </c>
      <c r="H314" s="84">
        <v>285</v>
      </c>
      <c r="I314" s="86" t="s">
        <v>856</v>
      </c>
      <c r="J314" s="86">
        <v>24</v>
      </c>
      <c r="K314" s="174" t="s">
        <v>1222</v>
      </c>
      <c r="L314" s="71"/>
      <c r="M314" s="72">
        <f>L314*G314</f>
        <v>0</v>
      </c>
      <c r="N314" s="73">
        <f>L314*H314</f>
        <v>0</v>
      </c>
      <c r="O314" s="74" t="s">
        <v>1232</v>
      </c>
      <c r="P314" s="75" t="s">
        <v>67</v>
      </c>
      <c r="Q314" s="66" t="s">
        <v>70</v>
      </c>
      <c r="R314" s="76" t="s">
        <v>126</v>
      </c>
      <c r="S314" s="66">
        <v>250</v>
      </c>
      <c r="T314" s="77" t="s">
        <v>113</v>
      </c>
      <c r="U314" s="76" t="s">
        <v>73</v>
      </c>
      <c r="V314" s="76" t="s">
        <v>127</v>
      </c>
      <c r="W314" s="78" t="s">
        <v>75</v>
      </c>
      <c r="X314" s="62"/>
    </row>
    <row r="315" spans="1:24" s="160" customFormat="1" ht="16.05" hidden="1" customHeight="1">
      <c r="A315" s="145"/>
      <c r="B315" s="176" t="s">
        <v>860</v>
      </c>
      <c r="C315" s="164" t="s">
        <v>845</v>
      </c>
      <c r="D315" s="146" t="s">
        <v>129</v>
      </c>
      <c r="E315" s="147" t="s">
        <v>847</v>
      </c>
      <c r="F315" s="148"/>
      <c r="G315" s="149">
        <f>H315/$O$8</f>
        <v>4.0603213368382427</v>
      </c>
      <c r="H315" s="150">
        <v>405</v>
      </c>
      <c r="I315" s="151" t="s">
        <v>65</v>
      </c>
      <c r="J315" s="151">
        <v>24</v>
      </c>
      <c r="K315" s="166" t="s">
        <v>1218</v>
      </c>
      <c r="L315" s="152"/>
      <c r="M315" s="153">
        <f>L315*G315</f>
        <v>0</v>
      </c>
      <c r="N315" s="154">
        <f>L315*H315</f>
        <v>0</v>
      </c>
      <c r="O315" s="155" t="s">
        <v>848</v>
      </c>
      <c r="P315" s="155" t="s">
        <v>67</v>
      </c>
      <c r="Q315" s="147" t="s">
        <v>12</v>
      </c>
      <c r="R315" s="156"/>
      <c r="S315" s="147"/>
      <c r="T315" s="157"/>
      <c r="U315" s="156"/>
      <c r="V315" s="156"/>
      <c r="W315" s="158" t="s">
        <v>75</v>
      </c>
      <c r="X315" s="159"/>
    </row>
    <row r="316" spans="1:24" s="160" customFormat="1" ht="16.05" hidden="1" customHeight="1">
      <c r="A316" s="145"/>
      <c r="B316" s="176" t="s">
        <v>861</v>
      </c>
      <c r="C316" s="164" t="s">
        <v>61</v>
      </c>
      <c r="D316" s="146" t="s">
        <v>129</v>
      </c>
      <c r="E316" s="147" t="s">
        <v>850</v>
      </c>
      <c r="F316" s="148"/>
      <c r="G316" s="149">
        <v>4.8999999999999995</v>
      </c>
      <c r="H316" s="150">
        <f>G316*$O$8</f>
        <v>488.75441999999998</v>
      </c>
      <c r="I316" s="151" t="s">
        <v>65</v>
      </c>
      <c r="J316" s="151">
        <v>20</v>
      </c>
      <c r="K316" s="166" t="s">
        <v>1218</v>
      </c>
      <c r="L316" s="152"/>
      <c r="M316" s="153">
        <f>L316*G316</f>
        <v>0</v>
      </c>
      <c r="N316" s="154">
        <f>L316*H316</f>
        <v>0</v>
      </c>
      <c r="O316" s="155" t="s">
        <v>66</v>
      </c>
      <c r="P316" s="155" t="s">
        <v>83</v>
      </c>
      <c r="Q316" s="147"/>
      <c r="R316" s="156"/>
      <c r="S316" s="147"/>
      <c r="T316" s="157"/>
      <c r="U316" s="156"/>
      <c r="V316" s="156"/>
      <c r="W316" s="158" t="s">
        <v>75</v>
      </c>
      <c r="X316" s="159"/>
    </row>
    <row r="317" spans="1:24" s="160" customFormat="1" ht="16.05" hidden="1" customHeight="1">
      <c r="A317" s="145"/>
      <c r="B317" s="176" t="s">
        <v>862</v>
      </c>
      <c r="C317" s="164" t="s">
        <v>61</v>
      </c>
      <c r="D317" s="146" t="s">
        <v>132</v>
      </c>
      <c r="E317" s="147" t="s">
        <v>850</v>
      </c>
      <c r="F317" s="148"/>
      <c r="G317" s="149">
        <v>6.05</v>
      </c>
      <c r="H317" s="150">
        <f>G317*$O$8</f>
        <v>603.46208999999999</v>
      </c>
      <c r="I317" s="151" t="s">
        <v>65</v>
      </c>
      <c r="J317" s="151">
        <v>20</v>
      </c>
      <c r="K317" s="166" t="s">
        <v>1218</v>
      </c>
      <c r="L317" s="152"/>
      <c r="M317" s="153">
        <f>L317*G317</f>
        <v>0</v>
      </c>
      <c r="N317" s="154">
        <f>L317*H317</f>
        <v>0</v>
      </c>
      <c r="O317" s="155" t="s">
        <v>66</v>
      </c>
      <c r="P317" s="155" t="s">
        <v>83</v>
      </c>
      <c r="Q317" s="147" t="s">
        <v>84</v>
      </c>
      <c r="R317" s="156" t="s">
        <v>133</v>
      </c>
      <c r="S317" s="147">
        <v>250</v>
      </c>
      <c r="T317" s="157" t="s">
        <v>134</v>
      </c>
      <c r="U317" s="156" t="s">
        <v>122</v>
      </c>
      <c r="V317" s="156" t="s">
        <v>135</v>
      </c>
      <c r="W317" s="158" t="s">
        <v>89</v>
      </c>
      <c r="X317" s="159"/>
    </row>
    <row r="318" spans="1:24" s="160" customFormat="1" ht="16.05" hidden="1" customHeight="1">
      <c r="A318" s="145"/>
      <c r="B318" s="176" t="s">
        <v>863</v>
      </c>
      <c r="C318" s="164" t="s">
        <v>61</v>
      </c>
      <c r="D318" s="146" t="s">
        <v>864</v>
      </c>
      <c r="E318" s="147" t="s">
        <v>850</v>
      </c>
      <c r="F318" s="148"/>
      <c r="G318" s="149">
        <v>6.05</v>
      </c>
      <c r="H318" s="150">
        <f>G318*$O$8</f>
        <v>603.46208999999999</v>
      </c>
      <c r="I318" s="151" t="s">
        <v>65</v>
      </c>
      <c r="J318" s="151">
        <v>20</v>
      </c>
      <c r="K318" s="166" t="s">
        <v>1218</v>
      </c>
      <c r="L318" s="152"/>
      <c r="M318" s="153">
        <f>L318*G318</f>
        <v>0</v>
      </c>
      <c r="N318" s="154">
        <f>L318*H318</f>
        <v>0</v>
      </c>
      <c r="O318" s="155" t="s">
        <v>66</v>
      </c>
      <c r="P318" s="155" t="s">
        <v>83</v>
      </c>
      <c r="Q318" s="147" t="s">
        <v>70</v>
      </c>
      <c r="R318" s="156" t="s">
        <v>95</v>
      </c>
      <c r="S318" s="147">
        <v>150</v>
      </c>
      <c r="T318" s="157" t="s">
        <v>134</v>
      </c>
      <c r="U318" s="156" t="s">
        <v>73</v>
      </c>
      <c r="V318" s="156" t="s">
        <v>135</v>
      </c>
      <c r="W318" s="158" t="s">
        <v>75</v>
      </c>
      <c r="X318" s="159"/>
    </row>
    <row r="319" spans="1:24" s="79" customFormat="1" ht="16.05" customHeight="1">
      <c r="A319" s="55"/>
      <c r="B319" s="175" t="s">
        <v>865</v>
      </c>
      <c r="C319" s="64" t="s">
        <v>845</v>
      </c>
      <c r="D319" s="65" t="s">
        <v>145</v>
      </c>
      <c r="E319" s="85" t="s">
        <v>847</v>
      </c>
      <c r="F319" s="67"/>
      <c r="G319" s="83">
        <f>H319/$O$8</f>
        <v>2.857263162960245</v>
      </c>
      <c r="H319" s="84">
        <v>285</v>
      </c>
      <c r="I319" s="86" t="s">
        <v>856</v>
      </c>
      <c r="J319" s="86">
        <v>24</v>
      </c>
      <c r="K319" s="174" t="s">
        <v>1222</v>
      </c>
      <c r="L319" s="71"/>
      <c r="M319" s="72">
        <f>L319*G319</f>
        <v>0</v>
      </c>
      <c r="N319" s="73">
        <f>L319*H319</f>
        <v>0</v>
      </c>
      <c r="O319" s="74" t="s">
        <v>1232</v>
      </c>
      <c r="P319" s="75" t="s">
        <v>67</v>
      </c>
      <c r="Q319" s="66" t="s">
        <v>70</v>
      </c>
      <c r="R319" s="76" t="s">
        <v>139</v>
      </c>
      <c r="S319" s="66">
        <v>250</v>
      </c>
      <c r="T319" s="77" t="s">
        <v>146</v>
      </c>
      <c r="U319" s="76" t="s">
        <v>73</v>
      </c>
      <c r="V319" s="76" t="s">
        <v>147</v>
      </c>
      <c r="W319" s="78" t="s">
        <v>75</v>
      </c>
      <c r="X319" s="62"/>
    </row>
    <row r="320" spans="1:24" s="160" customFormat="1" ht="16.05" hidden="1" customHeight="1">
      <c r="A320" s="145"/>
      <c r="B320" s="176" t="s">
        <v>866</v>
      </c>
      <c r="C320" s="164" t="s">
        <v>61</v>
      </c>
      <c r="D320" s="146" t="s">
        <v>159</v>
      </c>
      <c r="E320" s="147" t="s">
        <v>850</v>
      </c>
      <c r="F320" s="148"/>
      <c r="G320" s="149">
        <v>4.55</v>
      </c>
      <c r="H320" s="150">
        <f>G320*$O$8</f>
        <v>453.84339</v>
      </c>
      <c r="I320" s="151" t="s">
        <v>65</v>
      </c>
      <c r="J320" s="151">
        <v>20</v>
      </c>
      <c r="K320" s="166" t="s">
        <v>1218</v>
      </c>
      <c r="L320" s="152"/>
      <c r="M320" s="153">
        <f>L320*G320</f>
        <v>0</v>
      </c>
      <c r="N320" s="154">
        <f>L320*H320</f>
        <v>0</v>
      </c>
      <c r="O320" s="155" t="s">
        <v>66</v>
      </c>
      <c r="P320" s="155" t="s">
        <v>83</v>
      </c>
      <c r="Q320" s="147" t="s">
        <v>70</v>
      </c>
      <c r="R320" s="156" t="s">
        <v>126</v>
      </c>
      <c r="S320" s="147">
        <v>300</v>
      </c>
      <c r="T320" s="157" t="s">
        <v>160</v>
      </c>
      <c r="U320" s="156" t="s">
        <v>73</v>
      </c>
      <c r="V320" s="156" t="s">
        <v>161</v>
      </c>
      <c r="W320" s="158" t="s">
        <v>75</v>
      </c>
      <c r="X320" s="159"/>
    </row>
    <row r="321" spans="1:24" s="160" customFormat="1" ht="16.05" hidden="1" customHeight="1">
      <c r="A321" s="145"/>
      <c r="B321" s="176" t="s">
        <v>867</v>
      </c>
      <c r="C321" s="164" t="s">
        <v>61</v>
      </c>
      <c r="D321" s="146" t="s">
        <v>868</v>
      </c>
      <c r="E321" s="147" t="s">
        <v>850</v>
      </c>
      <c r="F321" s="148"/>
      <c r="G321" s="149">
        <v>6.05</v>
      </c>
      <c r="H321" s="150">
        <f>G321*$O$8</f>
        <v>603.46208999999999</v>
      </c>
      <c r="I321" s="151" t="s">
        <v>65</v>
      </c>
      <c r="J321" s="151">
        <v>20</v>
      </c>
      <c r="K321" s="166" t="s">
        <v>1218</v>
      </c>
      <c r="L321" s="152"/>
      <c r="M321" s="153">
        <f>L321*G321</f>
        <v>0</v>
      </c>
      <c r="N321" s="154">
        <f>L321*H321</f>
        <v>0</v>
      </c>
      <c r="O321" s="155" t="s">
        <v>66</v>
      </c>
      <c r="P321" s="155" t="s">
        <v>83</v>
      </c>
      <c r="Q321" s="147" t="s">
        <v>70</v>
      </c>
      <c r="R321" s="156" t="s">
        <v>139</v>
      </c>
      <c r="S321" s="147">
        <v>200</v>
      </c>
      <c r="T321" s="157" t="s">
        <v>72</v>
      </c>
      <c r="U321" s="156" t="s">
        <v>73</v>
      </c>
      <c r="V321" s="156" t="s">
        <v>135</v>
      </c>
      <c r="W321" s="158" t="s">
        <v>75</v>
      </c>
      <c r="X321" s="159"/>
    </row>
    <row r="322" spans="1:24" s="160" customFormat="1" ht="16.05" hidden="1" customHeight="1">
      <c r="A322" s="145"/>
      <c r="B322" s="176" t="s">
        <v>869</v>
      </c>
      <c r="C322" s="164" t="s">
        <v>61</v>
      </c>
      <c r="D322" s="146" t="s">
        <v>870</v>
      </c>
      <c r="E322" s="147" t="s">
        <v>850</v>
      </c>
      <c r="F322" s="148"/>
      <c r="G322" s="149">
        <v>4.55</v>
      </c>
      <c r="H322" s="150">
        <f>G322*$O$8</f>
        <v>453.84339</v>
      </c>
      <c r="I322" s="151" t="s">
        <v>65</v>
      </c>
      <c r="J322" s="151">
        <v>20</v>
      </c>
      <c r="K322" s="166" t="s">
        <v>1218</v>
      </c>
      <c r="L322" s="152"/>
      <c r="M322" s="153">
        <f>L322*G322</f>
        <v>0</v>
      </c>
      <c r="N322" s="154">
        <f>L322*H322</f>
        <v>0</v>
      </c>
      <c r="O322" s="155" t="s">
        <v>66</v>
      </c>
      <c r="P322" s="155" t="s">
        <v>83</v>
      </c>
      <c r="Q322" s="147" t="s">
        <v>84</v>
      </c>
      <c r="R322" s="156" t="s">
        <v>172</v>
      </c>
      <c r="S322" s="147">
        <v>350</v>
      </c>
      <c r="T322" s="157" t="s">
        <v>96</v>
      </c>
      <c r="U322" s="156" t="s">
        <v>97</v>
      </c>
      <c r="V322" s="156" t="s">
        <v>147</v>
      </c>
      <c r="W322" s="158" t="s">
        <v>89</v>
      </c>
      <c r="X322" s="159"/>
    </row>
    <row r="323" spans="1:24" s="79" customFormat="1" ht="16.05" customHeight="1">
      <c r="A323" s="55"/>
      <c r="B323" s="175" t="s">
        <v>871</v>
      </c>
      <c r="C323" s="64" t="s">
        <v>845</v>
      </c>
      <c r="D323" s="65" t="s">
        <v>169</v>
      </c>
      <c r="E323" s="85" t="s">
        <v>847</v>
      </c>
      <c r="F323" s="67"/>
      <c r="G323" s="83">
        <f>H323/$O$8</f>
        <v>2.857263162960245</v>
      </c>
      <c r="H323" s="84">
        <v>285</v>
      </c>
      <c r="I323" s="86" t="s">
        <v>856</v>
      </c>
      <c r="J323" s="86">
        <v>24</v>
      </c>
      <c r="K323" s="172" t="s">
        <v>1220</v>
      </c>
      <c r="L323" s="71"/>
      <c r="M323" s="72">
        <f>L323*G323</f>
        <v>0</v>
      </c>
      <c r="N323" s="73">
        <f>L323*H323</f>
        <v>0</v>
      </c>
      <c r="O323" s="74" t="s">
        <v>1232</v>
      </c>
      <c r="P323" s="75" t="s">
        <v>67</v>
      </c>
      <c r="Q323" s="66" t="s">
        <v>12</v>
      </c>
      <c r="R323" s="76"/>
      <c r="S323" s="66"/>
      <c r="T323" s="77"/>
      <c r="U323" s="76"/>
      <c r="V323" s="76"/>
      <c r="W323" s="78" t="s">
        <v>89</v>
      </c>
      <c r="X323" s="62"/>
    </row>
    <row r="324" spans="1:24" s="160" customFormat="1" ht="16.05" hidden="1" customHeight="1">
      <c r="A324" s="145"/>
      <c r="B324" s="176" t="s">
        <v>872</v>
      </c>
      <c r="C324" s="164" t="s">
        <v>61</v>
      </c>
      <c r="D324" s="146" t="s">
        <v>171</v>
      </c>
      <c r="E324" s="147" t="s">
        <v>850</v>
      </c>
      <c r="F324" s="148"/>
      <c r="G324" s="149">
        <v>6.05</v>
      </c>
      <c r="H324" s="150">
        <f>G324*$O$8</f>
        <v>603.46208999999999</v>
      </c>
      <c r="I324" s="151" t="s">
        <v>65</v>
      </c>
      <c r="J324" s="151">
        <v>20</v>
      </c>
      <c r="K324" s="166" t="s">
        <v>1218</v>
      </c>
      <c r="L324" s="152"/>
      <c r="M324" s="153">
        <f>L324*G324</f>
        <v>0</v>
      </c>
      <c r="N324" s="154">
        <f>L324*H324</f>
        <v>0</v>
      </c>
      <c r="O324" s="155" t="s">
        <v>66</v>
      </c>
      <c r="P324" s="155" t="s">
        <v>83</v>
      </c>
      <c r="Q324" s="147" t="s">
        <v>70</v>
      </c>
      <c r="R324" s="156" t="s">
        <v>172</v>
      </c>
      <c r="S324" s="147">
        <v>250</v>
      </c>
      <c r="T324" s="157" t="s">
        <v>173</v>
      </c>
      <c r="U324" s="156" t="s">
        <v>174</v>
      </c>
      <c r="V324" s="156" t="s">
        <v>143</v>
      </c>
      <c r="W324" s="158" t="s">
        <v>75</v>
      </c>
      <c r="X324" s="159"/>
    </row>
    <row r="325" spans="1:24" s="160" customFormat="1" ht="16.05" hidden="1" customHeight="1">
      <c r="A325" s="145"/>
      <c r="B325" s="176" t="s">
        <v>873</v>
      </c>
      <c r="C325" s="164" t="s">
        <v>61</v>
      </c>
      <c r="D325" s="146" t="s">
        <v>184</v>
      </c>
      <c r="E325" s="147" t="s">
        <v>850</v>
      </c>
      <c r="F325" s="148"/>
      <c r="G325" s="149">
        <v>6.05</v>
      </c>
      <c r="H325" s="150">
        <f>G325*$O$8</f>
        <v>603.46208999999999</v>
      </c>
      <c r="I325" s="151" t="s">
        <v>65</v>
      </c>
      <c r="J325" s="151">
        <v>20</v>
      </c>
      <c r="K325" s="166" t="s">
        <v>1218</v>
      </c>
      <c r="L325" s="152"/>
      <c r="M325" s="153">
        <f>L325*G325</f>
        <v>0</v>
      </c>
      <c r="N325" s="154">
        <f>L325*H325</f>
        <v>0</v>
      </c>
      <c r="O325" s="155" t="s">
        <v>66</v>
      </c>
      <c r="P325" s="155" t="s">
        <v>83</v>
      </c>
      <c r="Q325" s="147" t="s">
        <v>70</v>
      </c>
      <c r="R325" s="156" t="s">
        <v>172</v>
      </c>
      <c r="S325" s="147">
        <v>300</v>
      </c>
      <c r="T325" s="157" t="s">
        <v>185</v>
      </c>
      <c r="U325" s="156" t="s">
        <v>174</v>
      </c>
      <c r="V325" s="156" t="s">
        <v>143</v>
      </c>
      <c r="W325" s="158" t="s">
        <v>75</v>
      </c>
      <c r="X325" s="159"/>
    </row>
    <row r="326" spans="1:24" s="160" customFormat="1" ht="16.05" hidden="1" customHeight="1">
      <c r="A326" s="145"/>
      <c r="B326" s="176" t="s">
        <v>874</v>
      </c>
      <c r="C326" s="164" t="s">
        <v>61</v>
      </c>
      <c r="D326" s="146" t="s">
        <v>875</v>
      </c>
      <c r="E326" s="147" t="s">
        <v>850</v>
      </c>
      <c r="F326" s="148"/>
      <c r="G326" s="149">
        <v>6.05</v>
      </c>
      <c r="H326" s="150">
        <f>G326*$O$8</f>
        <v>603.46208999999999</v>
      </c>
      <c r="I326" s="151" t="s">
        <v>65</v>
      </c>
      <c r="J326" s="151">
        <v>20</v>
      </c>
      <c r="K326" s="166" t="s">
        <v>1218</v>
      </c>
      <c r="L326" s="152"/>
      <c r="M326" s="153">
        <f>L326*G326</f>
        <v>0</v>
      </c>
      <c r="N326" s="154">
        <f>L326*H326</f>
        <v>0</v>
      </c>
      <c r="O326" s="155" t="s">
        <v>66</v>
      </c>
      <c r="P326" s="155" t="s">
        <v>83</v>
      </c>
      <c r="Q326" s="147" t="s">
        <v>84</v>
      </c>
      <c r="R326" s="156" t="s">
        <v>102</v>
      </c>
      <c r="S326" s="147">
        <v>100</v>
      </c>
      <c r="T326" s="157" t="s">
        <v>196</v>
      </c>
      <c r="U326" s="156" t="s">
        <v>97</v>
      </c>
      <c r="V326" s="156" t="s">
        <v>135</v>
      </c>
      <c r="W326" s="158" t="s">
        <v>106</v>
      </c>
      <c r="X326" s="159"/>
    </row>
    <row r="327" spans="1:24" s="160" customFormat="1" ht="16.05" hidden="1" customHeight="1">
      <c r="A327" s="145"/>
      <c r="B327" s="176" t="s">
        <v>876</v>
      </c>
      <c r="C327" s="164" t="s">
        <v>61</v>
      </c>
      <c r="D327" s="146" t="s">
        <v>877</v>
      </c>
      <c r="E327" s="147" t="s">
        <v>850</v>
      </c>
      <c r="F327" s="148"/>
      <c r="G327" s="149">
        <v>6.05</v>
      </c>
      <c r="H327" s="150">
        <f>G327*$O$8</f>
        <v>603.46208999999999</v>
      </c>
      <c r="I327" s="151" t="s">
        <v>65</v>
      </c>
      <c r="J327" s="151">
        <v>20</v>
      </c>
      <c r="K327" s="166" t="s">
        <v>1218</v>
      </c>
      <c r="L327" s="152"/>
      <c r="M327" s="153">
        <f>L327*G327</f>
        <v>0</v>
      </c>
      <c r="N327" s="154">
        <f>L327*H327</f>
        <v>0</v>
      </c>
      <c r="O327" s="155" t="s">
        <v>66</v>
      </c>
      <c r="P327" s="155" t="s">
        <v>83</v>
      </c>
      <c r="Q327" s="147" t="s">
        <v>84</v>
      </c>
      <c r="R327" s="156" t="s">
        <v>878</v>
      </c>
      <c r="S327" s="147">
        <v>175</v>
      </c>
      <c r="T327" s="157" t="s">
        <v>121</v>
      </c>
      <c r="U327" s="156" t="s">
        <v>97</v>
      </c>
      <c r="V327" s="156" t="s">
        <v>135</v>
      </c>
      <c r="W327" s="158" t="s">
        <v>106</v>
      </c>
      <c r="X327" s="159"/>
    </row>
    <row r="328" spans="1:24" s="160" customFormat="1" ht="16.05" hidden="1" customHeight="1">
      <c r="A328" s="145"/>
      <c r="B328" s="176" t="s">
        <v>879</v>
      </c>
      <c r="C328" s="164" t="s">
        <v>61</v>
      </c>
      <c r="D328" s="146" t="s">
        <v>188</v>
      </c>
      <c r="E328" s="147" t="s">
        <v>850</v>
      </c>
      <c r="F328" s="148"/>
      <c r="G328" s="149">
        <v>6.05</v>
      </c>
      <c r="H328" s="150">
        <f>G328*$O$8</f>
        <v>603.46208999999999</v>
      </c>
      <c r="I328" s="151" t="s">
        <v>65</v>
      </c>
      <c r="J328" s="151">
        <v>20</v>
      </c>
      <c r="K328" s="166" t="s">
        <v>1218</v>
      </c>
      <c r="L328" s="152"/>
      <c r="M328" s="153">
        <f>L328*G328</f>
        <v>0</v>
      </c>
      <c r="N328" s="154">
        <f>L328*H328</f>
        <v>0</v>
      </c>
      <c r="O328" s="155" t="s">
        <v>66</v>
      </c>
      <c r="P328" s="155" t="s">
        <v>83</v>
      </c>
      <c r="Q328" s="147" t="s">
        <v>84</v>
      </c>
      <c r="R328" s="156" t="s">
        <v>139</v>
      </c>
      <c r="S328" s="147">
        <v>150</v>
      </c>
      <c r="T328" s="157" t="s">
        <v>96</v>
      </c>
      <c r="U328" s="156" t="s">
        <v>97</v>
      </c>
      <c r="V328" s="156" t="s">
        <v>135</v>
      </c>
      <c r="W328" s="158" t="s">
        <v>106</v>
      </c>
      <c r="X328" s="159"/>
    </row>
    <row r="329" spans="1:24" s="79" customFormat="1" ht="16.05" customHeight="1">
      <c r="A329" s="55"/>
      <c r="B329" s="175" t="s">
        <v>880</v>
      </c>
      <c r="C329" s="64" t="s">
        <v>61</v>
      </c>
      <c r="D329" s="65" t="s">
        <v>881</v>
      </c>
      <c r="E329" s="66" t="s">
        <v>847</v>
      </c>
      <c r="F329" s="80" t="s">
        <v>92</v>
      </c>
      <c r="G329" s="68">
        <v>6.35</v>
      </c>
      <c r="H329" s="69">
        <f>G329*$O$8</f>
        <v>633.38582999999994</v>
      </c>
      <c r="I329" s="70" t="s">
        <v>65</v>
      </c>
      <c r="J329" s="70">
        <v>24</v>
      </c>
      <c r="K329" s="174" t="s">
        <v>1222</v>
      </c>
      <c r="L329" s="71"/>
      <c r="M329" s="72">
        <f>L329*G329</f>
        <v>0</v>
      </c>
      <c r="N329" s="73">
        <f>L329*H329</f>
        <v>0</v>
      </c>
      <c r="O329" s="74" t="s">
        <v>1232</v>
      </c>
      <c r="P329" s="75" t="s">
        <v>67</v>
      </c>
      <c r="Q329" s="66"/>
      <c r="R329" s="76"/>
      <c r="S329" s="66"/>
      <c r="T329" s="77"/>
      <c r="U329" s="76"/>
      <c r="V329" s="76"/>
      <c r="W329" s="78" t="s">
        <v>99</v>
      </c>
      <c r="X329" s="62"/>
    </row>
    <row r="330" spans="1:24" s="79" customFormat="1" ht="16.05" customHeight="1">
      <c r="A330" s="55"/>
      <c r="B330" s="175" t="s">
        <v>882</v>
      </c>
      <c r="C330" s="64" t="s">
        <v>61</v>
      </c>
      <c r="D330" s="65" t="s">
        <v>883</v>
      </c>
      <c r="E330" s="66" t="s">
        <v>847</v>
      </c>
      <c r="F330" s="80" t="s">
        <v>92</v>
      </c>
      <c r="G330" s="68">
        <v>6.05</v>
      </c>
      <c r="H330" s="69">
        <f>G330*$O$8</f>
        <v>603.46208999999999</v>
      </c>
      <c r="I330" s="70" t="s">
        <v>65</v>
      </c>
      <c r="J330" s="70">
        <v>24</v>
      </c>
      <c r="K330" s="174" t="s">
        <v>1222</v>
      </c>
      <c r="L330" s="71"/>
      <c r="M330" s="72">
        <f>L330*G330</f>
        <v>0</v>
      </c>
      <c r="N330" s="73">
        <f>L330*H330</f>
        <v>0</v>
      </c>
      <c r="O330" s="74" t="s">
        <v>1232</v>
      </c>
      <c r="P330" s="75" t="s">
        <v>67</v>
      </c>
      <c r="Q330" s="66"/>
      <c r="R330" s="76"/>
      <c r="S330" s="66"/>
      <c r="T330" s="77"/>
      <c r="U330" s="76"/>
      <c r="V330" s="76"/>
      <c r="W330" s="78" t="s">
        <v>99</v>
      </c>
      <c r="X330" s="62"/>
    </row>
    <row r="331" spans="1:24" s="79" customFormat="1" ht="16.05" customHeight="1">
      <c r="A331" s="55"/>
      <c r="B331" s="175" t="s">
        <v>884</v>
      </c>
      <c r="C331" s="64" t="s">
        <v>845</v>
      </c>
      <c r="D331" s="65" t="s">
        <v>212</v>
      </c>
      <c r="E331" s="85" t="s">
        <v>847</v>
      </c>
      <c r="F331" s="67"/>
      <c r="G331" s="83">
        <f>H331/$O$8</f>
        <v>2.857263162960245</v>
      </c>
      <c r="H331" s="84">
        <v>285</v>
      </c>
      <c r="I331" s="86" t="s">
        <v>856</v>
      </c>
      <c r="J331" s="86">
        <v>24</v>
      </c>
      <c r="K331" s="174" t="s">
        <v>1222</v>
      </c>
      <c r="L331" s="71"/>
      <c r="M331" s="72">
        <f>L331*G331</f>
        <v>0</v>
      </c>
      <c r="N331" s="73">
        <f>L331*H331</f>
        <v>0</v>
      </c>
      <c r="O331" s="74" t="s">
        <v>1232</v>
      </c>
      <c r="P331" s="75" t="s">
        <v>67</v>
      </c>
      <c r="Q331" s="66" t="s">
        <v>84</v>
      </c>
      <c r="R331" s="76" t="s">
        <v>126</v>
      </c>
      <c r="S331" s="66">
        <v>250</v>
      </c>
      <c r="T331" s="77" t="s">
        <v>213</v>
      </c>
      <c r="U331" s="76" t="s">
        <v>214</v>
      </c>
      <c r="V331" s="76" t="s">
        <v>215</v>
      </c>
      <c r="W331" s="78" t="s">
        <v>216</v>
      </c>
      <c r="X331" s="62"/>
    </row>
    <row r="332" spans="1:24" s="160" customFormat="1" ht="16.05" hidden="1" customHeight="1">
      <c r="A332" s="145"/>
      <c r="B332" s="176" t="s">
        <v>885</v>
      </c>
      <c r="C332" s="164" t="s">
        <v>845</v>
      </c>
      <c r="D332" s="146" t="s">
        <v>212</v>
      </c>
      <c r="E332" s="147" t="s">
        <v>847</v>
      </c>
      <c r="F332" s="148"/>
      <c r="G332" s="149">
        <f>H332/$O$8</f>
        <v>3.7194548542394767</v>
      </c>
      <c r="H332" s="150">
        <v>371</v>
      </c>
      <c r="I332" s="151" t="s">
        <v>65</v>
      </c>
      <c r="J332" s="151">
        <v>24</v>
      </c>
      <c r="K332" s="166" t="s">
        <v>1218</v>
      </c>
      <c r="L332" s="152"/>
      <c r="M332" s="153">
        <f>L332*G332</f>
        <v>0</v>
      </c>
      <c r="N332" s="154">
        <f>L332*H332</f>
        <v>0</v>
      </c>
      <c r="O332" s="155" t="s">
        <v>848</v>
      </c>
      <c r="P332" s="155" t="s">
        <v>67</v>
      </c>
      <c r="Q332" s="147" t="s">
        <v>84</v>
      </c>
      <c r="R332" s="156" t="s">
        <v>126</v>
      </c>
      <c r="S332" s="147">
        <v>250</v>
      </c>
      <c r="T332" s="157" t="s">
        <v>213</v>
      </c>
      <c r="U332" s="156" t="s">
        <v>214</v>
      </c>
      <c r="V332" s="156" t="s">
        <v>215</v>
      </c>
      <c r="W332" s="158" t="s">
        <v>216</v>
      </c>
      <c r="X332" s="159"/>
    </row>
    <row r="333" spans="1:24" s="79" customFormat="1" ht="16.05" customHeight="1">
      <c r="A333" s="55"/>
      <c r="B333" s="175" t="s">
        <v>886</v>
      </c>
      <c r="C333" s="64" t="s">
        <v>61</v>
      </c>
      <c r="D333" s="65" t="s">
        <v>887</v>
      </c>
      <c r="E333" s="66" t="s">
        <v>847</v>
      </c>
      <c r="F333" s="80" t="s">
        <v>92</v>
      </c>
      <c r="G333" s="68">
        <v>6.05</v>
      </c>
      <c r="H333" s="69">
        <f>G333*$O$8</f>
        <v>603.46208999999999</v>
      </c>
      <c r="I333" s="70" t="s">
        <v>65</v>
      </c>
      <c r="J333" s="70">
        <v>24</v>
      </c>
      <c r="K333" s="174" t="s">
        <v>1222</v>
      </c>
      <c r="L333" s="71"/>
      <c r="M333" s="72">
        <f>L333*G333</f>
        <v>0</v>
      </c>
      <c r="N333" s="73">
        <f>L333*H333</f>
        <v>0</v>
      </c>
      <c r="O333" s="74" t="s">
        <v>1232</v>
      </c>
      <c r="P333" s="75" t="s">
        <v>67</v>
      </c>
      <c r="Q333" s="66"/>
      <c r="R333" s="76"/>
      <c r="S333" s="66"/>
      <c r="T333" s="77"/>
      <c r="U333" s="76"/>
      <c r="V333" s="76"/>
      <c r="W333" s="78" t="s">
        <v>99</v>
      </c>
      <c r="X333" s="62"/>
    </row>
    <row r="334" spans="1:24" s="79" customFormat="1" ht="16.05" customHeight="1">
      <c r="A334" s="55"/>
      <c r="B334" s="175" t="s">
        <v>888</v>
      </c>
      <c r="C334" s="64" t="s">
        <v>61</v>
      </c>
      <c r="D334" s="65" t="s">
        <v>218</v>
      </c>
      <c r="E334" s="66" t="s">
        <v>847</v>
      </c>
      <c r="F334" s="67"/>
      <c r="G334" s="68">
        <v>5.25</v>
      </c>
      <c r="H334" s="69">
        <f>G334*$O$8</f>
        <v>523.66544999999996</v>
      </c>
      <c r="I334" s="70" t="s">
        <v>65</v>
      </c>
      <c r="J334" s="70">
        <v>24</v>
      </c>
      <c r="K334" s="173" t="s">
        <v>1221</v>
      </c>
      <c r="L334" s="71"/>
      <c r="M334" s="72">
        <f>L334*G334</f>
        <v>0</v>
      </c>
      <c r="N334" s="73">
        <f>L334*H334</f>
        <v>0</v>
      </c>
      <c r="O334" s="74" t="s">
        <v>1232</v>
      </c>
      <c r="P334" s="75" t="s">
        <v>67</v>
      </c>
      <c r="Q334" s="66" t="s">
        <v>70</v>
      </c>
      <c r="R334" s="76" t="s">
        <v>120</v>
      </c>
      <c r="S334" s="66">
        <v>200</v>
      </c>
      <c r="T334" s="77" t="s">
        <v>173</v>
      </c>
      <c r="U334" s="76" t="s">
        <v>174</v>
      </c>
      <c r="V334" s="76" t="s">
        <v>143</v>
      </c>
      <c r="W334" s="78" t="s">
        <v>89</v>
      </c>
      <c r="X334" s="62"/>
    </row>
    <row r="335" spans="1:24" s="79" customFormat="1" ht="16.05" customHeight="1">
      <c r="A335" s="55"/>
      <c r="B335" s="175" t="s">
        <v>889</v>
      </c>
      <c r="C335" s="64" t="s">
        <v>845</v>
      </c>
      <c r="D335" s="65" t="s">
        <v>890</v>
      </c>
      <c r="E335" s="66" t="s">
        <v>847</v>
      </c>
      <c r="F335" s="67"/>
      <c r="G335" s="83">
        <f>H335/$O$8</f>
        <v>6.9075590150161705</v>
      </c>
      <c r="H335" s="84">
        <v>689</v>
      </c>
      <c r="I335" s="70" t="s">
        <v>65</v>
      </c>
      <c r="J335" s="70">
        <v>24</v>
      </c>
      <c r="K335" s="172" t="s">
        <v>1220</v>
      </c>
      <c r="L335" s="71"/>
      <c r="M335" s="72">
        <f>L335*G335</f>
        <v>0</v>
      </c>
      <c r="N335" s="73">
        <f>L335*H335</f>
        <v>0</v>
      </c>
      <c r="O335" s="74" t="s">
        <v>1232</v>
      </c>
      <c r="P335" s="75" t="s">
        <v>67</v>
      </c>
      <c r="Q335" s="66" t="s">
        <v>12</v>
      </c>
      <c r="R335" s="76"/>
      <c r="S335" s="66"/>
      <c r="T335" s="77"/>
      <c r="U335" s="76"/>
      <c r="V335" s="76"/>
      <c r="W335" s="78" t="s">
        <v>891</v>
      </c>
      <c r="X335" s="62"/>
    </row>
    <row r="336" spans="1:24" s="160" customFormat="1" ht="16.05" hidden="1" customHeight="1">
      <c r="A336" s="145"/>
      <c r="B336" s="176" t="s">
        <v>892</v>
      </c>
      <c r="C336" s="164" t="s">
        <v>61</v>
      </c>
      <c r="D336" s="146" t="s">
        <v>893</v>
      </c>
      <c r="E336" s="147" t="s">
        <v>850</v>
      </c>
      <c r="F336" s="148"/>
      <c r="G336" s="149">
        <v>6.05</v>
      </c>
      <c r="H336" s="150">
        <f>G336*$O$8</f>
        <v>603.46208999999999</v>
      </c>
      <c r="I336" s="151" t="s">
        <v>65</v>
      </c>
      <c r="J336" s="151">
        <v>20</v>
      </c>
      <c r="K336" s="166" t="s">
        <v>1218</v>
      </c>
      <c r="L336" s="152"/>
      <c r="M336" s="153">
        <f>L336*G336</f>
        <v>0</v>
      </c>
      <c r="N336" s="154">
        <f>L336*H336</f>
        <v>0</v>
      </c>
      <c r="O336" s="155" t="s">
        <v>66</v>
      </c>
      <c r="P336" s="155" t="s">
        <v>83</v>
      </c>
      <c r="Q336" s="147" t="s">
        <v>70</v>
      </c>
      <c r="R336" s="156" t="s">
        <v>95</v>
      </c>
      <c r="S336" s="147">
        <v>200</v>
      </c>
      <c r="T336" s="157" t="s">
        <v>96</v>
      </c>
      <c r="U336" s="156" t="s">
        <v>539</v>
      </c>
      <c r="V336" s="156" t="s">
        <v>135</v>
      </c>
      <c r="W336" s="158" t="s">
        <v>75</v>
      </c>
      <c r="X336" s="159"/>
    </row>
    <row r="337" spans="1:24" s="160" customFormat="1" ht="16.05" hidden="1" customHeight="1">
      <c r="A337" s="145"/>
      <c r="B337" s="176" t="s">
        <v>894</v>
      </c>
      <c r="C337" s="164" t="s">
        <v>61</v>
      </c>
      <c r="D337" s="146" t="s">
        <v>895</v>
      </c>
      <c r="E337" s="147" t="s">
        <v>850</v>
      </c>
      <c r="F337" s="148"/>
      <c r="G337" s="149">
        <v>6.05</v>
      </c>
      <c r="H337" s="150">
        <f>G337*$O$8</f>
        <v>603.46208999999999</v>
      </c>
      <c r="I337" s="151" t="s">
        <v>65</v>
      </c>
      <c r="J337" s="151">
        <v>20</v>
      </c>
      <c r="K337" s="166" t="s">
        <v>1218</v>
      </c>
      <c r="L337" s="152"/>
      <c r="M337" s="153">
        <f>L337*G337</f>
        <v>0</v>
      </c>
      <c r="N337" s="154">
        <f>L337*H337</f>
        <v>0</v>
      </c>
      <c r="O337" s="155" t="s">
        <v>66</v>
      </c>
      <c r="P337" s="155" t="s">
        <v>83</v>
      </c>
      <c r="Q337" s="147"/>
      <c r="R337" s="156"/>
      <c r="S337" s="147"/>
      <c r="T337" s="157"/>
      <c r="U337" s="156"/>
      <c r="V337" s="156"/>
      <c r="W337" s="158" t="s">
        <v>75</v>
      </c>
      <c r="X337" s="159"/>
    </row>
    <row r="338" spans="1:24" s="160" customFormat="1" ht="16.05" hidden="1" customHeight="1">
      <c r="A338" s="145"/>
      <c r="B338" s="176" t="s">
        <v>896</v>
      </c>
      <c r="C338" s="164" t="s">
        <v>61</v>
      </c>
      <c r="D338" s="146" t="s">
        <v>229</v>
      </c>
      <c r="E338" s="147" t="s">
        <v>850</v>
      </c>
      <c r="F338" s="148"/>
      <c r="G338" s="149">
        <v>6.05</v>
      </c>
      <c r="H338" s="150">
        <f>G338*$O$8</f>
        <v>603.46208999999999</v>
      </c>
      <c r="I338" s="151" t="s">
        <v>65</v>
      </c>
      <c r="J338" s="151">
        <v>20</v>
      </c>
      <c r="K338" s="166" t="s">
        <v>1218</v>
      </c>
      <c r="L338" s="152"/>
      <c r="M338" s="153">
        <f>L338*G338</f>
        <v>0</v>
      </c>
      <c r="N338" s="154">
        <f>L338*H338</f>
        <v>0</v>
      </c>
      <c r="O338" s="155" t="s">
        <v>66</v>
      </c>
      <c r="P338" s="155" t="s">
        <v>83</v>
      </c>
      <c r="Q338" s="147" t="s">
        <v>70</v>
      </c>
      <c r="R338" s="156" t="s">
        <v>230</v>
      </c>
      <c r="S338" s="147">
        <v>200</v>
      </c>
      <c r="T338" s="157" t="s">
        <v>134</v>
      </c>
      <c r="U338" s="156" t="s">
        <v>174</v>
      </c>
      <c r="V338" s="156" t="s">
        <v>135</v>
      </c>
      <c r="W338" s="158" t="s">
        <v>75</v>
      </c>
      <c r="X338" s="159"/>
    </row>
    <row r="339" spans="1:24" s="79" customFormat="1" ht="16.05" customHeight="1">
      <c r="A339" s="55"/>
      <c r="B339" s="175" t="s">
        <v>897</v>
      </c>
      <c r="C339" s="64" t="s">
        <v>845</v>
      </c>
      <c r="D339" s="65" t="s">
        <v>232</v>
      </c>
      <c r="E339" s="85" t="s">
        <v>847</v>
      </c>
      <c r="F339" s="67"/>
      <c r="G339" s="83">
        <f>H339/$O$8</f>
        <v>2.857263162960245</v>
      </c>
      <c r="H339" s="84">
        <v>285</v>
      </c>
      <c r="I339" s="86" t="s">
        <v>856</v>
      </c>
      <c r="J339" s="86">
        <v>24</v>
      </c>
      <c r="K339" s="174" t="s">
        <v>1222</v>
      </c>
      <c r="L339" s="71"/>
      <c r="M339" s="72">
        <f>L339*G339</f>
        <v>0</v>
      </c>
      <c r="N339" s="73">
        <f>L339*H339</f>
        <v>0</v>
      </c>
      <c r="O339" s="74" t="s">
        <v>1232</v>
      </c>
      <c r="P339" s="75" t="s">
        <v>67</v>
      </c>
      <c r="Q339" s="66" t="s">
        <v>70</v>
      </c>
      <c r="R339" s="76" t="s">
        <v>233</v>
      </c>
      <c r="S339" s="66">
        <v>300</v>
      </c>
      <c r="T339" s="77" t="s">
        <v>234</v>
      </c>
      <c r="U339" s="76" t="s">
        <v>174</v>
      </c>
      <c r="V339" s="76" t="s">
        <v>235</v>
      </c>
      <c r="W339" s="78" t="s">
        <v>75</v>
      </c>
      <c r="X339" s="62"/>
    </row>
    <row r="340" spans="1:24" s="160" customFormat="1" ht="16.05" hidden="1" customHeight="1">
      <c r="A340" s="145"/>
      <c r="B340" s="176" t="s">
        <v>898</v>
      </c>
      <c r="C340" s="164" t="s">
        <v>61</v>
      </c>
      <c r="D340" s="146" t="s">
        <v>899</v>
      </c>
      <c r="E340" s="147" t="s">
        <v>850</v>
      </c>
      <c r="F340" s="148"/>
      <c r="G340" s="149">
        <v>4.8999999999999995</v>
      </c>
      <c r="H340" s="150">
        <f>G340*$O$8</f>
        <v>488.75441999999998</v>
      </c>
      <c r="I340" s="151" t="s">
        <v>65</v>
      </c>
      <c r="J340" s="151">
        <v>20</v>
      </c>
      <c r="K340" s="166" t="s">
        <v>1218</v>
      </c>
      <c r="L340" s="152"/>
      <c r="M340" s="153">
        <f>L340*G340</f>
        <v>0</v>
      </c>
      <c r="N340" s="154">
        <f>L340*H340</f>
        <v>0</v>
      </c>
      <c r="O340" s="155" t="s">
        <v>66</v>
      </c>
      <c r="P340" s="155" t="s">
        <v>83</v>
      </c>
      <c r="Q340" s="147" t="s">
        <v>70</v>
      </c>
      <c r="R340" s="156" t="s">
        <v>481</v>
      </c>
      <c r="S340" s="147">
        <v>200</v>
      </c>
      <c r="T340" s="157" t="s">
        <v>151</v>
      </c>
      <c r="U340" s="156" t="s">
        <v>174</v>
      </c>
      <c r="V340" s="156" t="s">
        <v>335</v>
      </c>
      <c r="W340" s="158" t="s">
        <v>75</v>
      </c>
      <c r="X340" s="159"/>
    </row>
    <row r="341" spans="1:24" s="160" customFormat="1" ht="16.05" hidden="1" customHeight="1">
      <c r="A341" s="145"/>
      <c r="B341" s="176" t="s">
        <v>900</v>
      </c>
      <c r="C341" s="164" t="s">
        <v>61</v>
      </c>
      <c r="D341" s="146" t="s">
        <v>901</v>
      </c>
      <c r="E341" s="147" t="s">
        <v>850</v>
      </c>
      <c r="F341" s="148"/>
      <c r="G341" s="149">
        <v>4.8999999999999995</v>
      </c>
      <c r="H341" s="150">
        <f>G341*$O$8</f>
        <v>488.75441999999998</v>
      </c>
      <c r="I341" s="151" t="s">
        <v>65</v>
      </c>
      <c r="J341" s="151">
        <v>20</v>
      </c>
      <c r="K341" s="166" t="s">
        <v>1218</v>
      </c>
      <c r="L341" s="152"/>
      <c r="M341" s="153">
        <f>L341*G341</f>
        <v>0</v>
      </c>
      <c r="N341" s="154">
        <f>L341*H341</f>
        <v>0</v>
      </c>
      <c r="O341" s="155" t="s">
        <v>66</v>
      </c>
      <c r="P341" s="155" t="s">
        <v>83</v>
      </c>
      <c r="Q341" s="147" t="s">
        <v>84</v>
      </c>
      <c r="R341" s="156" t="s">
        <v>102</v>
      </c>
      <c r="S341" s="147">
        <v>200</v>
      </c>
      <c r="T341" s="157" t="s">
        <v>121</v>
      </c>
      <c r="U341" s="156" t="s">
        <v>214</v>
      </c>
      <c r="V341" s="156" t="s">
        <v>243</v>
      </c>
      <c r="W341" s="158" t="s">
        <v>89</v>
      </c>
      <c r="X341" s="159"/>
    </row>
    <row r="342" spans="1:24" s="79" customFormat="1" ht="16.05" customHeight="1">
      <c r="A342" s="55"/>
      <c r="B342" s="175" t="s">
        <v>902</v>
      </c>
      <c r="C342" s="64" t="s">
        <v>845</v>
      </c>
      <c r="D342" s="65" t="s">
        <v>241</v>
      </c>
      <c r="E342" s="85" t="s">
        <v>847</v>
      </c>
      <c r="F342" s="67"/>
      <c r="G342" s="83">
        <f>H342/$O$8</f>
        <v>2.857263162960245</v>
      </c>
      <c r="H342" s="84">
        <v>285</v>
      </c>
      <c r="I342" s="86" t="s">
        <v>856</v>
      </c>
      <c r="J342" s="86">
        <v>24</v>
      </c>
      <c r="K342" s="173" t="s">
        <v>1221</v>
      </c>
      <c r="L342" s="71"/>
      <c r="M342" s="72">
        <f>L342*G342</f>
        <v>0</v>
      </c>
      <c r="N342" s="73">
        <f>L342*H342</f>
        <v>0</v>
      </c>
      <c r="O342" s="74" t="s">
        <v>1232</v>
      </c>
      <c r="P342" s="75" t="s">
        <v>67</v>
      </c>
      <c r="Q342" s="66" t="s">
        <v>70</v>
      </c>
      <c r="R342" s="76" t="s">
        <v>95</v>
      </c>
      <c r="S342" s="66">
        <v>150</v>
      </c>
      <c r="T342" s="77" t="s">
        <v>242</v>
      </c>
      <c r="U342" s="76" t="s">
        <v>174</v>
      </c>
      <c r="V342" s="76" t="s">
        <v>243</v>
      </c>
      <c r="W342" s="78" t="s">
        <v>75</v>
      </c>
      <c r="X342" s="62"/>
    </row>
    <row r="343" spans="1:24" s="79" customFormat="1" ht="16.05" hidden="1" customHeight="1">
      <c r="A343" s="55"/>
      <c r="B343" s="176" t="s">
        <v>903</v>
      </c>
      <c r="C343" s="164" t="s">
        <v>61</v>
      </c>
      <c r="D343" s="146" t="s">
        <v>251</v>
      </c>
      <c r="E343" s="147" t="s">
        <v>850</v>
      </c>
      <c r="F343" s="148"/>
      <c r="G343" s="149">
        <v>4.55</v>
      </c>
      <c r="H343" s="150">
        <f>G343*$O$8</f>
        <v>453.84339</v>
      </c>
      <c r="I343" s="151" t="s">
        <v>65</v>
      </c>
      <c r="J343" s="151">
        <v>20</v>
      </c>
      <c r="K343" s="166" t="s">
        <v>1218</v>
      </c>
      <c r="L343" s="152"/>
      <c r="M343" s="153">
        <f>L343*G343</f>
        <v>0</v>
      </c>
      <c r="N343" s="154">
        <f>L343*H343</f>
        <v>0</v>
      </c>
      <c r="O343" s="155" t="s">
        <v>66</v>
      </c>
      <c r="P343" s="155" t="s">
        <v>83</v>
      </c>
      <c r="Q343" s="147" t="s">
        <v>70</v>
      </c>
      <c r="R343" s="156" t="s">
        <v>126</v>
      </c>
      <c r="S343" s="147">
        <v>300</v>
      </c>
      <c r="T343" s="157" t="s">
        <v>113</v>
      </c>
      <c r="U343" s="156" t="s">
        <v>174</v>
      </c>
      <c r="V343" s="156" t="s">
        <v>252</v>
      </c>
      <c r="W343" s="158" t="s">
        <v>75</v>
      </c>
      <c r="X343" s="62"/>
    </row>
    <row r="344" spans="1:24" s="160" customFormat="1" ht="16.05" hidden="1" customHeight="1">
      <c r="A344" s="145"/>
      <c r="B344" s="176" t="s">
        <v>904</v>
      </c>
      <c r="C344" s="164" t="s">
        <v>845</v>
      </c>
      <c r="D344" s="146" t="s">
        <v>259</v>
      </c>
      <c r="E344" s="161" t="s">
        <v>847</v>
      </c>
      <c r="F344" s="148"/>
      <c r="G344" s="149">
        <f>H344/$O$8</f>
        <v>2.857263162960245</v>
      </c>
      <c r="H344" s="150">
        <v>285</v>
      </c>
      <c r="I344" s="162" t="s">
        <v>856</v>
      </c>
      <c r="J344" s="162">
        <v>24</v>
      </c>
      <c r="K344" s="166" t="s">
        <v>1218</v>
      </c>
      <c r="L344" s="152"/>
      <c r="M344" s="153">
        <f>L344*G344</f>
        <v>0</v>
      </c>
      <c r="N344" s="154">
        <f>L344*H344</f>
        <v>0</v>
      </c>
      <c r="O344" s="155" t="s">
        <v>848</v>
      </c>
      <c r="P344" s="155" t="s">
        <v>67</v>
      </c>
      <c r="Q344" s="147" t="s">
        <v>70</v>
      </c>
      <c r="R344" s="156" t="s">
        <v>95</v>
      </c>
      <c r="S344" s="147">
        <v>300</v>
      </c>
      <c r="T344" s="157" t="s">
        <v>173</v>
      </c>
      <c r="U344" s="156" t="s">
        <v>174</v>
      </c>
      <c r="V344" s="156" t="s">
        <v>221</v>
      </c>
      <c r="W344" s="158" t="s">
        <v>75</v>
      </c>
      <c r="X344" s="159"/>
    </row>
    <row r="345" spans="1:24" s="160" customFormat="1" ht="16.05" hidden="1" customHeight="1">
      <c r="A345" s="145"/>
      <c r="B345" s="176" t="s">
        <v>905</v>
      </c>
      <c r="C345" s="164" t="s">
        <v>61</v>
      </c>
      <c r="D345" s="146" t="s">
        <v>265</v>
      </c>
      <c r="E345" s="147" t="s">
        <v>850</v>
      </c>
      <c r="F345" s="148"/>
      <c r="G345" s="149">
        <v>4.55</v>
      </c>
      <c r="H345" s="150">
        <f>G345*$O$8</f>
        <v>453.84339</v>
      </c>
      <c r="I345" s="151" t="s">
        <v>65</v>
      </c>
      <c r="J345" s="151">
        <v>20</v>
      </c>
      <c r="K345" s="166" t="s">
        <v>1218</v>
      </c>
      <c r="L345" s="152"/>
      <c r="M345" s="153">
        <f>L345*G345</f>
        <v>0</v>
      </c>
      <c r="N345" s="154">
        <f>L345*H345</f>
        <v>0</v>
      </c>
      <c r="O345" s="155" t="s">
        <v>66</v>
      </c>
      <c r="P345" s="155" t="s">
        <v>83</v>
      </c>
      <c r="Q345" s="147" t="s">
        <v>84</v>
      </c>
      <c r="R345" s="156" t="s">
        <v>199</v>
      </c>
      <c r="S345" s="147">
        <v>300</v>
      </c>
      <c r="T345" s="157" t="s">
        <v>249</v>
      </c>
      <c r="U345" s="156" t="s">
        <v>104</v>
      </c>
      <c r="V345" s="156" t="s">
        <v>265</v>
      </c>
      <c r="W345" s="158" t="s">
        <v>216</v>
      </c>
      <c r="X345" s="159"/>
    </row>
    <row r="346" spans="1:24" s="79" customFormat="1" ht="16.05" customHeight="1">
      <c r="A346" s="55"/>
      <c r="B346" s="175" t="s">
        <v>906</v>
      </c>
      <c r="C346" s="64" t="s">
        <v>845</v>
      </c>
      <c r="D346" s="65" t="s">
        <v>267</v>
      </c>
      <c r="E346" s="85" t="s">
        <v>847</v>
      </c>
      <c r="F346" s="67"/>
      <c r="G346" s="83">
        <f>H346/$O$8</f>
        <v>2.857263162960245</v>
      </c>
      <c r="H346" s="84">
        <v>285</v>
      </c>
      <c r="I346" s="86" t="s">
        <v>856</v>
      </c>
      <c r="J346" s="86">
        <v>24</v>
      </c>
      <c r="K346" s="174" t="s">
        <v>1222</v>
      </c>
      <c r="L346" s="71"/>
      <c r="M346" s="72">
        <f>L346*G346</f>
        <v>0</v>
      </c>
      <c r="N346" s="73">
        <f>L346*H346</f>
        <v>0</v>
      </c>
      <c r="O346" s="74" t="s">
        <v>1232</v>
      </c>
      <c r="P346" s="75" t="s">
        <v>67</v>
      </c>
      <c r="Q346" s="66" t="s">
        <v>268</v>
      </c>
      <c r="R346" s="76" t="s">
        <v>102</v>
      </c>
      <c r="S346" s="66">
        <v>300</v>
      </c>
      <c r="T346" s="77" t="s">
        <v>242</v>
      </c>
      <c r="U346" s="76" t="s">
        <v>104</v>
      </c>
      <c r="V346" s="76" t="s">
        <v>269</v>
      </c>
      <c r="W346" s="78" t="s">
        <v>75</v>
      </c>
      <c r="X346" s="62"/>
    </row>
    <row r="347" spans="1:24" s="79" customFormat="1" ht="16.05" customHeight="1">
      <c r="A347" s="55"/>
      <c r="B347" s="175" t="s">
        <v>907</v>
      </c>
      <c r="C347" s="64" t="s">
        <v>845</v>
      </c>
      <c r="D347" s="65" t="s">
        <v>271</v>
      </c>
      <c r="E347" s="85" t="s">
        <v>847</v>
      </c>
      <c r="F347" s="67"/>
      <c r="G347" s="83">
        <f>H347/$O$8</f>
        <v>2.857263162960245</v>
      </c>
      <c r="H347" s="84">
        <v>285</v>
      </c>
      <c r="I347" s="86" t="s">
        <v>856</v>
      </c>
      <c r="J347" s="86">
        <v>24</v>
      </c>
      <c r="K347" s="172" t="s">
        <v>1220</v>
      </c>
      <c r="L347" s="71"/>
      <c r="M347" s="72">
        <f>L347*G347</f>
        <v>0</v>
      </c>
      <c r="N347" s="73">
        <f>L347*H347</f>
        <v>0</v>
      </c>
      <c r="O347" s="74" t="s">
        <v>1232</v>
      </c>
      <c r="P347" s="75" t="s">
        <v>67</v>
      </c>
      <c r="Q347" s="66" t="s">
        <v>70</v>
      </c>
      <c r="R347" s="76" t="s">
        <v>272</v>
      </c>
      <c r="S347" s="66">
        <v>300</v>
      </c>
      <c r="T347" s="77" t="s">
        <v>213</v>
      </c>
      <c r="U347" s="76" t="s">
        <v>174</v>
      </c>
      <c r="V347" s="76" t="s">
        <v>273</v>
      </c>
      <c r="W347" s="78" t="s">
        <v>75</v>
      </c>
      <c r="X347" s="62"/>
    </row>
    <row r="348" spans="1:24" s="160" customFormat="1" ht="16.05" hidden="1" customHeight="1">
      <c r="A348" s="145"/>
      <c r="B348" s="176" t="s">
        <v>908</v>
      </c>
      <c r="C348" s="164" t="s">
        <v>845</v>
      </c>
      <c r="D348" s="146" t="s">
        <v>275</v>
      </c>
      <c r="E348" s="161" t="s">
        <v>847</v>
      </c>
      <c r="F348" s="148"/>
      <c r="G348" s="149">
        <f>H348/$O$8</f>
        <v>2.857263162960245</v>
      </c>
      <c r="H348" s="150">
        <v>285</v>
      </c>
      <c r="I348" s="162" t="s">
        <v>856</v>
      </c>
      <c r="J348" s="162">
        <v>24</v>
      </c>
      <c r="K348" s="166" t="s">
        <v>1218</v>
      </c>
      <c r="L348" s="152"/>
      <c r="M348" s="153">
        <f>L348*G348</f>
        <v>0</v>
      </c>
      <c r="N348" s="154">
        <f>L348*H348</f>
        <v>0</v>
      </c>
      <c r="O348" s="155" t="s">
        <v>848</v>
      </c>
      <c r="P348" s="155" t="s">
        <v>67</v>
      </c>
      <c r="Q348" s="147" t="s">
        <v>84</v>
      </c>
      <c r="R348" s="156" t="s">
        <v>102</v>
      </c>
      <c r="S348" s="147">
        <v>350</v>
      </c>
      <c r="T348" s="157" t="s">
        <v>242</v>
      </c>
      <c r="U348" s="156" t="s">
        <v>104</v>
      </c>
      <c r="V348" s="156" t="s">
        <v>276</v>
      </c>
      <c r="W348" s="158" t="s">
        <v>89</v>
      </c>
      <c r="X348" s="159"/>
    </row>
    <row r="349" spans="1:24" s="160" customFormat="1" ht="16.05" hidden="1" customHeight="1">
      <c r="A349" s="145"/>
      <c r="B349" s="176" t="s">
        <v>909</v>
      </c>
      <c r="C349" s="164" t="s">
        <v>61</v>
      </c>
      <c r="D349" s="146" t="s">
        <v>275</v>
      </c>
      <c r="E349" s="147" t="s">
        <v>850</v>
      </c>
      <c r="F349" s="148"/>
      <c r="G349" s="149">
        <v>4.55</v>
      </c>
      <c r="H349" s="150">
        <f>G349*$O$8</f>
        <v>453.84339</v>
      </c>
      <c r="I349" s="151" t="s">
        <v>65</v>
      </c>
      <c r="J349" s="151">
        <v>20</v>
      </c>
      <c r="K349" s="166" t="s">
        <v>1218</v>
      </c>
      <c r="L349" s="152"/>
      <c r="M349" s="153">
        <f>L349*G349</f>
        <v>0</v>
      </c>
      <c r="N349" s="154">
        <f>L349*H349</f>
        <v>0</v>
      </c>
      <c r="O349" s="155" t="s">
        <v>66</v>
      </c>
      <c r="P349" s="155" t="s">
        <v>83</v>
      </c>
      <c r="Q349" s="147" t="s">
        <v>84</v>
      </c>
      <c r="R349" s="156" t="s">
        <v>102</v>
      </c>
      <c r="S349" s="147">
        <v>350</v>
      </c>
      <c r="T349" s="157" t="s">
        <v>242</v>
      </c>
      <c r="U349" s="156" t="s">
        <v>104</v>
      </c>
      <c r="V349" s="156" t="s">
        <v>276</v>
      </c>
      <c r="W349" s="158" t="s">
        <v>89</v>
      </c>
      <c r="X349" s="159"/>
    </row>
    <row r="350" spans="1:24" s="79" customFormat="1" ht="16.05" customHeight="1">
      <c r="A350" s="55"/>
      <c r="B350" s="175" t="s">
        <v>910</v>
      </c>
      <c r="C350" s="64" t="s">
        <v>61</v>
      </c>
      <c r="D350" s="65" t="s">
        <v>282</v>
      </c>
      <c r="E350" s="66" t="s">
        <v>847</v>
      </c>
      <c r="F350" s="81" t="s">
        <v>117</v>
      </c>
      <c r="G350" s="68">
        <v>5.61</v>
      </c>
      <c r="H350" s="69">
        <f>G350*$O$8</f>
        <v>559.573938</v>
      </c>
      <c r="I350" s="70" t="s">
        <v>65</v>
      </c>
      <c r="J350" s="70">
        <v>24</v>
      </c>
      <c r="K350" s="173" t="s">
        <v>1221</v>
      </c>
      <c r="L350" s="71"/>
      <c r="M350" s="72">
        <f>L350*G350</f>
        <v>0</v>
      </c>
      <c r="N350" s="73">
        <f>L350*H350</f>
        <v>0</v>
      </c>
      <c r="O350" s="74" t="s">
        <v>1232</v>
      </c>
      <c r="P350" s="75" t="s">
        <v>67</v>
      </c>
      <c r="Q350" s="66"/>
      <c r="R350" s="76"/>
      <c r="S350" s="66"/>
      <c r="T350" s="77"/>
      <c r="U350" s="76"/>
      <c r="V350" s="76"/>
      <c r="W350" s="78" t="s">
        <v>283</v>
      </c>
      <c r="X350" s="62"/>
    </row>
    <row r="351" spans="1:24" s="160" customFormat="1" ht="16.05" hidden="1" customHeight="1">
      <c r="A351" s="145"/>
      <c r="B351" s="176" t="s">
        <v>911</v>
      </c>
      <c r="C351" s="164" t="s">
        <v>845</v>
      </c>
      <c r="D351" s="146" t="s">
        <v>912</v>
      </c>
      <c r="E351" s="147" t="s">
        <v>850</v>
      </c>
      <c r="F351" s="148"/>
      <c r="G351" s="149">
        <f>H351/$O$8</f>
        <v>6.0654182933015726</v>
      </c>
      <c r="H351" s="150">
        <v>605</v>
      </c>
      <c r="I351" s="151" t="s">
        <v>65</v>
      </c>
      <c r="J351" s="151">
        <v>20</v>
      </c>
      <c r="K351" s="166" t="s">
        <v>1218</v>
      </c>
      <c r="L351" s="152"/>
      <c r="M351" s="153">
        <f>L351*G351</f>
        <v>0</v>
      </c>
      <c r="N351" s="154">
        <f>L351*H351</f>
        <v>0</v>
      </c>
      <c r="O351" s="155" t="s">
        <v>848</v>
      </c>
      <c r="P351" s="155" t="s">
        <v>67</v>
      </c>
      <c r="Q351" s="147" t="s">
        <v>84</v>
      </c>
      <c r="R351" s="156" t="s">
        <v>120</v>
      </c>
      <c r="S351" s="147">
        <v>150</v>
      </c>
      <c r="T351" s="157" t="s">
        <v>674</v>
      </c>
      <c r="U351" s="156" t="s">
        <v>104</v>
      </c>
      <c r="V351" s="156" t="s">
        <v>427</v>
      </c>
      <c r="W351" s="158" t="s">
        <v>106</v>
      </c>
      <c r="X351" s="159"/>
    </row>
    <row r="352" spans="1:24" s="160" customFormat="1" ht="16.05" hidden="1" customHeight="1">
      <c r="A352" s="145"/>
      <c r="B352" s="176" t="s">
        <v>913</v>
      </c>
      <c r="C352" s="164" t="s">
        <v>61</v>
      </c>
      <c r="D352" s="146" t="s">
        <v>912</v>
      </c>
      <c r="E352" s="147" t="s">
        <v>850</v>
      </c>
      <c r="F352" s="148"/>
      <c r="G352" s="149">
        <v>6.05</v>
      </c>
      <c r="H352" s="150">
        <f>G352*$O$8</f>
        <v>603.46208999999999</v>
      </c>
      <c r="I352" s="151" t="s">
        <v>65</v>
      </c>
      <c r="J352" s="151">
        <v>20</v>
      </c>
      <c r="K352" s="166" t="s">
        <v>1218</v>
      </c>
      <c r="L352" s="152"/>
      <c r="M352" s="153">
        <f>L352*G352</f>
        <v>0</v>
      </c>
      <c r="N352" s="154">
        <f>L352*H352</f>
        <v>0</v>
      </c>
      <c r="O352" s="155" t="s">
        <v>66</v>
      </c>
      <c r="P352" s="155" t="s">
        <v>83</v>
      </c>
      <c r="Q352" s="147" t="s">
        <v>84</v>
      </c>
      <c r="R352" s="156" t="s">
        <v>120</v>
      </c>
      <c r="S352" s="147">
        <v>150</v>
      </c>
      <c r="T352" s="157" t="s">
        <v>674</v>
      </c>
      <c r="U352" s="156" t="s">
        <v>104</v>
      </c>
      <c r="V352" s="156" t="s">
        <v>427</v>
      </c>
      <c r="W352" s="158" t="s">
        <v>106</v>
      </c>
      <c r="X352" s="159"/>
    </row>
    <row r="353" spans="1:24" s="160" customFormat="1" ht="16.05" hidden="1" customHeight="1">
      <c r="A353" s="145"/>
      <c r="B353" s="176" t="s">
        <v>914</v>
      </c>
      <c r="C353" s="164" t="s">
        <v>845</v>
      </c>
      <c r="D353" s="146" t="s">
        <v>298</v>
      </c>
      <c r="E353" s="161" t="s">
        <v>847</v>
      </c>
      <c r="F353" s="148"/>
      <c r="G353" s="149">
        <f>H353/$O$8</f>
        <v>2.857263162960245</v>
      </c>
      <c r="H353" s="150">
        <v>285</v>
      </c>
      <c r="I353" s="162" t="s">
        <v>856</v>
      </c>
      <c r="J353" s="162">
        <v>24</v>
      </c>
      <c r="K353" s="166" t="s">
        <v>1218</v>
      </c>
      <c r="L353" s="152"/>
      <c r="M353" s="153">
        <f>L353*G353</f>
        <v>0</v>
      </c>
      <c r="N353" s="154">
        <f>L353*H353</f>
        <v>0</v>
      </c>
      <c r="O353" s="155" t="s">
        <v>848</v>
      </c>
      <c r="P353" s="155" t="s">
        <v>67</v>
      </c>
      <c r="Q353" s="147" t="s">
        <v>12</v>
      </c>
      <c r="R353" s="156"/>
      <c r="S353" s="147"/>
      <c r="T353" s="157"/>
      <c r="U353" s="156"/>
      <c r="V353" s="156"/>
      <c r="W353" s="158" t="s">
        <v>75</v>
      </c>
      <c r="X353" s="159"/>
    </row>
    <row r="354" spans="1:24" s="79" customFormat="1" ht="16.05" customHeight="1">
      <c r="A354" s="55"/>
      <c r="B354" s="175" t="s">
        <v>915</v>
      </c>
      <c r="C354" s="64" t="s">
        <v>61</v>
      </c>
      <c r="D354" s="65" t="s">
        <v>916</v>
      </c>
      <c r="E354" s="66" t="s">
        <v>847</v>
      </c>
      <c r="F354" s="67"/>
      <c r="G354" s="68">
        <v>5.25</v>
      </c>
      <c r="H354" s="69">
        <f>G354*$O$8</f>
        <v>523.66544999999996</v>
      </c>
      <c r="I354" s="70" t="s">
        <v>65</v>
      </c>
      <c r="J354" s="70">
        <v>24</v>
      </c>
      <c r="K354" s="173" t="s">
        <v>1221</v>
      </c>
      <c r="L354" s="71"/>
      <c r="M354" s="72">
        <f>L354*G354</f>
        <v>0</v>
      </c>
      <c r="N354" s="73">
        <f>L354*H354</f>
        <v>0</v>
      </c>
      <c r="O354" s="74" t="s">
        <v>1232</v>
      </c>
      <c r="P354" s="75" t="s">
        <v>67</v>
      </c>
      <c r="Q354" s="66" t="s">
        <v>84</v>
      </c>
      <c r="R354" s="76" t="s">
        <v>120</v>
      </c>
      <c r="S354" s="66">
        <v>250</v>
      </c>
      <c r="T354" s="77" t="s">
        <v>121</v>
      </c>
      <c r="U354" s="76" t="s">
        <v>104</v>
      </c>
      <c r="V354" s="76" t="s">
        <v>143</v>
      </c>
      <c r="W354" s="78" t="s">
        <v>75</v>
      </c>
      <c r="X354" s="62"/>
    </row>
    <row r="355" spans="1:24" s="160" customFormat="1" ht="16.05" hidden="1" customHeight="1">
      <c r="A355" s="145"/>
      <c r="B355" s="176" t="s">
        <v>917</v>
      </c>
      <c r="C355" s="164" t="s">
        <v>61</v>
      </c>
      <c r="D355" s="146" t="s">
        <v>918</v>
      </c>
      <c r="E355" s="147" t="s">
        <v>850</v>
      </c>
      <c r="F355" s="148"/>
      <c r="G355" s="149">
        <v>6.05</v>
      </c>
      <c r="H355" s="150">
        <f>G355*$O$8</f>
        <v>603.46208999999999</v>
      </c>
      <c r="I355" s="151" t="s">
        <v>65</v>
      </c>
      <c r="J355" s="151">
        <v>20</v>
      </c>
      <c r="K355" s="166" t="s">
        <v>1218</v>
      </c>
      <c r="L355" s="152"/>
      <c r="M355" s="153">
        <f>L355*G355</f>
        <v>0</v>
      </c>
      <c r="N355" s="154">
        <f>L355*H355</f>
        <v>0</v>
      </c>
      <c r="O355" s="155" t="s">
        <v>66</v>
      </c>
      <c r="P355" s="155" t="s">
        <v>83</v>
      </c>
      <c r="Q355" s="147" t="s">
        <v>84</v>
      </c>
      <c r="R355" s="156" t="s">
        <v>95</v>
      </c>
      <c r="S355" s="147">
        <v>300</v>
      </c>
      <c r="T355" s="157" t="s">
        <v>312</v>
      </c>
      <c r="U355" s="156" t="s">
        <v>104</v>
      </c>
      <c r="V355" s="156" t="s">
        <v>427</v>
      </c>
      <c r="W355" s="158" t="s">
        <v>216</v>
      </c>
      <c r="X355" s="159"/>
    </row>
    <row r="356" spans="1:24" s="79" customFormat="1" ht="16.05" customHeight="1">
      <c r="A356" s="55"/>
      <c r="B356" s="175" t="s">
        <v>919</v>
      </c>
      <c r="C356" s="64" t="s">
        <v>845</v>
      </c>
      <c r="D356" s="65" t="s">
        <v>920</v>
      </c>
      <c r="E356" s="66" t="s">
        <v>847</v>
      </c>
      <c r="F356" s="67"/>
      <c r="G356" s="83">
        <f>H356/$O$8</f>
        <v>4.5615955759540752</v>
      </c>
      <c r="H356" s="84">
        <v>455</v>
      </c>
      <c r="I356" s="70" t="s">
        <v>65</v>
      </c>
      <c r="J356" s="70">
        <v>24</v>
      </c>
      <c r="K356" s="172" t="s">
        <v>1220</v>
      </c>
      <c r="L356" s="71"/>
      <c r="M356" s="72">
        <f>L356*G356</f>
        <v>0</v>
      </c>
      <c r="N356" s="73">
        <f>L356*H356</f>
        <v>0</v>
      </c>
      <c r="O356" s="74" t="s">
        <v>1232</v>
      </c>
      <c r="P356" s="75" t="s">
        <v>67</v>
      </c>
      <c r="Q356" s="66" t="s">
        <v>12</v>
      </c>
      <c r="R356" s="76"/>
      <c r="S356" s="66"/>
      <c r="T356" s="77"/>
      <c r="U356" s="76"/>
      <c r="V356" s="76"/>
      <c r="W356" s="78" t="s">
        <v>921</v>
      </c>
      <c r="X356" s="62"/>
    </row>
    <row r="357" spans="1:24" s="79" customFormat="1" ht="16.05" customHeight="1">
      <c r="A357" s="55"/>
      <c r="B357" s="175" t="s">
        <v>922</v>
      </c>
      <c r="C357" s="64" t="s">
        <v>845</v>
      </c>
      <c r="D357" s="65" t="s">
        <v>321</v>
      </c>
      <c r="E357" s="85" t="s">
        <v>847</v>
      </c>
      <c r="F357" s="67"/>
      <c r="G357" s="83">
        <f>H357/$O$8</f>
        <v>2.857263162960245</v>
      </c>
      <c r="H357" s="84">
        <v>285</v>
      </c>
      <c r="I357" s="86" t="s">
        <v>856</v>
      </c>
      <c r="J357" s="86">
        <v>24</v>
      </c>
      <c r="K357" s="173" t="s">
        <v>1221</v>
      </c>
      <c r="L357" s="71"/>
      <c r="M357" s="72">
        <f>L357*G357</f>
        <v>0</v>
      </c>
      <c r="N357" s="73">
        <f>L357*H357</f>
        <v>0</v>
      </c>
      <c r="O357" s="74" t="s">
        <v>1232</v>
      </c>
      <c r="P357" s="75" t="s">
        <v>67</v>
      </c>
      <c r="Q357" s="66" t="s">
        <v>70</v>
      </c>
      <c r="R357" s="76" t="s">
        <v>95</v>
      </c>
      <c r="S357" s="66">
        <v>250</v>
      </c>
      <c r="T357" s="77" t="s">
        <v>322</v>
      </c>
      <c r="U357" s="76" t="s">
        <v>174</v>
      </c>
      <c r="V357" s="76" t="s">
        <v>323</v>
      </c>
      <c r="W357" s="78" t="s">
        <v>75</v>
      </c>
      <c r="X357" s="62"/>
    </row>
    <row r="358" spans="1:24" s="160" customFormat="1" ht="16.05" hidden="1" customHeight="1">
      <c r="A358" s="145"/>
      <c r="B358" s="176" t="s">
        <v>923</v>
      </c>
      <c r="C358" s="164" t="s">
        <v>61</v>
      </c>
      <c r="D358" s="146" t="s">
        <v>329</v>
      </c>
      <c r="E358" s="147" t="s">
        <v>850</v>
      </c>
      <c r="F358" s="148"/>
      <c r="G358" s="149">
        <v>4.55</v>
      </c>
      <c r="H358" s="150">
        <f>G358*$O$8</f>
        <v>453.84339</v>
      </c>
      <c r="I358" s="151" t="s">
        <v>65</v>
      </c>
      <c r="J358" s="151">
        <v>20</v>
      </c>
      <c r="K358" s="166" t="s">
        <v>1218</v>
      </c>
      <c r="L358" s="152"/>
      <c r="M358" s="153">
        <f>L358*G358</f>
        <v>0</v>
      </c>
      <c r="N358" s="154">
        <f>L358*H358</f>
        <v>0</v>
      </c>
      <c r="O358" s="155" t="s">
        <v>66</v>
      </c>
      <c r="P358" s="155" t="s">
        <v>83</v>
      </c>
      <c r="Q358" s="147" t="s">
        <v>84</v>
      </c>
      <c r="R358" s="156" t="s">
        <v>330</v>
      </c>
      <c r="S358" s="147">
        <v>300</v>
      </c>
      <c r="T358" s="157" t="s">
        <v>331</v>
      </c>
      <c r="U358" s="156" t="s">
        <v>104</v>
      </c>
      <c r="V358" s="156" t="s">
        <v>332</v>
      </c>
      <c r="W358" s="158" t="s">
        <v>75</v>
      </c>
      <c r="X358" s="159"/>
    </row>
    <row r="359" spans="1:24" s="160" customFormat="1" ht="16.05" hidden="1" customHeight="1">
      <c r="A359" s="145"/>
      <c r="B359" s="176" t="s">
        <v>924</v>
      </c>
      <c r="C359" s="164" t="s">
        <v>61</v>
      </c>
      <c r="D359" s="146" t="s">
        <v>925</v>
      </c>
      <c r="E359" s="147" t="s">
        <v>847</v>
      </c>
      <c r="F359" s="148" t="s">
        <v>92</v>
      </c>
      <c r="G359" s="149">
        <v>6.35</v>
      </c>
      <c r="H359" s="150">
        <f>G359*$O$8</f>
        <v>633.38582999999994</v>
      </c>
      <c r="I359" s="151" t="s">
        <v>65</v>
      </c>
      <c r="J359" s="151">
        <v>24</v>
      </c>
      <c r="K359" s="166" t="s">
        <v>1218</v>
      </c>
      <c r="L359" s="152"/>
      <c r="M359" s="153">
        <f>L359*G359</f>
        <v>0</v>
      </c>
      <c r="N359" s="154">
        <f>L359*H359</f>
        <v>0</v>
      </c>
      <c r="O359" s="155" t="s">
        <v>66</v>
      </c>
      <c r="P359" s="155" t="s">
        <v>67</v>
      </c>
      <c r="Q359" s="147"/>
      <c r="R359" s="156"/>
      <c r="S359" s="147"/>
      <c r="T359" s="157"/>
      <c r="U359" s="156"/>
      <c r="V359" s="156"/>
      <c r="W359" s="158" t="s">
        <v>99</v>
      </c>
      <c r="X359" s="159"/>
    </row>
    <row r="360" spans="1:24" s="160" customFormat="1" ht="16.05" hidden="1" customHeight="1">
      <c r="A360" s="145"/>
      <c r="B360" s="176" t="s">
        <v>1200</v>
      </c>
      <c r="C360" s="164" t="s">
        <v>61</v>
      </c>
      <c r="D360" s="146" t="s">
        <v>1201</v>
      </c>
      <c r="E360" s="147" t="s">
        <v>847</v>
      </c>
      <c r="F360" s="148" t="s">
        <v>92</v>
      </c>
      <c r="G360" s="149">
        <v>6.35</v>
      </c>
      <c r="H360" s="150">
        <f>G360*$O$8</f>
        <v>633.38582999999994</v>
      </c>
      <c r="I360" s="151" t="s">
        <v>65</v>
      </c>
      <c r="J360" s="151">
        <v>24</v>
      </c>
      <c r="K360" s="166" t="s">
        <v>1218</v>
      </c>
      <c r="L360" s="152"/>
      <c r="M360" s="153">
        <f>L360*G360</f>
        <v>0</v>
      </c>
      <c r="N360" s="154">
        <f>L360*H360</f>
        <v>0</v>
      </c>
      <c r="O360" s="155" t="s">
        <v>66</v>
      </c>
      <c r="P360" s="155" t="s">
        <v>67</v>
      </c>
      <c r="Q360" s="147"/>
      <c r="R360" s="156"/>
      <c r="S360" s="147"/>
      <c r="T360" s="157"/>
      <c r="U360" s="156"/>
      <c r="V360" s="156"/>
      <c r="W360" s="158" t="s">
        <v>99</v>
      </c>
      <c r="X360" s="159"/>
    </row>
    <row r="361" spans="1:24" s="160" customFormat="1" ht="16.05" hidden="1" customHeight="1">
      <c r="A361" s="145"/>
      <c r="B361" s="176" t="s">
        <v>926</v>
      </c>
      <c r="C361" s="164" t="s">
        <v>61</v>
      </c>
      <c r="D361" s="146" t="s">
        <v>927</v>
      </c>
      <c r="E361" s="147" t="s">
        <v>850</v>
      </c>
      <c r="F361" s="148"/>
      <c r="G361" s="149">
        <v>6.05</v>
      </c>
      <c r="H361" s="150">
        <f>G361*$O$8</f>
        <v>603.46208999999999</v>
      </c>
      <c r="I361" s="151" t="s">
        <v>65</v>
      </c>
      <c r="J361" s="151">
        <v>20</v>
      </c>
      <c r="K361" s="166" t="s">
        <v>1218</v>
      </c>
      <c r="L361" s="152"/>
      <c r="M361" s="153">
        <f>L361*G361</f>
        <v>0</v>
      </c>
      <c r="N361" s="154">
        <f>L361*H361</f>
        <v>0</v>
      </c>
      <c r="O361" s="155" t="s">
        <v>66</v>
      </c>
      <c r="P361" s="155" t="s">
        <v>83</v>
      </c>
      <c r="Q361" s="147" t="s">
        <v>70</v>
      </c>
      <c r="R361" s="156" t="s">
        <v>518</v>
      </c>
      <c r="S361" s="147">
        <v>200</v>
      </c>
      <c r="T361" s="157" t="s">
        <v>249</v>
      </c>
      <c r="U361" s="156" t="s">
        <v>110</v>
      </c>
      <c r="V361" s="156" t="s">
        <v>135</v>
      </c>
      <c r="W361" s="158" t="s">
        <v>75</v>
      </c>
      <c r="X361" s="159"/>
    </row>
    <row r="362" spans="1:24" s="79" customFormat="1" ht="16.05" customHeight="1">
      <c r="A362" s="55"/>
      <c r="B362" s="175" t="s">
        <v>928</v>
      </c>
      <c r="C362" s="64" t="s">
        <v>61</v>
      </c>
      <c r="D362" s="65" t="s">
        <v>349</v>
      </c>
      <c r="E362" s="66" t="s">
        <v>847</v>
      </c>
      <c r="F362" s="81" t="s">
        <v>117</v>
      </c>
      <c r="G362" s="68">
        <v>4.58</v>
      </c>
      <c r="H362" s="69">
        <f>G362*$O$8</f>
        <v>456.83576400000004</v>
      </c>
      <c r="I362" s="70" t="s">
        <v>65</v>
      </c>
      <c r="J362" s="70">
        <v>24</v>
      </c>
      <c r="K362" s="173" t="s">
        <v>1221</v>
      </c>
      <c r="L362" s="71"/>
      <c r="M362" s="72">
        <f>L362*G362</f>
        <v>0</v>
      </c>
      <c r="N362" s="73">
        <f>L362*H362</f>
        <v>0</v>
      </c>
      <c r="O362" s="74" t="s">
        <v>1232</v>
      </c>
      <c r="P362" s="75" t="s">
        <v>67</v>
      </c>
      <c r="Q362" s="66"/>
      <c r="R362" s="76"/>
      <c r="S362" s="66"/>
      <c r="T362" s="77"/>
      <c r="U362" s="76"/>
      <c r="V362" s="76"/>
      <c r="W362" s="78" t="s">
        <v>216</v>
      </c>
      <c r="X362" s="62"/>
    </row>
    <row r="363" spans="1:24" s="160" customFormat="1" ht="16.05" hidden="1" customHeight="1">
      <c r="A363" s="145"/>
      <c r="B363" s="176" t="s">
        <v>929</v>
      </c>
      <c r="C363" s="164" t="s">
        <v>61</v>
      </c>
      <c r="D363" s="146" t="s">
        <v>351</v>
      </c>
      <c r="E363" s="147" t="s">
        <v>850</v>
      </c>
      <c r="F363" s="148"/>
      <c r="G363" s="149">
        <v>4.8999999999999995</v>
      </c>
      <c r="H363" s="150">
        <f>G363*$O$8</f>
        <v>488.75441999999998</v>
      </c>
      <c r="I363" s="151" t="s">
        <v>65</v>
      </c>
      <c r="J363" s="151">
        <v>20</v>
      </c>
      <c r="K363" s="166" t="s">
        <v>1218</v>
      </c>
      <c r="L363" s="152"/>
      <c r="M363" s="153">
        <f>L363*G363</f>
        <v>0</v>
      </c>
      <c r="N363" s="154">
        <f>L363*H363</f>
        <v>0</v>
      </c>
      <c r="O363" s="155" t="s">
        <v>66</v>
      </c>
      <c r="P363" s="155" t="s">
        <v>83</v>
      </c>
      <c r="Q363" s="147" t="s">
        <v>70</v>
      </c>
      <c r="R363" s="156" t="s">
        <v>95</v>
      </c>
      <c r="S363" s="147">
        <v>300</v>
      </c>
      <c r="T363" s="157" t="s">
        <v>173</v>
      </c>
      <c r="U363" s="156" t="s">
        <v>174</v>
      </c>
      <c r="V363" s="156" t="s">
        <v>352</v>
      </c>
      <c r="W363" s="158" t="s">
        <v>75</v>
      </c>
      <c r="X363" s="159"/>
    </row>
    <row r="364" spans="1:24" s="160" customFormat="1" ht="16.05" hidden="1" customHeight="1">
      <c r="A364" s="145"/>
      <c r="B364" s="176" t="s">
        <v>930</v>
      </c>
      <c r="C364" s="164" t="s">
        <v>845</v>
      </c>
      <c r="D364" s="146" t="s">
        <v>358</v>
      </c>
      <c r="E364" s="161" t="s">
        <v>847</v>
      </c>
      <c r="F364" s="148"/>
      <c r="G364" s="149">
        <f>H364/$O$8</f>
        <v>2.857263162960245</v>
      </c>
      <c r="H364" s="150">
        <v>285</v>
      </c>
      <c r="I364" s="162" t="s">
        <v>856</v>
      </c>
      <c r="J364" s="162">
        <v>24</v>
      </c>
      <c r="K364" s="166" t="s">
        <v>1218</v>
      </c>
      <c r="L364" s="152"/>
      <c r="M364" s="153">
        <f>L364*G364</f>
        <v>0</v>
      </c>
      <c r="N364" s="154">
        <f>L364*H364</f>
        <v>0</v>
      </c>
      <c r="O364" s="155" t="s">
        <v>848</v>
      </c>
      <c r="P364" s="155" t="s">
        <v>67</v>
      </c>
      <c r="Q364" s="147" t="s">
        <v>84</v>
      </c>
      <c r="R364" s="156" t="s">
        <v>126</v>
      </c>
      <c r="S364" s="147">
        <v>300</v>
      </c>
      <c r="T364" s="157" t="s">
        <v>213</v>
      </c>
      <c r="U364" s="156" t="s">
        <v>97</v>
      </c>
      <c r="V364" s="156" t="s">
        <v>359</v>
      </c>
      <c r="W364" s="158" t="s">
        <v>75</v>
      </c>
      <c r="X364" s="159"/>
    </row>
    <row r="365" spans="1:24" s="79" customFormat="1" ht="16.05" customHeight="1">
      <c r="A365" s="55"/>
      <c r="B365" s="175" t="s">
        <v>931</v>
      </c>
      <c r="C365" s="64" t="s">
        <v>61</v>
      </c>
      <c r="D365" s="65" t="s">
        <v>358</v>
      </c>
      <c r="E365" s="66" t="s">
        <v>850</v>
      </c>
      <c r="F365" s="82" t="s">
        <v>130</v>
      </c>
      <c r="G365" s="68">
        <v>4.55</v>
      </c>
      <c r="H365" s="69">
        <f>G365*$O$8</f>
        <v>453.84339</v>
      </c>
      <c r="I365" s="70" t="s">
        <v>65</v>
      </c>
      <c r="J365" s="70">
        <v>20</v>
      </c>
      <c r="K365" s="173" t="s">
        <v>1221</v>
      </c>
      <c r="L365" s="71"/>
      <c r="M365" s="72">
        <f>L365*G365</f>
        <v>0</v>
      </c>
      <c r="N365" s="73">
        <f>L365*H365</f>
        <v>0</v>
      </c>
      <c r="O365" s="74" t="s">
        <v>1232</v>
      </c>
      <c r="P365" s="75" t="s">
        <v>67</v>
      </c>
      <c r="Q365" s="66" t="s">
        <v>84</v>
      </c>
      <c r="R365" s="76" t="s">
        <v>126</v>
      </c>
      <c r="S365" s="66">
        <v>300</v>
      </c>
      <c r="T365" s="77" t="s">
        <v>213</v>
      </c>
      <c r="U365" s="76" t="s">
        <v>97</v>
      </c>
      <c r="V365" s="76" t="s">
        <v>359</v>
      </c>
      <c r="W365" s="78" t="s">
        <v>75</v>
      </c>
      <c r="X365" s="62"/>
    </row>
    <row r="366" spans="1:24" s="79" customFormat="1" ht="16.05" customHeight="1">
      <c r="A366" s="55"/>
      <c r="B366" s="175" t="s">
        <v>932</v>
      </c>
      <c r="C366" s="64" t="s">
        <v>61</v>
      </c>
      <c r="D366" s="65" t="s">
        <v>933</v>
      </c>
      <c r="E366" s="66" t="s">
        <v>847</v>
      </c>
      <c r="F366" s="67"/>
      <c r="G366" s="68">
        <v>4.25</v>
      </c>
      <c r="H366" s="69">
        <f>G366*$O$8</f>
        <v>423.91964999999999</v>
      </c>
      <c r="I366" s="70" t="s">
        <v>65</v>
      </c>
      <c r="J366" s="70">
        <v>24</v>
      </c>
      <c r="K366" s="173" t="s">
        <v>1221</v>
      </c>
      <c r="L366" s="71"/>
      <c r="M366" s="72">
        <f>L366*G366</f>
        <v>0</v>
      </c>
      <c r="N366" s="73">
        <f>L366*H366</f>
        <v>0</v>
      </c>
      <c r="O366" s="74" t="s">
        <v>1232</v>
      </c>
      <c r="P366" s="75" t="s">
        <v>67</v>
      </c>
      <c r="Q366" s="66" t="s">
        <v>84</v>
      </c>
      <c r="R366" s="76" t="s">
        <v>95</v>
      </c>
      <c r="S366" s="66" t="s">
        <v>934</v>
      </c>
      <c r="T366" s="77" t="s">
        <v>196</v>
      </c>
      <c r="U366" s="76" t="s">
        <v>122</v>
      </c>
      <c r="V366" s="76"/>
      <c r="W366" s="78" t="s">
        <v>106</v>
      </c>
      <c r="X366" s="62"/>
    </row>
    <row r="367" spans="1:24" s="79" customFormat="1" ht="16.05" customHeight="1">
      <c r="A367" s="55"/>
      <c r="B367" s="175" t="s">
        <v>935</v>
      </c>
      <c r="C367" s="64" t="s">
        <v>61</v>
      </c>
      <c r="D367" s="65" t="s">
        <v>936</v>
      </c>
      <c r="E367" s="66" t="s">
        <v>847</v>
      </c>
      <c r="F367" s="67"/>
      <c r="G367" s="68">
        <v>4.25</v>
      </c>
      <c r="H367" s="69">
        <f>G367*$O$8</f>
        <v>423.91964999999999</v>
      </c>
      <c r="I367" s="70" t="s">
        <v>65</v>
      </c>
      <c r="J367" s="70">
        <v>24</v>
      </c>
      <c r="K367" s="173" t="s">
        <v>1221</v>
      </c>
      <c r="L367" s="71"/>
      <c r="M367" s="72">
        <f>L367*G367</f>
        <v>0</v>
      </c>
      <c r="N367" s="73">
        <f>L367*H367</f>
        <v>0</v>
      </c>
      <c r="O367" s="74" t="s">
        <v>1232</v>
      </c>
      <c r="P367" s="75" t="s">
        <v>67</v>
      </c>
      <c r="Q367" s="66" t="s">
        <v>84</v>
      </c>
      <c r="R367" s="76" t="s">
        <v>227</v>
      </c>
      <c r="S367" s="66" t="s">
        <v>937</v>
      </c>
      <c r="T367" s="77" t="s">
        <v>722</v>
      </c>
      <c r="U367" s="76" t="s">
        <v>97</v>
      </c>
      <c r="V367" s="76" t="s">
        <v>127</v>
      </c>
      <c r="W367" s="78" t="s">
        <v>106</v>
      </c>
      <c r="X367" s="62"/>
    </row>
    <row r="368" spans="1:24" s="160" customFormat="1" ht="16.05" hidden="1" customHeight="1">
      <c r="A368" s="145"/>
      <c r="B368" s="176" t="s">
        <v>938</v>
      </c>
      <c r="C368" s="164" t="s">
        <v>61</v>
      </c>
      <c r="D368" s="146" t="s">
        <v>939</v>
      </c>
      <c r="E368" s="147" t="s">
        <v>850</v>
      </c>
      <c r="F368" s="148"/>
      <c r="G368" s="149">
        <v>6.05</v>
      </c>
      <c r="H368" s="150">
        <f>G368*$O$8</f>
        <v>603.46208999999999</v>
      </c>
      <c r="I368" s="151" t="s">
        <v>65</v>
      </c>
      <c r="J368" s="151">
        <v>20</v>
      </c>
      <c r="K368" s="166" t="s">
        <v>1218</v>
      </c>
      <c r="L368" s="152"/>
      <c r="M368" s="153">
        <f>L368*G368</f>
        <v>0</v>
      </c>
      <c r="N368" s="154">
        <f>L368*H368</f>
        <v>0</v>
      </c>
      <c r="O368" s="155" t="s">
        <v>66</v>
      </c>
      <c r="P368" s="155" t="s">
        <v>83</v>
      </c>
      <c r="Q368" s="147" t="s">
        <v>84</v>
      </c>
      <c r="R368" s="156" t="s">
        <v>233</v>
      </c>
      <c r="S368" s="147">
        <v>300</v>
      </c>
      <c r="T368" s="157" t="s">
        <v>940</v>
      </c>
      <c r="U368" s="156" t="s">
        <v>97</v>
      </c>
      <c r="V368" s="156" t="s">
        <v>941</v>
      </c>
      <c r="W368" s="158" t="s">
        <v>216</v>
      </c>
      <c r="X368" s="159"/>
    </row>
    <row r="369" spans="1:24" s="160" customFormat="1" ht="16.05" hidden="1" customHeight="1">
      <c r="A369" s="145"/>
      <c r="B369" s="176" t="s">
        <v>942</v>
      </c>
      <c r="C369" s="164" t="s">
        <v>845</v>
      </c>
      <c r="D369" s="146" t="s">
        <v>368</v>
      </c>
      <c r="E369" s="161" t="s">
        <v>847</v>
      </c>
      <c r="F369" s="148"/>
      <c r="G369" s="149">
        <f>H369/$O$8</f>
        <v>2.857263162960245</v>
      </c>
      <c r="H369" s="150">
        <v>285</v>
      </c>
      <c r="I369" s="162" t="s">
        <v>856</v>
      </c>
      <c r="J369" s="162">
        <v>24</v>
      </c>
      <c r="K369" s="166" t="s">
        <v>1218</v>
      </c>
      <c r="L369" s="152"/>
      <c r="M369" s="153">
        <f>L369*G369</f>
        <v>0</v>
      </c>
      <c r="N369" s="154">
        <f>L369*H369</f>
        <v>0</v>
      </c>
      <c r="O369" s="155" t="s">
        <v>848</v>
      </c>
      <c r="P369" s="155" t="s">
        <v>67</v>
      </c>
      <c r="Q369" s="147" t="s">
        <v>369</v>
      </c>
      <c r="R369" s="156" t="s">
        <v>126</v>
      </c>
      <c r="S369" s="147">
        <v>200</v>
      </c>
      <c r="T369" s="157" t="s">
        <v>210</v>
      </c>
      <c r="U369" s="156" t="s">
        <v>370</v>
      </c>
      <c r="V369" s="156" t="s">
        <v>123</v>
      </c>
      <c r="W369" s="158" t="s">
        <v>106</v>
      </c>
      <c r="X369" s="159"/>
    </row>
    <row r="370" spans="1:24" s="79" customFormat="1" ht="16.05" customHeight="1">
      <c r="A370" s="55"/>
      <c r="B370" s="175" t="s">
        <v>943</v>
      </c>
      <c r="C370" s="64" t="s">
        <v>845</v>
      </c>
      <c r="D370" s="65" t="s">
        <v>378</v>
      </c>
      <c r="E370" s="85" t="s">
        <v>847</v>
      </c>
      <c r="F370" s="67"/>
      <c r="G370" s="83">
        <f>H370/$O$8</f>
        <v>2.857263162960245</v>
      </c>
      <c r="H370" s="84">
        <v>285</v>
      </c>
      <c r="I370" s="86" t="s">
        <v>856</v>
      </c>
      <c r="J370" s="86">
        <v>24</v>
      </c>
      <c r="K370" s="173" t="s">
        <v>1221</v>
      </c>
      <c r="L370" s="71"/>
      <c r="M370" s="72">
        <f>L370*G370</f>
        <v>0</v>
      </c>
      <c r="N370" s="73">
        <f>L370*H370</f>
        <v>0</v>
      </c>
      <c r="O370" s="74" t="s">
        <v>1232</v>
      </c>
      <c r="P370" s="75" t="s">
        <v>67</v>
      </c>
      <c r="Q370" s="66" t="s">
        <v>12</v>
      </c>
      <c r="R370" s="76"/>
      <c r="S370" s="66"/>
      <c r="T370" s="77"/>
      <c r="U370" s="76"/>
      <c r="V370" s="76"/>
      <c r="W370" s="78" t="s">
        <v>75</v>
      </c>
      <c r="X370" s="62"/>
    </row>
    <row r="371" spans="1:24" s="160" customFormat="1" ht="16.05" hidden="1" customHeight="1">
      <c r="A371" s="145"/>
      <c r="B371" s="176" t="s">
        <v>944</v>
      </c>
      <c r="C371" s="164" t="s">
        <v>61</v>
      </c>
      <c r="D371" s="146" t="s">
        <v>945</v>
      </c>
      <c r="E371" s="147" t="s">
        <v>850</v>
      </c>
      <c r="F371" s="148"/>
      <c r="G371" s="149">
        <v>6.05</v>
      </c>
      <c r="H371" s="150">
        <f>G371*$O$8</f>
        <v>603.46208999999999</v>
      </c>
      <c r="I371" s="151" t="s">
        <v>65</v>
      </c>
      <c r="J371" s="151">
        <v>20</v>
      </c>
      <c r="K371" s="166" t="s">
        <v>1218</v>
      </c>
      <c r="L371" s="152"/>
      <c r="M371" s="153">
        <f>L371*G371</f>
        <v>0</v>
      </c>
      <c r="N371" s="154">
        <f>L371*H371</f>
        <v>0</v>
      </c>
      <c r="O371" s="155" t="s">
        <v>66</v>
      </c>
      <c r="P371" s="155" t="s">
        <v>83</v>
      </c>
      <c r="Q371" s="147" t="s">
        <v>84</v>
      </c>
      <c r="R371" s="156" t="s">
        <v>120</v>
      </c>
      <c r="S371" s="147">
        <v>200</v>
      </c>
      <c r="T371" s="157" t="s">
        <v>109</v>
      </c>
      <c r="U371" s="156" t="s">
        <v>97</v>
      </c>
      <c r="V371" s="156" t="s">
        <v>135</v>
      </c>
      <c r="W371" s="158" t="s">
        <v>106</v>
      </c>
      <c r="X371" s="159"/>
    </row>
    <row r="372" spans="1:24" s="160" customFormat="1" ht="16.05" hidden="1" customHeight="1">
      <c r="A372" s="145"/>
      <c r="B372" s="176" t="s">
        <v>946</v>
      </c>
      <c r="C372" s="164" t="s">
        <v>61</v>
      </c>
      <c r="D372" s="146" t="s">
        <v>391</v>
      </c>
      <c r="E372" s="147" t="s">
        <v>850</v>
      </c>
      <c r="F372" s="148"/>
      <c r="G372" s="149">
        <v>4.8999999999999995</v>
      </c>
      <c r="H372" s="150">
        <f>G372*$O$8</f>
        <v>488.75441999999998</v>
      </c>
      <c r="I372" s="151" t="s">
        <v>65</v>
      </c>
      <c r="J372" s="151">
        <v>20</v>
      </c>
      <c r="K372" s="166" t="s">
        <v>1218</v>
      </c>
      <c r="L372" s="152"/>
      <c r="M372" s="153">
        <f>L372*G372</f>
        <v>0</v>
      </c>
      <c r="N372" s="154">
        <f>L372*H372</f>
        <v>0</v>
      </c>
      <c r="O372" s="155" t="s">
        <v>66</v>
      </c>
      <c r="P372" s="155" t="s">
        <v>83</v>
      </c>
      <c r="Q372" s="147" t="s">
        <v>84</v>
      </c>
      <c r="R372" s="156" t="s">
        <v>95</v>
      </c>
      <c r="S372" s="147">
        <v>300</v>
      </c>
      <c r="T372" s="157" t="s">
        <v>249</v>
      </c>
      <c r="U372" s="156" t="s">
        <v>97</v>
      </c>
      <c r="V372" s="156" t="s">
        <v>276</v>
      </c>
      <c r="W372" s="158" t="s">
        <v>75</v>
      </c>
      <c r="X372" s="159"/>
    </row>
    <row r="373" spans="1:24" s="160" customFormat="1" ht="16.05" hidden="1" customHeight="1">
      <c r="A373" s="145"/>
      <c r="B373" s="176" t="s">
        <v>947</v>
      </c>
      <c r="C373" s="164" t="s">
        <v>61</v>
      </c>
      <c r="D373" s="146" t="s">
        <v>948</v>
      </c>
      <c r="E373" s="147" t="s">
        <v>850</v>
      </c>
      <c r="F373" s="148"/>
      <c r="G373" s="149">
        <v>6.05</v>
      </c>
      <c r="H373" s="150">
        <f>G373*$O$8</f>
        <v>603.46208999999999</v>
      </c>
      <c r="I373" s="151" t="s">
        <v>65</v>
      </c>
      <c r="J373" s="151">
        <v>20</v>
      </c>
      <c r="K373" s="166" t="s">
        <v>1218</v>
      </c>
      <c r="L373" s="152"/>
      <c r="M373" s="153">
        <f>L373*G373</f>
        <v>0</v>
      </c>
      <c r="N373" s="154">
        <f>L373*H373</f>
        <v>0</v>
      </c>
      <c r="O373" s="155" t="s">
        <v>66</v>
      </c>
      <c r="P373" s="155" t="s">
        <v>83</v>
      </c>
      <c r="Q373" s="147" t="s">
        <v>70</v>
      </c>
      <c r="R373" s="156" t="s">
        <v>126</v>
      </c>
      <c r="S373" s="147">
        <v>200</v>
      </c>
      <c r="T373" s="157" t="s">
        <v>441</v>
      </c>
      <c r="U373" s="156" t="s">
        <v>174</v>
      </c>
      <c r="V373" s="156" t="s">
        <v>135</v>
      </c>
      <c r="W373" s="158" t="s">
        <v>75</v>
      </c>
      <c r="X373" s="159"/>
    </row>
    <row r="374" spans="1:24" s="160" customFormat="1" ht="16.05" hidden="1" customHeight="1">
      <c r="A374" s="145"/>
      <c r="B374" s="176" t="s">
        <v>949</v>
      </c>
      <c r="C374" s="164" t="s">
        <v>61</v>
      </c>
      <c r="D374" s="146" t="s">
        <v>216</v>
      </c>
      <c r="E374" s="147" t="s">
        <v>850</v>
      </c>
      <c r="F374" s="148"/>
      <c r="G374" s="149">
        <v>4.55</v>
      </c>
      <c r="H374" s="150">
        <f>G374*$O$8</f>
        <v>453.84339</v>
      </c>
      <c r="I374" s="151" t="s">
        <v>65</v>
      </c>
      <c r="J374" s="151">
        <v>20</v>
      </c>
      <c r="K374" s="166" t="s">
        <v>1218</v>
      </c>
      <c r="L374" s="152"/>
      <c r="M374" s="153">
        <f>L374*G374</f>
        <v>0</v>
      </c>
      <c r="N374" s="154">
        <f>L374*H374</f>
        <v>0</v>
      </c>
      <c r="O374" s="155" t="s">
        <v>66</v>
      </c>
      <c r="P374" s="155" t="s">
        <v>83</v>
      </c>
      <c r="Q374" s="147" t="s">
        <v>84</v>
      </c>
      <c r="R374" s="156" t="s">
        <v>414</v>
      </c>
      <c r="S374" s="147">
        <v>400</v>
      </c>
      <c r="T374" s="157" t="s">
        <v>213</v>
      </c>
      <c r="U374" s="156" t="s">
        <v>97</v>
      </c>
      <c r="V374" s="156" t="s">
        <v>415</v>
      </c>
      <c r="W374" s="158" t="s">
        <v>216</v>
      </c>
      <c r="X374" s="159"/>
    </row>
    <row r="375" spans="1:24" s="160" customFormat="1" ht="16.05" hidden="1" customHeight="1">
      <c r="A375" s="145"/>
      <c r="B375" s="176" t="s">
        <v>950</v>
      </c>
      <c r="C375" s="164" t="s">
        <v>61</v>
      </c>
      <c r="D375" s="146" t="s">
        <v>951</v>
      </c>
      <c r="E375" s="147" t="s">
        <v>850</v>
      </c>
      <c r="F375" s="148"/>
      <c r="G375" s="149">
        <v>6.05</v>
      </c>
      <c r="H375" s="150">
        <f>G375*$O$8</f>
        <v>603.46208999999999</v>
      </c>
      <c r="I375" s="151" t="s">
        <v>65</v>
      </c>
      <c r="J375" s="151">
        <v>20</v>
      </c>
      <c r="K375" s="166" t="s">
        <v>1218</v>
      </c>
      <c r="L375" s="152"/>
      <c r="M375" s="153">
        <f>L375*G375</f>
        <v>0</v>
      </c>
      <c r="N375" s="154">
        <f>L375*H375</f>
        <v>0</v>
      </c>
      <c r="O375" s="155" t="s">
        <v>66</v>
      </c>
      <c r="P375" s="155" t="s">
        <v>83</v>
      </c>
      <c r="Q375" s="147"/>
      <c r="R375" s="156"/>
      <c r="S375" s="147"/>
      <c r="T375" s="157"/>
      <c r="U375" s="156"/>
      <c r="V375" s="156"/>
      <c r="W375" s="158" t="s">
        <v>216</v>
      </c>
      <c r="X375" s="159"/>
    </row>
    <row r="376" spans="1:24" s="79" customFormat="1" ht="16.05" customHeight="1">
      <c r="A376" s="55"/>
      <c r="B376" s="175" t="s">
        <v>952</v>
      </c>
      <c r="C376" s="64" t="s">
        <v>845</v>
      </c>
      <c r="D376" s="65" t="s">
        <v>953</v>
      </c>
      <c r="E376" s="85" t="s">
        <v>847</v>
      </c>
      <c r="F376" s="67"/>
      <c r="G376" s="83">
        <f>H376/$O$8</f>
        <v>2.857263162960245</v>
      </c>
      <c r="H376" s="84">
        <v>285</v>
      </c>
      <c r="I376" s="86" t="s">
        <v>856</v>
      </c>
      <c r="J376" s="86">
        <v>24</v>
      </c>
      <c r="K376" s="173" t="s">
        <v>1221</v>
      </c>
      <c r="L376" s="71"/>
      <c r="M376" s="72">
        <f>L376*G376</f>
        <v>0</v>
      </c>
      <c r="N376" s="73">
        <f>L376*H376</f>
        <v>0</v>
      </c>
      <c r="O376" s="74" t="s">
        <v>1232</v>
      </c>
      <c r="P376" s="75" t="s">
        <v>67</v>
      </c>
      <c r="Q376" s="66" t="s">
        <v>12</v>
      </c>
      <c r="R376" s="76"/>
      <c r="S376" s="66"/>
      <c r="T376" s="77"/>
      <c r="U376" s="76"/>
      <c r="V376" s="76"/>
      <c r="W376" s="78" t="s">
        <v>75</v>
      </c>
      <c r="X376" s="62"/>
    </row>
    <row r="377" spans="1:24" s="160" customFormat="1" ht="16.05" hidden="1" customHeight="1">
      <c r="A377" s="145"/>
      <c r="B377" s="176" t="s">
        <v>954</v>
      </c>
      <c r="C377" s="164" t="s">
        <v>61</v>
      </c>
      <c r="D377" s="146" t="s">
        <v>955</v>
      </c>
      <c r="E377" s="147" t="s">
        <v>850</v>
      </c>
      <c r="F377" s="148"/>
      <c r="G377" s="149">
        <v>6.05</v>
      </c>
      <c r="H377" s="150">
        <f>G377*$O$8</f>
        <v>603.46208999999999</v>
      </c>
      <c r="I377" s="151" t="s">
        <v>65</v>
      </c>
      <c r="J377" s="151">
        <v>20</v>
      </c>
      <c r="K377" s="166" t="s">
        <v>1218</v>
      </c>
      <c r="L377" s="152"/>
      <c r="M377" s="153">
        <f>L377*G377</f>
        <v>0</v>
      </c>
      <c r="N377" s="154">
        <f>L377*H377</f>
        <v>0</v>
      </c>
      <c r="O377" s="155" t="s">
        <v>66</v>
      </c>
      <c r="P377" s="155" t="s">
        <v>83</v>
      </c>
      <c r="Q377" s="147" t="s">
        <v>84</v>
      </c>
      <c r="R377" s="156" t="s">
        <v>102</v>
      </c>
      <c r="S377" s="147">
        <v>200</v>
      </c>
      <c r="T377" s="157" t="s">
        <v>109</v>
      </c>
      <c r="U377" s="156" t="s">
        <v>97</v>
      </c>
      <c r="V377" s="156" t="s">
        <v>955</v>
      </c>
      <c r="W377" s="158" t="s">
        <v>106</v>
      </c>
      <c r="X377" s="159"/>
    </row>
    <row r="378" spans="1:24" s="160" customFormat="1" ht="16.05" hidden="1" customHeight="1">
      <c r="A378" s="145"/>
      <c r="B378" s="176" t="s">
        <v>956</v>
      </c>
      <c r="C378" s="164" t="s">
        <v>61</v>
      </c>
      <c r="D378" s="146" t="s">
        <v>421</v>
      </c>
      <c r="E378" s="147" t="s">
        <v>850</v>
      </c>
      <c r="F378" s="148"/>
      <c r="G378" s="149">
        <v>4.55</v>
      </c>
      <c r="H378" s="150">
        <f>G378*$O$8</f>
        <v>453.84339</v>
      </c>
      <c r="I378" s="151" t="s">
        <v>65</v>
      </c>
      <c r="J378" s="151">
        <v>20</v>
      </c>
      <c r="K378" s="166" t="s">
        <v>1218</v>
      </c>
      <c r="L378" s="152"/>
      <c r="M378" s="153">
        <f>L378*G378</f>
        <v>0</v>
      </c>
      <c r="N378" s="154">
        <f>L378*H378</f>
        <v>0</v>
      </c>
      <c r="O378" s="155" t="s">
        <v>66</v>
      </c>
      <c r="P378" s="155" t="s">
        <v>83</v>
      </c>
      <c r="Q378" s="147" t="s">
        <v>70</v>
      </c>
      <c r="R378" s="156" t="s">
        <v>272</v>
      </c>
      <c r="S378" s="147">
        <v>300</v>
      </c>
      <c r="T378" s="157" t="s">
        <v>173</v>
      </c>
      <c r="U378" s="156" t="s">
        <v>174</v>
      </c>
      <c r="V378" s="156" t="s">
        <v>147</v>
      </c>
      <c r="W378" s="158" t="s">
        <v>75</v>
      </c>
      <c r="X378" s="159"/>
    </row>
    <row r="379" spans="1:24" s="160" customFormat="1" ht="16.05" hidden="1" customHeight="1">
      <c r="A379" s="145"/>
      <c r="B379" s="176" t="s">
        <v>957</v>
      </c>
      <c r="C379" s="164" t="s">
        <v>845</v>
      </c>
      <c r="D379" s="146" t="s">
        <v>426</v>
      </c>
      <c r="E379" s="147" t="s">
        <v>850</v>
      </c>
      <c r="F379" s="148"/>
      <c r="G379" s="149">
        <f>H379/$O$8</f>
        <v>6.0654182933015726</v>
      </c>
      <c r="H379" s="150">
        <v>605</v>
      </c>
      <c r="I379" s="151" t="s">
        <v>65</v>
      </c>
      <c r="J379" s="151">
        <v>20</v>
      </c>
      <c r="K379" s="166" t="s">
        <v>1218</v>
      </c>
      <c r="L379" s="152"/>
      <c r="M379" s="153">
        <f>L379*G379</f>
        <v>0</v>
      </c>
      <c r="N379" s="154">
        <f>L379*H379</f>
        <v>0</v>
      </c>
      <c r="O379" s="155" t="s">
        <v>848</v>
      </c>
      <c r="P379" s="155" t="s">
        <v>67</v>
      </c>
      <c r="Q379" s="147" t="s">
        <v>84</v>
      </c>
      <c r="R379" s="156" t="s">
        <v>71</v>
      </c>
      <c r="S379" s="147">
        <v>300</v>
      </c>
      <c r="T379" s="157" t="s">
        <v>96</v>
      </c>
      <c r="U379" s="156" t="s">
        <v>97</v>
      </c>
      <c r="V379" s="156" t="s">
        <v>427</v>
      </c>
      <c r="W379" s="158" t="s">
        <v>89</v>
      </c>
      <c r="X379" s="159"/>
    </row>
    <row r="380" spans="1:24" s="160" customFormat="1" ht="16.05" hidden="1" customHeight="1">
      <c r="A380" s="145"/>
      <c r="B380" s="176" t="s">
        <v>958</v>
      </c>
      <c r="C380" s="164" t="s">
        <v>61</v>
      </c>
      <c r="D380" s="146" t="s">
        <v>426</v>
      </c>
      <c r="E380" s="147" t="s">
        <v>850</v>
      </c>
      <c r="F380" s="148"/>
      <c r="G380" s="149">
        <v>6.05</v>
      </c>
      <c r="H380" s="150">
        <f>G380*$O$8</f>
        <v>603.46208999999999</v>
      </c>
      <c r="I380" s="151" t="s">
        <v>65</v>
      </c>
      <c r="J380" s="151">
        <v>20</v>
      </c>
      <c r="K380" s="166" t="s">
        <v>1218</v>
      </c>
      <c r="L380" s="152"/>
      <c r="M380" s="153">
        <f>L380*G380</f>
        <v>0</v>
      </c>
      <c r="N380" s="154">
        <f>L380*H380</f>
        <v>0</v>
      </c>
      <c r="O380" s="155" t="s">
        <v>66</v>
      </c>
      <c r="P380" s="155" t="s">
        <v>83</v>
      </c>
      <c r="Q380" s="147" t="s">
        <v>84</v>
      </c>
      <c r="R380" s="156" t="s">
        <v>71</v>
      </c>
      <c r="S380" s="147">
        <v>300</v>
      </c>
      <c r="T380" s="157" t="s">
        <v>96</v>
      </c>
      <c r="U380" s="156" t="s">
        <v>97</v>
      </c>
      <c r="V380" s="156" t="s">
        <v>427</v>
      </c>
      <c r="W380" s="158" t="s">
        <v>89</v>
      </c>
      <c r="X380" s="159"/>
    </row>
    <row r="381" spans="1:24" s="160" customFormat="1" ht="16.05" hidden="1" customHeight="1">
      <c r="A381" s="145"/>
      <c r="B381" s="176" t="s">
        <v>959</v>
      </c>
      <c r="C381" s="164" t="s">
        <v>61</v>
      </c>
      <c r="D381" s="146" t="s">
        <v>434</v>
      </c>
      <c r="E381" s="147" t="s">
        <v>850</v>
      </c>
      <c r="F381" s="148"/>
      <c r="G381" s="149">
        <v>4.8999999999999995</v>
      </c>
      <c r="H381" s="150">
        <f>G381*$O$8</f>
        <v>488.75441999999998</v>
      </c>
      <c r="I381" s="151" t="s">
        <v>65</v>
      </c>
      <c r="J381" s="151">
        <v>20</v>
      </c>
      <c r="K381" s="166" t="s">
        <v>1218</v>
      </c>
      <c r="L381" s="152"/>
      <c r="M381" s="153">
        <f>L381*G381</f>
        <v>0</v>
      </c>
      <c r="N381" s="154">
        <f>L381*H381</f>
        <v>0</v>
      </c>
      <c r="O381" s="155" t="s">
        <v>66</v>
      </c>
      <c r="P381" s="155" t="s">
        <v>83</v>
      </c>
      <c r="Q381" s="147" t="s">
        <v>84</v>
      </c>
      <c r="R381" s="156" t="s">
        <v>172</v>
      </c>
      <c r="S381" s="147">
        <v>150</v>
      </c>
      <c r="T381" s="157" t="s">
        <v>96</v>
      </c>
      <c r="U381" s="156" t="s">
        <v>97</v>
      </c>
      <c r="V381" s="156" t="s">
        <v>335</v>
      </c>
      <c r="W381" s="158" t="s">
        <v>89</v>
      </c>
      <c r="X381" s="159"/>
    </row>
    <row r="382" spans="1:24" s="79" customFormat="1" ht="16.05" customHeight="1">
      <c r="A382" s="55"/>
      <c r="B382" s="175" t="s">
        <v>960</v>
      </c>
      <c r="C382" s="64" t="s">
        <v>845</v>
      </c>
      <c r="D382" s="65" t="s">
        <v>440</v>
      </c>
      <c r="E382" s="85" t="s">
        <v>847</v>
      </c>
      <c r="F382" s="67"/>
      <c r="G382" s="83">
        <f>H382/$O$8</f>
        <v>2.857263162960245</v>
      </c>
      <c r="H382" s="84">
        <v>285</v>
      </c>
      <c r="I382" s="86" t="s">
        <v>856</v>
      </c>
      <c r="J382" s="86">
        <v>24</v>
      </c>
      <c r="K382" s="173" t="s">
        <v>1221</v>
      </c>
      <c r="L382" s="71"/>
      <c r="M382" s="72">
        <f>L382*G382</f>
        <v>0</v>
      </c>
      <c r="N382" s="73">
        <f>L382*H382</f>
        <v>0</v>
      </c>
      <c r="O382" s="74" t="s">
        <v>1232</v>
      </c>
      <c r="P382" s="75" t="s">
        <v>67</v>
      </c>
      <c r="Q382" s="66" t="s">
        <v>84</v>
      </c>
      <c r="R382" s="76" t="s">
        <v>172</v>
      </c>
      <c r="S382" s="66">
        <v>150</v>
      </c>
      <c r="T382" s="77" t="s">
        <v>441</v>
      </c>
      <c r="U382" s="76" t="s">
        <v>122</v>
      </c>
      <c r="V382" s="76" t="s">
        <v>442</v>
      </c>
      <c r="W382" s="78" t="s">
        <v>106</v>
      </c>
      <c r="X382" s="62"/>
    </row>
    <row r="383" spans="1:24" s="160" customFormat="1" ht="16.05" hidden="1" customHeight="1">
      <c r="A383" s="145"/>
      <c r="B383" s="176" t="s">
        <v>961</v>
      </c>
      <c r="C383" s="164" t="s">
        <v>845</v>
      </c>
      <c r="D383" s="146" t="s">
        <v>446</v>
      </c>
      <c r="E383" s="147" t="s">
        <v>847</v>
      </c>
      <c r="F383" s="148"/>
      <c r="G383" s="149">
        <f>H383/$O$8</f>
        <v>5.5841950237503735</v>
      </c>
      <c r="H383" s="150">
        <v>557</v>
      </c>
      <c r="I383" s="151" t="s">
        <v>65</v>
      </c>
      <c r="J383" s="151">
        <v>24</v>
      </c>
      <c r="K383" s="166" t="s">
        <v>1218</v>
      </c>
      <c r="L383" s="152"/>
      <c r="M383" s="153">
        <f>L383*G383</f>
        <v>0</v>
      </c>
      <c r="N383" s="154">
        <f>L383*H383</f>
        <v>0</v>
      </c>
      <c r="O383" s="155" t="s">
        <v>848</v>
      </c>
      <c r="P383" s="155" t="s">
        <v>67</v>
      </c>
      <c r="Q383" s="147" t="s">
        <v>70</v>
      </c>
      <c r="R383" s="156" t="s">
        <v>126</v>
      </c>
      <c r="S383" s="147">
        <v>150</v>
      </c>
      <c r="T383" s="157" t="s">
        <v>213</v>
      </c>
      <c r="U383" s="156" t="s">
        <v>174</v>
      </c>
      <c r="V383" s="156" t="s">
        <v>447</v>
      </c>
      <c r="W383" s="158" t="s">
        <v>89</v>
      </c>
      <c r="X383" s="159"/>
    </row>
    <row r="384" spans="1:24" s="160" customFormat="1" ht="16.05" hidden="1" customHeight="1">
      <c r="A384" s="145"/>
      <c r="B384" s="176" t="s">
        <v>962</v>
      </c>
      <c r="C384" s="164" t="s">
        <v>61</v>
      </c>
      <c r="D384" s="146" t="s">
        <v>963</v>
      </c>
      <c r="E384" s="147" t="s">
        <v>847</v>
      </c>
      <c r="F384" s="148"/>
      <c r="G384" s="149">
        <v>5.25</v>
      </c>
      <c r="H384" s="150">
        <f>G384*$O$8</f>
        <v>523.66544999999996</v>
      </c>
      <c r="I384" s="151" t="s">
        <v>65</v>
      </c>
      <c r="J384" s="151">
        <v>24</v>
      </c>
      <c r="K384" s="166" t="s">
        <v>1218</v>
      </c>
      <c r="L384" s="152"/>
      <c r="M384" s="153">
        <f>L384*G384</f>
        <v>0</v>
      </c>
      <c r="N384" s="154">
        <f>L384*H384</f>
        <v>0</v>
      </c>
      <c r="O384" s="155" t="s">
        <v>1232</v>
      </c>
      <c r="P384" s="155" t="s">
        <v>67</v>
      </c>
      <c r="Q384" s="147"/>
      <c r="R384" s="156"/>
      <c r="S384" s="147"/>
      <c r="T384" s="157"/>
      <c r="U384" s="156"/>
      <c r="V384" s="156"/>
      <c r="W384" s="158" t="s">
        <v>75</v>
      </c>
      <c r="X384" s="159"/>
    </row>
    <row r="385" spans="1:24" s="160" customFormat="1" ht="16.05" hidden="1" customHeight="1">
      <c r="A385" s="145"/>
      <c r="B385" s="176" t="s">
        <v>964</v>
      </c>
      <c r="C385" s="164" t="s">
        <v>845</v>
      </c>
      <c r="D385" s="146" t="s">
        <v>965</v>
      </c>
      <c r="E385" s="147" t="s">
        <v>847</v>
      </c>
      <c r="F385" s="148"/>
      <c r="G385" s="149">
        <f>H385/$O$8</f>
        <v>5.0027169063760075</v>
      </c>
      <c r="H385" s="150">
        <v>499</v>
      </c>
      <c r="I385" s="151" t="s">
        <v>65</v>
      </c>
      <c r="J385" s="151">
        <v>24</v>
      </c>
      <c r="K385" s="166" t="s">
        <v>1218</v>
      </c>
      <c r="L385" s="152"/>
      <c r="M385" s="153">
        <f>L385*G385</f>
        <v>0</v>
      </c>
      <c r="N385" s="154">
        <f>L385*H385</f>
        <v>0</v>
      </c>
      <c r="O385" s="155" t="s">
        <v>848</v>
      </c>
      <c r="P385" s="155" t="s">
        <v>67</v>
      </c>
      <c r="Q385" s="147" t="s">
        <v>12</v>
      </c>
      <c r="R385" s="156"/>
      <c r="S385" s="147"/>
      <c r="T385" s="157"/>
      <c r="U385" s="156"/>
      <c r="V385" s="156"/>
      <c r="W385" s="158" t="s">
        <v>89</v>
      </c>
      <c r="X385" s="159"/>
    </row>
    <row r="386" spans="1:24" s="160" customFormat="1" ht="16.05" hidden="1" customHeight="1">
      <c r="A386" s="145"/>
      <c r="B386" s="176" t="s">
        <v>966</v>
      </c>
      <c r="C386" s="164" t="s">
        <v>61</v>
      </c>
      <c r="D386" s="146" t="s">
        <v>967</v>
      </c>
      <c r="E386" s="147" t="s">
        <v>847</v>
      </c>
      <c r="F386" s="148" t="s">
        <v>92</v>
      </c>
      <c r="G386" s="149">
        <v>6.05</v>
      </c>
      <c r="H386" s="150">
        <f>G386*$O$8</f>
        <v>603.46208999999999</v>
      </c>
      <c r="I386" s="151" t="s">
        <v>65</v>
      </c>
      <c r="J386" s="151">
        <v>24</v>
      </c>
      <c r="K386" s="166" t="s">
        <v>1218</v>
      </c>
      <c r="L386" s="152"/>
      <c r="M386" s="153">
        <f>L386*G386</f>
        <v>0</v>
      </c>
      <c r="N386" s="154">
        <f>L386*H386</f>
        <v>0</v>
      </c>
      <c r="O386" s="155" t="s">
        <v>66</v>
      </c>
      <c r="P386" s="155" t="s">
        <v>67</v>
      </c>
      <c r="Q386" s="147"/>
      <c r="R386" s="156"/>
      <c r="S386" s="147"/>
      <c r="T386" s="157"/>
      <c r="U386" s="156"/>
      <c r="V386" s="156"/>
      <c r="W386" s="158" t="s">
        <v>99</v>
      </c>
      <c r="X386" s="159"/>
    </row>
    <row r="387" spans="1:24" s="79" customFormat="1" ht="16.05" customHeight="1">
      <c r="A387" s="55"/>
      <c r="B387" s="175" t="s">
        <v>968</v>
      </c>
      <c r="C387" s="64" t="s">
        <v>61</v>
      </c>
      <c r="D387" s="65" t="s">
        <v>969</v>
      </c>
      <c r="E387" s="66" t="s">
        <v>847</v>
      </c>
      <c r="F387" s="80" t="s">
        <v>92</v>
      </c>
      <c r="G387" s="68">
        <v>6.05</v>
      </c>
      <c r="H387" s="69">
        <f>G387*$O$8</f>
        <v>603.46208999999999</v>
      </c>
      <c r="I387" s="70" t="s">
        <v>65</v>
      </c>
      <c r="J387" s="70">
        <v>24</v>
      </c>
      <c r="K387" s="174" t="s">
        <v>1222</v>
      </c>
      <c r="L387" s="71"/>
      <c r="M387" s="72">
        <f>L387*G387</f>
        <v>0</v>
      </c>
      <c r="N387" s="73">
        <f>L387*H387</f>
        <v>0</v>
      </c>
      <c r="O387" s="74" t="s">
        <v>1232</v>
      </c>
      <c r="P387" s="75" t="s">
        <v>67</v>
      </c>
      <c r="Q387" s="66"/>
      <c r="R387" s="76"/>
      <c r="S387" s="66"/>
      <c r="T387" s="77"/>
      <c r="U387" s="76"/>
      <c r="V387" s="76"/>
      <c r="W387" s="78" t="s">
        <v>99</v>
      </c>
      <c r="X387" s="62"/>
    </row>
    <row r="388" spans="1:24" s="160" customFormat="1" ht="16.05" hidden="1" customHeight="1">
      <c r="A388" s="145"/>
      <c r="B388" s="176" t="s">
        <v>970</v>
      </c>
      <c r="C388" s="164" t="s">
        <v>61</v>
      </c>
      <c r="D388" s="146" t="s">
        <v>971</v>
      </c>
      <c r="E388" s="147" t="s">
        <v>847</v>
      </c>
      <c r="F388" s="148" t="s">
        <v>92</v>
      </c>
      <c r="G388" s="149">
        <v>6.35</v>
      </c>
      <c r="H388" s="150">
        <f>G388*$O$8</f>
        <v>633.38582999999994</v>
      </c>
      <c r="I388" s="151" t="s">
        <v>65</v>
      </c>
      <c r="J388" s="151">
        <v>24</v>
      </c>
      <c r="K388" s="166" t="s">
        <v>1218</v>
      </c>
      <c r="L388" s="152"/>
      <c r="M388" s="153">
        <f>L388*G388</f>
        <v>0</v>
      </c>
      <c r="N388" s="154">
        <f>L388*H388</f>
        <v>0</v>
      </c>
      <c r="O388" s="155" t="s">
        <v>66</v>
      </c>
      <c r="P388" s="155" t="s">
        <v>67</v>
      </c>
      <c r="Q388" s="147" t="s">
        <v>373</v>
      </c>
      <c r="R388" s="156" t="s">
        <v>972</v>
      </c>
      <c r="S388" s="147">
        <v>200</v>
      </c>
      <c r="T388" s="157" t="s">
        <v>973</v>
      </c>
      <c r="U388" s="156" t="s">
        <v>179</v>
      </c>
      <c r="V388" s="156" t="s">
        <v>143</v>
      </c>
      <c r="W388" s="158" t="s">
        <v>99</v>
      </c>
      <c r="X388" s="159"/>
    </row>
    <row r="389" spans="1:24" s="160" customFormat="1" ht="16.05" hidden="1" customHeight="1">
      <c r="A389" s="145"/>
      <c r="B389" s="176" t="s">
        <v>974</v>
      </c>
      <c r="C389" s="164" t="s">
        <v>61</v>
      </c>
      <c r="D389" s="146" t="s">
        <v>475</v>
      </c>
      <c r="E389" s="147" t="s">
        <v>850</v>
      </c>
      <c r="F389" s="148"/>
      <c r="G389" s="149">
        <v>6.05</v>
      </c>
      <c r="H389" s="150">
        <f>G389*$O$8</f>
        <v>603.46208999999999</v>
      </c>
      <c r="I389" s="151" t="s">
        <v>65</v>
      </c>
      <c r="J389" s="151">
        <v>20</v>
      </c>
      <c r="K389" s="166" t="s">
        <v>1218</v>
      </c>
      <c r="L389" s="152"/>
      <c r="M389" s="153">
        <f>L389*G389</f>
        <v>0</v>
      </c>
      <c r="N389" s="154">
        <f>L389*H389</f>
        <v>0</v>
      </c>
      <c r="O389" s="155" t="s">
        <v>66</v>
      </c>
      <c r="P389" s="155" t="s">
        <v>83</v>
      </c>
      <c r="Q389" s="147" t="s">
        <v>70</v>
      </c>
      <c r="R389" s="156" t="s">
        <v>126</v>
      </c>
      <c r="S389" s="147">
        <v>200</v>
      </c>
      <c r="T389" s="157" t="s">
        <v>173</v>
      </c>
      <c r="U389" s="156" t="s">
        <v>73</v>
      </c>
      <c r="V389" s="156" t="s">
        <v>135</v>
      </c>
      <c r="W389" s="158" t="s">
        <v>75</v>
      </c>
      <c r="X389" s="159"/>
    </row>
    <row r="390" spans="1:24" s="79" customFormat="1" ht="16.05" customHeight="1">
      <c r="A390" s="55"/>
      <c r="B390" s="175" t="s">
        <v>975</v>
      </c>
      <c r="C390" s="64" t="s">
        <v>61</v>
      </c>
      <c r="D390" s="65" t="s">
        <v>976</v>
      </c>
      <c r="E390" s="66" t="s">
        <v>847</v>
      </c>
      <c r="F390" s="67"/>
      <c r="G390" s="68">
        <v>4.25</v>
      </c>
      <c r="H390" s="69">
        <f>G390*$O$8</f>
        <v>423.91964999999999</v>
      </c>
      <c r="I390" s="70" t="s">
        <v>65</v>
      </c>
      <c r="J390" s="70">
        <v>24</v>
      </c>
      <c r="K390" s="173" t="s">
        <v>1221</v>
      </c>
      <c r="L390" s="71"/>
      <c r="M390" s="72">
        <f>L390*G390</f>
        <v>0</v>
      </c>
      <c r="N390" s="73">
        <f>L390*H390</f>
        <v>0</v>
      </c>
      <c r="O390" s="74" t="s">
        <v>1232</v>
      </c>
      <c r="P390" s="75" t="s">
        <v>67</v>
      </c>
      <c r="Q390" s="66" t="s">
        <v>84</v>
      </c>
      <c r="R390" s="76" t="s">
        <v>120</v>
      </c>
      <c r="S390" s="66" t="s">
        <v>977</v>
      </c>
      <c r="T390" s="77" t="s">
        <v>196</v>
      </c>
      <c r="U390" s="76" t="s">
        <v>97</v>
      </c>
      <c r="V390" s="76" t="s">
        <v>978</v>
      </c>
      <c r="W390" s="78" t="s">
        <v>106</v>
      </c>
      <c r="X390" s="62"/>
    </row>
    <row r="391" spans="1:24" s="160" customFormat="1" ht="16.05" hidden="1" customHeight="1">
      <c r="A391" s="145"/>
      <c r="B391" s="176" t="s">
        <v>979</v>
      </c>
      <c r="C391" s="164" t="s">
        <v>61</v>
      </c>
      <c r="D391" s="146" t="s">
        <v>477</v>
      </c>
      <c r="E391" s="147" t="s">
        <v>850</v>
      </c>
      <c r="F391" s="148"/>
      <c r="G391" s="149">
        <v>4.8999999999999995</v>
      </c>
      <c r="H391" s="150">
        <f>G391*$O$8</f>
        <v>488.75441999999998</v>
      </c>
      <c r="I391" s="151" t="s">
        <v>65</v>
      </c>
      <c r="J391" s="151">
        <v>20</v>
      </c>
      <c r="K391" s="166" t="s">
        <v>1218</v>
      </c>
      <c r="L391" s="152"/>
      <c r="M391" s="153">
        <f>L391*G391</f>
        <v>0</v>
      </c>
      <c r="N391" s="154">
        <f>L391*H391</f>
        <v>0</v>
      </c>
      <c r="O391" s="155" t="s">
        <v>66</v>
      </c>
      <c r="P391" s="155" t="s">
        <v>83</v>
      </c>
      <c r="Q391" s="147" t="s">
        <v>70</v>
      </c>
      <c r="R391" s="156" t="s">
        <v>126</v>
      </c>
      <c r="S391" s="147">
        <v>200</v>
      </c>
      <c r="T391" s="157" t="s">
        <v>173</v>
      </c>
      <c r="U391" s="156" t="s">
        <v>174</v>
      </c>
      <c r="V391" s="156" t="s">
        <v>478</v>
      </c>
      <c r="W391" s="158" t="s">
        <v>75</v>
      </c>
      <c r="X391" s="159"/>
    </row>
    <row r="392" spans="1:24" s="160" customFormat="1" ht="16.05" hidden="1" customHeight="1">
      <c r="A392" s="145"/>
      <c r="B392" s="176" t="s">
        <v>980</v>
      </c>
      <c r="C392" s="164" t="s">
        <v>61</v>
      </c>
      <c r="D392" s="146" t="s">
        <v>981</v>
      </c>
      <c r="E392" s="147" t="s">
        <v>850</v>
      </c>
      <c r="F392" s="148"/>
      <c r="G392" s="149">
        <v>4.8999999999999995</v>
      </c>
      <c r="H392" s="150">
        <f>G392*$O$8</f>
        <v>488.75441999999998</v>
      </c>
      <c r="I392" s="151" t="s">
        <v>65</v>
      </c>
      <c r="J392" s="151">
        <v>20</v>
      </c>
      <c r="K392" s="166" t="s">
        <v>1218</v>
      </c>
      <c r="L392" s="152"/>
      <c r="M392" s="153">
        <f>L392*G392</f>
        <v>0</v>
      </c>
      <c r="N392" s="154">
        <f>L392*H392</f>
        <v>0</v>
      </c>
      <c r="O392" s="155" t="s">
        <v>66</v>
      </c>
      <c r="P392" s="155" t="s">
        <v>83</v>
      </c>
      <c r="Q392" s="147" t="s">
        <v>70</v>
      </c>
      <c r="R392" s="156" t="s">
        <v>139</v>
      </c>
      <c r="S392" s="147">
        <v>250</v>
      </c>
      <c r="T392" s="157" t="s">
        <v>113</v>
      </c>
      <c r="U392" s="156" t="s">
        <v>174</v>
      </c>
      <c r="V392" s="156" t="s">
        <v>982</v>
      </c>
      <c r="W392" s="158" t="s">
        <v>75</v>
      </c>
      <c r="X392" s="159"/>
    </row>
    <row r="393" spans="1:24" s="160" customFormat="1" ht="16.05" hidden="1" customHeight="1">
      <c r="A393" s="145"/>
      <c r="B393" s="176" t="s">
        <v>983</v>
      </c>
      <c r="C393" s="164" t="s">
        <v>61</v>
      </c>
      <c r="D393" s="146" t="s">
        <v>480</v>
      </c>
      <c r="E393" s="147" t="s">
        <v>850</v>
      </c>
      <c r="F393" s="148"/>
      <c r="G393" s="149">
        <v>6.05</v>
      </c>
      <c r="H393" s="150">
        <f>G393*$O$8</f>
        <v>603.46208999999999</v>
      </c>
      <c r="I393" s="151" t="s">
        <v>65</v>
      </c>
      <c r="J393" s="151">
        <v>20</v>
      </c>
      <c r="K393" s="166" t="s">
        <v>1218</v>
      </c>
      <c r="L393" s="152"/>
      <c r="M393" s="153">
        <f>L393*G393</f>
        <v>0</v>
      </c>
      <c r="N393" s="154">
        <f>L393*H393</f>
        <v>0</v>
      </c>
      <c r="O393" s="155" t="s">
        <v>66</v>
      </c>
      <c r="P393" s="155" t="s">
        <v>83</v>
      </c>
      <c r="Q393" s="147" t="s">
        <v>70</v>
      </c>
      <c r="R393" s="156" t="s">
        <v>481</v>
      </c>
      <c r="S393" s="147">
        <v>200</v>
      </c>
      <c r="T393" s="157" t="s">
        <v>167</v>
      </c>
      <c r="U393" s="156" t="s">
        <v>174</v>
      </c>
      <c r="V393" s="156" t="s">
        <v>135</v>
      </c>
      <c r="W393" s="158" t="s">
        <v>216</v>
      </c>
      <c r="X393" s="159"/>
    </row>
    <row r="394" spans="1:24" s="79" customFormat="1" ht="16.05" customHeight="1">
      <c r="A394" s="55"/>
      <c r="B394" s="175" t="s">
        <v>984</v>
      </c>
      <c r="C394" s="64" t="s">
        <v>61</v>
      </c>
      <c r="D394" s="65" t="s">
        <v>985</v>
      </c>
      <c r="E394" s="66" t="s">
        <v>847</v>
      </c>
      <c r="F394" s="80" t="s">
        <v>92</v>
      </c>
      <c r="G394" s="68">
        <v>6.35</v>
      </c>
      <c r="H394" s="69">
        <f>G394*$O$8</f>
        <v>633.38582999999994</v>
      </c>
      <c r="I394" s="70" t="s">
        <v>65</v>
      </c>
      <c r="J394" s="70">
        <v>24</v>
      </c>
      <c r="K394" s="174" t="s">
        <v>1222</v>
      </c>
      <c r="L394" s="71"/>
      <c r="M394" s="72">
        <f>L394*G394</f>
        <v>0</v>
      </c>
      <c r="N394" s="73">
        <f>L394*H394</f>
        <v>0</v>
      </c>
      <c r="O394" s="74" t="s">
        <v>1232</v>
      </c>
      <c r="P394" s="75" t="s">
        <v>67</v>
      </c>
      <c r="Q394" s="66" t="s">
        <v>373</v>
      </c>
      <c r="R394" s="76" t="s">
        <v>102</v>
      </c>
      <c r="S394" s="66" t="s">
        <v>279</v>
      </c>
      <c r="T394" s="77" t="s">
        <v>986</v>
      </c>
      <c r="U394" s="76" t="s">
        <v>110</v>
      </c>
      <c r="V394" s="76" t="s">
        <v>143</v>
      </c>
      <c r="W394" s="78" t="s">
        <v>99</v>
      </c>
      <c r="X394" s="62"/>
    </row>
    <row r="395" spans="1:24" s="79" customFormat="1" ht="16.05" customHeight="1">
      <c r="A395" s="55"/>
      <c r="B395" s="175" t="s">
        <v>987</v>
      </c>
      <c r="C395" s="64" t="s">
        <v>845</v>
      </c>
      <c r="D395" s="65" t="s">
        <v>988</v>
      </c>
      <c r="E395" s="66" t="s">
        <v>847</v>
      </c>
      <c r="F395" s="80" t="s">
        <v>92</v>
      </c>
      <c r="G395" s="83">
        <f>H395/$O$8</f>
        <v>6.3661828367710722</v>
      </c>
      <c r="H395" s="84">
        <v>635</v>
      </c>
      <c r="I395" s="70" t="s">
        <v>65</v>
      </c>
      <c r="J395" s="70">
        <v>24</v>
      </c>
      <c r="K395" s="173" t="s">
        <v>1221</v>
      </c>
      <c r="L395" s="71"/>
      <c r="M395" s="72">
        <f>L395*G395</f>
        <v>0</v>
      </c>
      <c r="N395" s="73">
        <f>L395*H395</f>
        <v>0</v>
      </c>
      <c r="O395" s="74" t="s">
        <v>1232</v>
      </c>
      <c r="P395" s="75" t="s">
        <v>67</v>
      </c>
      <c r="Q395" s="66" t="s">
        <v>373</v>
      </c>
      <c r="R395" s="76" t="s">
        <v>95</v>
      </c>
      <c r="S395" s="66" t="s">
        <v>279</v>
      </c>
      <c r="T395" s="77" t="s">
        <v>989</v>
      </c>
      <c r="U395" s="76" t="s">
        <v>110</v>
      </c>
      <c r="V395" s="76" t="s">
        <v>143</v>
      </c>
      <c r="W395" s="78" t="s">
        <v>99</v>
      </c>
      <c r="X395" s="62"/>
    </row>
    <row r="396" spans="1:24" s="160" customFormat="1" ht="16.05" hidden="1" customHeight="1">
      <c r="A396" s="145"/>
      <c r="B396" s="176" t="s">
        <v>990</v>
      </c>
      <c r="C396" s="164" t="s">
        <v>61</v>
      </c>
      <c r="D396" s="146" t="s">
        <v>988</v>
      </c>
      <c r="E396" s="147" t="s">
        <v>847</v>
      </c>
      <c r="F396" s="148" t="s">
        <v>92</v>
      </c>
      <c r="G396" s="149">
        <v>6.35</v>
      </c>
      <c r="H396" s="150">
        <f>G396*$O$8</f>
        <v>633.38582999999994</v>
      </c>
      <c r="I396" s="151" t="s">
        <v>65</v>
      </c>
      <c r="J396" s="151">
        <v>24</v>
      </c>
      <c r="K396" s="166" t="s">
        <v>1218</v>
      </c>
      <c r="L396" s="152"/>
      <c r="M396" s="153">
        <f>L396*G396</f>
        <v>0</v>
      </c>
      <c r="N396" s="154">
        <f>L396*H396</f>
        <v>0</v>
      </c>
      <c r="O396" s="155" t="s">
        <v>66</v>
      </c>
      <c r="P396" s="155" t="s">
        <v>67</v>
      </c>
      <c r="Q396" s="147" t="s">
        <v>373</v>
      </c>
      <c r="R396" s="156" t="s">
        <v>95</v>
      </c>
      <c r="S396" s="147" t="s">
        <v>279</v>
      </c>
      <c r="T396" s="157" t="s">
        <v>989</v>
      </c>
      <c r="U396" s="156" t="s">
        <v>110</v>
      </c>
      <c r="V396" s="156" t="s">
        <v>143</v>
      </c>
      <c r="W396" s="158" t="s">
        <v>99</v>
      </c>
      <c r="X396" s="159"/>
    </row>
    <row r="397" spans="1:24" s="160" customFormat="1" ht="16.05" hidden="1" customHeight="1">
      <c r="A397" s="145"/>
      <c r="B397" s="176" t="s">
        <v>991</v>
      </c>
      <c r="C397" s="164" t="s">
        <v>845</v>
      </c>
      <c r="D397" s="146" t="s">
        <v>483</v>
      </c>
      <c r="E397" s="161" t="s">
        <v>847</v>
      </c>
      <c r="F397" s="148"/>
      <c r="G397" s="149">
        <f>H397/$O$8</f>
        <v>2.857263162960245</v>
      </c>
      <c r="H397" s="150">
        <v>285</v>
      </c>
      <c r="I397" s="162" t="s">
        <v>856</v>
      </c>
      <c r="J397" s="162">
        <v>24</v>
      </c>
      <c r="K397" s="166" t="s">
        <v>1218</v>
      </c>
      <c r="L397" s="152"/>
      <c r="M397" s="153">
        <f>L397*G397</f>
        <v>0</v>
      </c>
      <c r="N397" s="154">
        <f>L397*H397</f>
        <v>0</v>
      </c>
      <c r="O397" s="155" t="s">
        <v>848</v>
      </c>
      <c r="P397" s="155" t="s">
        <v>67</v>
      </c>
      <c r="Q397" s="147" t="s">
        <v>84</v>
      </c>
      <c r="R397" s="156" t="s">
        <v>102</v>
      </c>
      <c r="S397" s="147">
        <v>400</v>
      </c>
      <c r="T397" s="157" t="s">
        <v>484</v>
      </c>
      <c r="U397" s="156" t="s">
        <v>97</v>
      </c>
      <c r="V397" s="156" t="s">
        <v>485</v>
      </c>
      <c r="W397" s="158" t="s">
        <v>216</v>
      </c>
      <c r="X397" s="159"/>
    </row>
    <row r="398" spans="1:24" s="160" customFormat="1" ht="16.05" hidden="1" customHeight="1">
      <c r="A398" s="145"/>
      <c r="B398" s="176" t="s">
        <v>992</v>
      </c>
      <c r="C398" s="164" t="s">
        <v>61</v>
      </c>
      <c r="D398" s="146" t="s">
        <v>490</v>
      </c>
      <c r="E398" s="147" t="s">
        <v>847</v>
      </c>
      <c r="F398" s="148"/>
      <c r="G398" s="149">
        <v>4.25</v>
      </c>
      <c r="H398" s="150">
        <f>G398*$O$8</f>
        <v>423.91964999999999</v>
      </c>
      <c r="I398" s="151" t="s">
        <v>65</v>
      </c>
      <c r="J398" s="151">
        <v>24</v>
      </c>
      <c r="K398" s="166" t="s">
        <v>1218</v>
      </c>
      <c r="L398" s="152"/>
      <c r="M398" s="153">
        <f>L398*G398</f>
        <v>0</v>
      </c>
      <c r="N398" s="154">
        <f>L398*H398</f>
        <v>0</v>
      </c>
      <c r="O398" s="155" t="s">
        <v>66</v>
      </c>
      <c r="P398" s="155" t="s">
        <v>67</v>
      </c>
      <c r="Q398" s="147" t="s">
        <v>84</v>
      </c>
      <c r="R398" s="156" t="s">
        <v>199</v>
      </c>
      <c r="S398" s="147">
        <v>300</v>
      </c>
      <c r="T398" s="157" t="s">
        <v>491</v>
      </c>
      <c r="U398" s="156" t="s">
        <v>122</v>
      </c>
      <c r="V398" s="156" t="s">
        <v>276</v>
      </c>
      <c r="W398" s="158" t="s">
        <v>89</v>
      </c>
      <c r="X398" s="159"/>
    </row>
    <row r="399" spans="1:24" s="79" customFormat="1" ht="16.05" customHeight="1">
      <c r="A399" s="55"/>
      <c r="B399" s="175" t="s">
        <v>993</v>
      </c>
      <c r="C399" s="64" t="s">
        <v>845</v>
      </c>
      <c r="D399" s="65" t="s">
        <v>493</v>
      </c>
      <c r="E399" s="85" t="s">
        <v>847</v>
      </c>
      <c r="F399" s="67"/>
      <c r="G399" s="83">
        <f>H399/$O$8</f>
        <v>2.857263162960245</v>
      </c>
      <c r="H399" s="84">
        <v>285</v>
      </c>
      <c r="I399" s="86" t="s">
        <v>856</v>
      </c>
      <c r="J399" s="86">
        <v>24</v>
      </c>
      <c r="K399" s="173" t="s">
        <v>1221</v>
      </c>
      <c r="L399" s="71"/>
      <c r="M399" s="72">
        <f>L399*G399</f>
        <v>0</v>
      </c>
      <c r="N399" s="73">
        <f>L399*H399</f>
        <v>0</v>
      </c>
      <c r="O399" s="74" t="s">
        <v>1232</v>
      </c>
      <c r="P399" s="75" t="s">
        <v>67</v>
      </c>
      <c r="Q399" s="66" t="s">
        <v>70</v>
      </c>
      <c r="R399" s="76" t="s">
        <v>95</v>
      </c>
      <c r="S399" s="66">
        <v>300</v>
      </c>
      <c r="T399" s="77" t="s">
        <v>484</v>
      </c>
      <c r="U399" s="76" t="s">
        <v>214</v>
      </c>
      <c r="V399" s="76" t="s">
        <v>494</v>
      </c>
      <c r="W399" s="78" t="s">
        <v>495</v>
      </c>
      <c r="X399" s="62"/>
    </row>
    <row r="400" spans="1:24" s="160" customFormat="1" ht="16.05" hidden="1" customHeight="1">
      <c r="A400" s="145"/>
      <c r="B400" s="176" t="s">
        <v>994</v>
      </c>
      <c r="C400" s="164" t="s">
        <v>61</v>
      </c>
      <c r="D400" s="146" t="s">
        <v>995</v>
      </c>
      <c r="E400" s="147" t="s">
        <v>850</v>
      </c>
      <c r="F400" s="148"/>
      <c r="G400" s="149">
        <v>4.8999999999999995</v>
      </c>
      <c r="H400" s="150">
        <f>G400*$O$8</f>
        <v>488.75441999999998</v>
      </c>
      <c r="I400" s="151" t="s">
        <v>65</v>
      </c>
      <c r="J400" s="151">
        <v>20</v>
      </c>
      <c r="K400" s="166" t="s">
        <v>1218</v>
      </c>
      <c r="L400" s="152"/>
      <c r="M400" s="153">
        <f>L400*G400</f>
        <v>0</v>
      </c>
      <c r="N400" s="154">
        <f>L400*H400</f>
        <v>0</v>
      </c>
      <c r="O400" s="155" t="s">
        <v>66</v>
      </c>
      <c r="P400" s="155" t="s">
        <v>83</v>
      </c>
      <c r="Q400" s="147" t="s">
        <v>70</v>
      </c>
      <c r="R400" s="156" t="s">
        <v>95</v>
      </c>
      <c r="S400" s="147" t="s">
        <v>279</v>
      </c>
      <c r="T400" s="157"/>
      <c r="U400" s="156" t="s">
        <v>996</v>
      </c>
      <c r="V400" s="156" t="s">
        <v>452</v>
      </c>
      <c r="W400" s="158" t="s">
        <v>75</v>
      </c>
      <c r="X400" s="159"/>
    </row>
    <row r="401" spans="1:24" s="79" customFormat="1" ht="16.05" customHeight="1">
      <c r="A401" s="55"/>
      <c r="B401" s="175" t="s">
        <v>997</v>
      </c>
      <c r="C401" s="64" t="s">
        <v>845</v>
      </c>
      <c r="D401" s="65" t="s">
        <v>526</v>
      </c>
      <c r="E401" s="85" t="s">
        <v>847</v>
      </c>
      <c r="F401" s="67"/>
      <c r="G401" s="83">
        <f>H401/$O$8</f>
        <v>2.857263162960245</v>
      </c>
      <c r="H401" s="84">
        <v>285</v>
      </c>
      <c r="I401" s="86" t="s">
        <v>856</v>
      </c>
      <c r="J401" s="86">
        <v>24</v>
      </c>
      <c r="K401" s="173" t="s">
        <v>1221</v>
      </c>
      <c r="L401" s="71"/>
      <c r="M401" s="72">
        <f>L401*G401</f>
        <v>0</v>
      </c>
      <c r="N401" s="73">
        <f>L401*H401</f>
        <v>0</v>
      </c>
      <c r="O401" s="74" t="s">
        <v>1232</v>
      </c>
      <c r="P401" s="75" t="s">
        <v>67</v>
      </c>
      <c r="Q401" s="66" t="s">
        <v>70</v>
      </c>
      <c r="R401" s="76" t="s">
        <v>95</v>
      </c>
      <c r="S401" s="66">
        <v>250</v>
      </c>
      <c r="T401" s="77" t="s">
        <v>173</v>
      </c>
      <c r="U401" s="76" t="s">
        <v>73</v>
      </c>
      <c r="V401" s="76" t="s">
        <v>235</v>
      </c>
      <c r="W401" s="78" t="s">
        <v>75</v>
      </c>
      <c r="X401" s="62"/>
    </row>
    <row r="402" spans="1:24" s="160" customFormat="1" ht="16.05" hidden="1" customHeight="1">
      <c r="A402" s="145"/>
      <c r="B402" s="176" t="s">
        <v>998</v>
      </c>
      <c r="C402" s="164" t="s">
        <v>61</v>
      </c>
      <c r="D402" s="146" t="s">
        <v>528</v>
      </c>
      <c r="E402" s="147" t="s">
        <v>847</v>
      </c>
      <c r="F402" s="148"/>
      <c r="G402" s="149">
        <v>4.25</v>
      </c>
      <c r="H402" s="150">
        <f>G402*$O$8</f>
        <v>423.91964999999999</v>
      </c>
      <c r="I402" s="151" t="s">
        <v>65</v>
      </c>
      <c r="J402" s="151">
        <v>24</v>
      </c>
      <c r="K402" s="166" t="s">
        <v>1218</v>
      </c>
      <c r="L402" s="152"/>
      <c r="M402" s="153">
        <f>L402*G402</f>
        <v>0</v>
      </c>
      <c r="N402" s="154">
        <f>L402*H402</f>
        <v>0</v>
      </c>
      <c r="O402" s="155" t="s">
        <v>1232</v>
      </c>
      <c r="P402" s="155" t="s">
        <v>67</v>
      </c>
      <c r="Q402" s="147" t="s">
        <v>70</v>
      </c>
      <c r="R402" s="156" t="s">
        <v>120</v>
      </c>
      <c r="S402" s="147">
        <v>300</v>
      </c>
      <c r="T402" s="157" t="s">
        <v>529</v>
      </c>
      <c r="U402" s="156" t="s">
        <v>73</v>
      </c>
      <c r="V402" s="156" t="s">
        <v>147</v>
      </c>
      <c r="W402" s="158" t="s">
        <v>75</v>
      </c>
      <c r="X402" s="159"/>
    </row>
    <row r="403" spans="1:24" s="79" customFormat="1" ht="16.05" customHeight="1">
      <c r="A403" s="55"/>
      <c r="B403" s="175" t="s">
        <v>999</v>
      </c>
      <c r="C403" s="64" t="s">
        <v>61</v>
      </c>
      <c r="D403" s="65" t="s">
        <v>531</v>
      </c>
      <c r="E403" s="66" t="s">
        <v>847</v>
      </c>
      <c r="F403" s="67"/>
      <c r="G403" s="68">
        <v>4.25</v>
      </c>
      <c r="H403" s="69">
        <f>G403*$O$8</f>
        <v>423.91964999999999</v>
      </c>
      <c r="I403" s="70" t="s">
        <v>65</v>
      </c>
      <c r="J403" s="70">
        <v>24</v>
      </c>
      <c r="K403" s="173" t="s">
        <v>1221</v>
      </c>
      <c r="L403" s="71"/>
      <c r="M403" s="72">
        <f>L403*G403</f>
        <v>0</v>
      </c>
      <c r="N403" s="73">
        <f>L403*H403</f>
        <v>0</v>
      </c>
      <c r="O403" s="74" t="s">
        <v>1232</v>
      </c>
      <c r="P403" s="75" t="s">
        <v>67</v>
      </c>
      <c r="Q403" s="66" t="s">
        <v>84</v>
      </c>
      <c r="R403" s="76" t="s">
        <v>532</v>
      </c>
      <c r="S403" s="66">
        <v>300</v>
      </c>
      <c r="T403" s="77" t="s">
        <v>533</v>
      </c>
      <c r="U403" s="76" t="s">
        <v>122</v>
      </c>
      <c r="V403" s="76" t="s">
        <v>147</v>
      </c>
      <c r="W403" s="78" t="s">
        <v>75</v>
      </c>
      <c r="X403" s="62"/>
    </row>
    <row r="404" spans="1:24" s="160" customFormat="1" ht="16.05" hidden="1" customHeight="1">
      <c r="A404" s="145"/>
      <c r="B404" s="176" t="s">
        <v>1000</v>
      </c>
      <c r="C404" s="164" t="s">
        <v>61</v>
      </c>
      <c r="D404" s="146" t="s">
        <v>1001</v>
      </c>
      <c r="E404" s="147" t="s">
        <v>847</v>
      </c>
      <c r="F404" s="148"/>
      <c r="G404" s="149">
        <v>4.25</v>
      </c>
      <c r="H404" s="150">
        <f>G404*$O$8</f>
        <v>423.91964999999999</v>
      </c>
      <c r="I404" s="151" t="s">
        <v>65</v>
      </c>
      <c r="J404" s="151">
        <v>24</v>
      </c>
      <c r="K404" s="166" t="s">
        <v>1218</v>
      </c>
      <c r="L404" s="152"/>
      <c r="M404" s="153">
        <f>L404*G404</f>
        <v>0</v>
      </c>
      <c r="N404" s="154">
        <f>L404*H404</f>
        <v>0</v>
      </c>
      <c r="O404" s="155" t="s">
        <v>1232</v>
      </c>
      <c r="P404" s="155" t="s">
        <v>67</v>
      </c>
      <c r="Q404" s="147"/>
      <c r="R404" s="156"/>
      <c r="S404" s="147"/>
      <c r="T404" s="157"/>
      <c r="U404" s="156"/>
      <c r="V404" s="156"/>
      <c r="W404" s="158" t="s">
        <v>75</v>
      </c>
      <c r="X404" s="159"/>
    </row>
    <row r="405" spans="1:24" s="79" customFormat="1" ht="16.05" customHeight="1">
      <c r="A405" s="55"/>
      <c r="B405" s="175" t="s">
        <v>1002</v>
      </c>
      <c r="C405" s="64" t="s">
        <v>845</v>
      </c>
      <c r="D405" s="65" t="s">
        <v>535</v>
      </c>
      <c r="E405" s="66" t="s">
        <v>847</v>
      </c>
      <c r="F405" s="67"/>
      <c r="G405" s="83">
        <f>H405/$O$8</f>
        <v>3.7194548542394767</v>
      </c>
      <c r="H405" s="84">
        <v>371</v>
      </c>
      <c r="I405" s="70" t="s">
        <v>65</v>
      </c>
      <c r="J405" s="70">
        <v>24</v>
      </c>
      <c r="K405" s="173" t="s">
        <v>1221</v>
      </c>
      <c r="L405" s="71"/>
      <c r="M405" s="72">
        <f>L405*G405</f>
        <v>0</v>
      </c>
      <c r="N405" s="73">
        <f>L405*H405</f>
        <v>0</v>
      </c>
      <c r="O405" s="74" t="s">
        <v>1232</v>
      </c>
      <c r="P405" s="75" t="s">
        <v>67</v>
      </c>
      <c r="Q405" s="66" t="s">
        <v>84</v>
      </c>
      <c r="R405" s="76" t="s">
        <v>172</v>
      </c>
      <c r="S405" s="66">
        <v>300</v>
      </c>
      <c r="T405" s="77" t="s">
        <v>249</v>
      </c>
      <c r="U405" s="76" t="s">
        <v>122</v>
      </c>
      <c r="V405" s="76" t="s">
        <v>143</v>
      </c>
      <c r="W405" s="78" t="s">
        <v>216</v>
      </c>
      <c r="X405" s="62"/>
    </row>
    <row r="406" spans="1:24" s="160" customFormat="1" ht="16.05" hidden="1" customHeight="1">
      <c r="A406" s="145"/>
      <c r="B406" s="176" t="s">
        <v>1003</v>
      </c>
      <c r="C406" s="164" t="s">
        <v>61</v>
      </c>
      <c r="D406" s="146" t="s">
        <v>541</v>
      </c>
      <c r="E406" s="147" t="s">
        <v>850</v>
      </c>
      <c r="F406" s="148"/>
      <c r="G406" s="149">
        <v>4.55</v>
      </c>
      <c r="H406" s="150">
        <f>G406*$O$8</f>
        <v>453.84339</v>
      </c>
      <c r="I406" s="151" t="s">
        <v>65</v>
      </c>
      <c r="J406" s="151">
        <v>20</v>
      </c>
      <c r="K406" s="166" t="s">
        <v>1218</v>
      </c>
      <c r="L406" s="152"/>
      <c r="M406" s="153">
        <f>L406*G406</f>
        <v>0</v>
      </c>
      <c r="N406" s="154">
        <f>L406*H406</f>
        <v>0</v>
      </c>
      <c r="O406" s="155" t="s">
        <v>66</v>
      </c>
      <c r="P406" s="155" t="s">
        <v>83</v>
      </c>
      <c r="Q406" s="147" t="s">
        <v>70</v>
      </c>
      <c r="R406" s="156" t="s">
        <v>150</v>
      </c>
      <c r="S406" s="147">
        <v>250</v>
      </c>
      <c r="T406" s="157" t="s">
        <v>173</v>
      </c>
      <c r="U406" s="156" t="s">
        <v>539</v>
      </c>
      <c r="V406" s="156" t="s">
        <v>355</v>
      </c>
      <c r="W406" s="158" t="s">
        <v>75</v>
      </c>
      <c r="X406" s="159"/>
    </row>
    <row r="407" spans="1:24" s="160" customFormat="1" ht="16.05" hidden="1" customHeight="1">
      <c r="A407" s="145"/>
      <c r="B407" s="176" t="s">
        <v>1004</v>
      </c>
      <c r="C407" s="164" t="s">
        <v>845</v>
      </c>
      <c r="D407" s="146" t="s">
        <v>547</v>
      </c>
      <c r="E407" s="161" t="s">
        <v>847</v>
      </c>
      <c r="F407" s="148" t="s">
        <v>130</v>
      </c>
      <c r="G407" s="149">
        <f>H407/$O$8</f>
        <v>2.857263162960245</v>
      </c>
      <c r="H407" s="150">
        <v>285</v>
      </c>
      <c r="I407" s="162" t="s">
        <v>856</v>
      </c>
      <c r="J407" s="162">
        <v>24</v>
      </c>
      <c r="K407" s="166" t="s">
        <v>1218</v>
      </c>
      <c r="L407" s="152"/>
      <c r="M407" s="153">
        <f>L407*G407</f>
        <v>0</v>
      </c>
      <c r="N407" s="154">
        <f>L407*H407</f>
        <v>0</v>
      </c>
      <c r="O407" s="155" t="s">
        <v>848</v>
      </c>
      <c r="P407" s="155" t="s">
        <v>67</v>
      </c>
      <c r="Q407" s="147" t="s">
        <v>70</v>
      </c>
      <c r="R407" s="156" t="s">
        <v>120</v>
      </c>
      <c r="S407" s="147">
        <v>350</v>
      </c>
      <c r="T407" s="157" t="s">
        <v>213</v>
      </c>
      <c r="U407" s="156" t="s">
        <v>539</v>
      </c>
      <c r="V407" s="156" t="s">
        <v>548</v>
      </c>
      <c r="W407" s="158" t="s">
        <v>75</v>
      </c>
      <c r="X407" s="159"/>
    </row>
    <row r="408" spans="1:24" s="160" customFormat="1" ht="16.05" hidden="1" customHeight="1">
      <c r="A408" s="145"/>
      <c r="B408" s="176" t="s">
        <v>1005</v>
      </c>
      <c r="C408" s="164" t="s">
        <v>61</v>
      </c>
      <c r="D408" s="146" t="s">
        <v>547</v>
      </c>
      <c r="E408" s="147" t="s">
        <v>847</v>
      </c>
      <c r="F408" s="148" t="s">
        <v>130</v>
      </c>
      <c r="G408" s="149">
        <v>4.25</v>
      </c>
      <c r="H408" s="150">
        <f>G408*$O$8</f>
        <v>423.91964999999999</v>
      </c>
      <c r="I408" s="151" t="s">
        <v>65</v>
      </c>
      <c r="J408" s="151">
        <v>24</v>
      </c>
      <c r="K408" s="166" t="s">
        <v>1218</v>
      </c>
      <c r="L408" s="152"/>
      <c r="M408" s="153">
        <f>L408*G408</f>
        <v>0</v>
      </c>
      <c r="N408" s="154">
        <f>L408*H408</f>
        <v>0</v>
      </c>
      <c r="O408" s="155" t="s">
        <v>1232</v>
      </c>
      <c r="P408" s="155" t="s">
        <v>67</v>
      </c>
      <c r="Q408" s="147" t="s">
        <v>70</v>
      </c>
      <c r="R408" s="156" t="s">
        <v>120</v>
      </c>
      <c r="S408" s="147">
        <v>350</v>
      </c>
      <c r="T408" s="157" t="s">
        <v>213</v>
      </c>
      <c r="U408" s="156" t="s">
        <v>539</v>
      </c>
      <c r="V408" s="156" t="s">
        <v>548</v>
      </c>
      <c r="W408" s="158" t="s">
        <v>75</v>
      </c>
      <c r="X408" s="159"/>
    </row>
    <row r="409" spans="1:24" s="160" customFormat="1" ht="16.05" hidden="1" customHeight="1">
      <c r="A409" s="145"/>
      <c r="B409" s="176" t="s">
        <v>1006</v>
      </c>
      <c r="C409" s="164" t="s">
        <v>61</v>
      </c>
      <c r="D409" s="146" t="s">
        <v>550</v>
      </c>
      <c r="E409" s="147" t="s">
        <v>850</v>
      </c>
      <c r="F409" s="148"/>
      <c r="G409" s="149">
        <v>6.05</v>
      </c>
      <c r="H409" s="150">
        <f>G409*$O$8</f>
        <v>603.46208999999999</v>
      </c>
      <c r="I409" s="151" t="s">
        <v>65</v>
      </c>
      <c r="J409" s="151">
        <v>20</v>
      </c>
      <c r="K409" s="166" t="s">
        <v>1218</v>
      </c>
      <c r="L409" s="152"/>
      <c r="M409" s="153">
        <f>L409*G409</f>
        <v>0</v>
      </c>
      <c r="N409" s="154">
        <f>L409*H409</f>
        <v>0</v>
      </c>
      <c r="O409" s="155" t="s">
        <v>66</v>
      </c>
      <c r="P409" s="155" t="s">
        <v>83</v>
      </c>
      <c r="Q409" s="147" t="s">
        <v>84</v>
      </c>
      <c r="R409" s="156" t="s">
        <v>126</v>
      </c>
      <c r="S409" s="147">
        <v>300</v>
      </c>
      <c r="T409" s="157" t="s">
        <v>249</v>
      </c>
      <c r="U409" s="156" t="s">
        <v>97</v>
      </c>
      <c r="V409" s="156" t="s">
        <v>551</v>
      </c>
      <c r="W409" s="158" t="s">
        <v>216</v>
      </c>
      <c r="X409" s="159"/>
    </row>
    <row r="410" spans="1:24" s="79" customFormat="1" ht="16.05" customHeight="1">
      <c r="A410" s="55"/>
      <c r="B410" s="175" t="s">
        <v>1007</v>
      </c>
      <c r="C410" s="64" t="s">
        <v>61</v>
      </c>
      <c r="D410" s="65" t="s">
        <v>556</v>
      </c>
      <c r="E410" s="66" t="s">
        <v>847</v>
      </c>
      <c r="F410" s="67"/>
      <c r="G410" s="68">
        <v>6.19</v>
      </c>
      <c r="H410" s="69">
        <f>G410*$O$8</f>
        <v>617.42650200000003</v>
      </c>
      <c r="I410" s="70" t="s">
        <v>65</v>
      </c>
      <c r="J410" s="70">
        <v>24</v>
      </c>
      <c r="K410" s="173" t="s">
        <v>1221</v>
      </c>
      <c r="L410" s="71"/>
      <c r="M410" s="72">
        <f>L410*G410</f>
        <v>0</v>
      </c>
      <c r="N410" s="73">
        <f>L410*H410</f>
        <v>0</v>
      </c>
      <c r="O410" s="74" t="s">
        <v>1232</v>
      </c>
      <c r="P410" s="75" t="s">
        <v>67</v>
      </c>
      <c r="Q410" s="66" t="s">
        <v>70</v>
      </c>
      <c r="R410" s="76" t="s">
        <v>126</v>
      </c>
      <c r="S410" s="66">
        <v>200</v>
      </c>
      <c r="T410" s="77" t="s">
        <v>557</v>
      </c>
      <c r="U410" s="76" t="s">
        <v>558</v>
      </c>
      <c r="V410" s="76" t="s">
        <v>143</v>
      </c>
      <c r="W410" s="78" t="s">
        <v>75</v>
      </c>
      <c r="X410" s="62"/>
    </row>
    <row r="411" spans="1:24" s="160" customFormat="1" ht="16.05" hidden="1" customHeight="1">
      <c r="A411" s="145"/>
      <c r="B411" s="176" t="s">
        <v>1008</v>
      </c>
      <c r="C411" s="164" t="s">
        <v>61</v>
      </c>
      <c r="D411" s="146" t="s">
        <v>1009</v>
      </c>
      <c r="E411" s="147" t="s">
        <v>850</v>
      </c>
      <c r="F411" s="148"/>
      <c r="G411" s="149">
        <v>6.05</v>
      </c>
      <c r="H411" s="150">
        <f>G411*$O$8</f>
        <v>603.46208999999999</v>
      </c>
      <c r="I411" s="151" t="s">
        <v>65</v>
      </c>
      <c r="J411" s="151">
        <v>20</v>
      </c>
      <c r="K411" s="166" t="s">
        <v>1218</v>
      </c>
      <c r="L411" s="152"/>
      <c r="M411" s="153">
        <f>L411*G411</f>
        <v>0</v>
      </c>
      <c r="N411" s="154">
        <f>L411*H411</f>
        <v>0</v>
      </c>
      <c r="O411" s="155" t="s">
        <v>66</v>
      </c>
      <c r="P411" s="155" t="s">
        <v>83</v>
      </c>
      <c r="Q411" s="147" t="s">
        <v>70</v>
      </c>
      <c r="R411" s="156" t="s">
        <v>172</v>
      </c>
      <c r="S411" s="147">
        <v>200</v>
      </c>
      <c r="T411" s="157" t="s">
        <v>441</v>
      </c>
      <c r="U411" s="156" t="s">
        <v>566</v>
      </c>
      <c r="V411" s="156" t="s">
        <v>135</v>
      </c>
      <c r="W411" s="158" t="s">
        <v>75</v>
      </c>
      <c r="X411" s="159"/>
    </row>
    <row r="412" spans="1:24" s="160" customFormat="1" ht="16.05" hidden="1" customHeight="1">
      <c r="A412" s="145"/>
      <c r="B412" s="176" t="s">
        <v>1010</v>
      </c>
      <c r="C412" s="164" t="s">
        <v>61</v>
      </c>
      <c r="D412" s="146" t="s">
        <v>565</v>
      </c>
      <c r="E412" s="147" t="s">
        <v>850</v>
      </c>
      <c r="F412" s="148"/>
      <c r="G412" s="149">
        <v>4.55</v>
      </c>
      <c r="H412" s="150">
        <f>G412*$O$8</f>
        <v>453.84339</v>
      </c>
      <c r="I412" s="151" t="s">
        <v>65</v>
      </c>
      <c r="J412" s="151">
        <v>20</v>
      </c>
      <c r="K412" s="166" t="s">
        <v>1218</v>
      </c>
      <c r="L412" s="152"/>
      <c r="M412" s="153">
        <f>L412*G412</f>
        <v>0</v>
      </c>
      <c r="N412" s="154">
        <f>L412*H412</f>
        <v>0</v>
      </c>
      <c r="O412" s="155" t="s">
        <v>66</v>
      </c>
      <c r="P412" s="155" t="s">
        <v>83</v>
      </c>
      <c r="Q412" s="147" t="s">
        <v>70</v>
      </c>
      <c r="R412" s="156" t="s">
        <v>230</v>
      </c>
      <c r="S412" s="147">
        <v>400</v>
      </c>
      <c r="T412" s="157" t="s">
        <v>113</v>
      </c>
      <c r="U412" s="156" t="s">
        <v>566</v>
      </c>
      <c r="V412" s="156" t="s">
        <v>567</v>
      </c>
      <c r="W412" s="158" t="s">
        <v>75</v>
      </c>
      <c r="X412" s="159"/>
    </row>
    <row r="413" spans="1:24" s="79" customFormat="1" ht="16.05" customHeight="1">
      <c r="A413" s="55"/>
      <c r="B413" s="175" t="s">
        <v>1011</v>
      </c>
      <c r="C413" s="64" t="s">
        <v>845</v>
      </c>
      <c r="D413" s="65" t="s">
        <v>571</v>
      </c>
      <c r="E413" s="66" t="s">
        <v>847</v>
      </c>
      <c r="F413" s="67"/>
      <c r="G413" s="83">
        <f>H413/$O$8</f>
        <v>3.7194548542394767</v>
      </c>
      <c r="H413" s="84">
        <v>371</v>
      </c>
      <c r="I413" s="70" t="s">
        <v>65</v>
      </c>
      <c r="J413" s="70">
        <v>24</v>
      </c>
      <c r="K413" s="173" t="s">
        <v>1221</v>
      </c>
      <c r="L413" s="71"/>
      <c r="M413" s="72">
        <f>L413*G413</f>
        <v>0</v>
      </c>
      <c r="N413" s="73">
        <f>L413*H413</f>
        <v>0</v>
      </c>
      <c r="O413" s="74" t="s">
        <v>1232</v>
      </c>
      <c r="P413" s="75" t="s">
        <v>67</v>
      </c>
      <c r="Q413" s="66" t="s">
        <v>84</v>
      </c>
      <c r="R413" s="76" t="s">
        <v>102</v>
      </c>
      <c r="S413" s="66">
        <v>250</v>
      </c>
      <c r="T413" s="77" t="s">
        <v>572</v>
      </c>
      <c r="U413" s="76" t="s">
        <v>97</v>
      </c>
      <c r="V413" s="76" t="s">
        <v>573</v>
      </c>
      <c r="W413" s="78" t="s">
        <v>89</v>
      </c>
      <c r="X413" s="62"/>
    </row>
    <row r="414" spans="1:24" s="160" customFormat="1" ht="16.05" hidden="1" customHeight="1">
      <c r="A414" s="145"/>
      <c r="B414" s="176" t="s">
        <v>1012</v>
      </c>
      <c r="C414" s="164" t="s">
        <v>61</v>
      </c>
      <c r="D414" s="146" t="s">
        <v>575</v>
      </c>
      <c r="E414" s="147" t="s">
        <v>850</v>
      </c>
      <c r="F414" s="148"/>
      <c r="G414" s="149">
        <v>4.55</v>
      </c>
      <c r="H414" s="150">
        <f>G414*$O$8</f>
        <v>453.84339</v>
      </c>
      <c r="I414" s="151" t="s">
        <v>65</v>
      </c>
      <c r="J414" s="151">
        <v>20</v>
      </c>
      <c r="K414" s="166" t="s">
        <v>1218</v>
      </c>
      <c r="L414" s="152"/>
      <c r="M414" s="153">
        <f>L414*G414</f>
        <v>0</v>
      </c>
      <c r="N414" s="154">
        <f>L414*H414</f>
        <v>0</v>
      </c>
      <c r="O414" s="155" t="s">
        <v>66</v>
      </c>
      <c r="P414" s="155" t="s">
        <v>83</v>
      </c>
      <c r="Q414" s="147" t="s">
        <v>84</v>
      </c>
      <c r="R414" s="156" t="s">
        <v>199</v>
      </c>
      <c r="S414" s="147">
        <v>200</v>
      </c>
      <c r="T414" s="157" t="s">
        <v>79</v>
      </c>
      <c r="U414" s="156" t="s">
        <v>370</v>
      </c>
      <c r="V414" s="156" t="s">
        <v>327</v>
      </c>
      <c r="W414" s="158" t="s">
        <v>216</v>
      </c>
      <c r="X414" s="159"/>
    </row>
    <row r="415" spans="1:24" s="160" customFormat="1" ht="16.05" hidden="1" customHeight="1">
      <c r="A415" s="145"/>
      <c r="B415" s="176" t="s">
        <v>1013</v>
      </c>
      <c r="C415" s="164" t="s">
        <v>61</v>
      </c>
      <c r="D415" s="146" t="s">
        <v>581</v>
      </c>
      <c r="E415" s="147" t="s">
        <v>847</v>
      </c>
      <c r="F415" s="148"/>
      <c r="G415" s="149">
        <v>4.25</v>
      </c>
      <c r="H415" s="150">
        <f>G415*$O$8</f>
        <v>423.91964999999999</v>
      </c>
      <c r="I415" s="151" t="s">
        <v>65</v>
      </c>
      <c r="J415" s="151">
        <v>24</v>
      </c>
      <c r="K415" s="166" t="s">
        <v>1218</v>
      </c>
      <c r="L415" s="152"/>
      <c r="M415" s="153">
        <f>L415*G415</f>
        <v>0</v>
      </c>
      <c r="N415" s="154">
        <f>L415*H415</f>
        <v>0</v>
      </c>
      <c r="O415" s="155" t="s">
        <v>66</v>
      </c>
      <c r="P415" s="155" t="s">
        <v>67</v>
      </c>
      <c r="Q415" s="147" t="s">
        <v>70</v>
      </c>
      <c r="R415" s="156" t="s">
        <v>230</v>
      </c>
      <c r="S415" s="147">
        <v>200</v>
      </c>
      <c r="T415" s="157" t="s">
        <v>364</v>
      </c>
      <c r="U415" s="156" t="s">
        <v>73</v>
      </c>
      <c r="V415" s="156" t="s">
        <v>582</v>
      </c>
      <c r="W415" s="158" t="s">
        <v>75</v>
      </c>
      <c r="X415" s="159"/>
    </row>
    <row r="416" spans="1:24" s="160" customFormat="1" ht="16.05" hidden="1" customHeight="1">
      <c r="A416" s="145"/>
      <c r="B416" s="176" t="s">
        <v>1014</v>
      </c>
      <c r="C416" s="164" t="s">
        <v>61</v>
      </c>
      <c r="D416" s="146" t="s">
        <v>1015</v>
      </c>
      <c r="E416" s="147" t="s">
        <v>850</v>
      </c>
      <c r="F416" s="148"/>
      <c r="G416" s="149">
        <v>6.05</v>
      </c>
      <c r="H416" s="150">
        <f>G416*$O$8</f>
        <v>603.46208999999999</v>
      </c>
      <c r="I416" s="151" t="s">
        <v>65</v>
      </c>
      <c r="J416" s="151">
        <v>20</v>
      </c>
      <c r="K416" s="166" t="s">
        <v>1218</v>
      </c>
      <c r="L416" s="152"/>
      <c r="M416" s="153">
        <f>L416*G416</f>
        <v>0</v>
      </c>
      <c r="N416" s="154">
        <f>L416*H416</f>
        <v>0</v>
      </c>
      <c r="O416" s="155" t="s">
        <v>66</v>
      </c>
      <c r="P416" s="155" t="s">
        <v>83</v>
      </c>
      <c r="Q416" s="147" t="s">
        <v>70</v>
      </c>
      <c r="R416" s="156" t="s">
        <v>102</v>
      </c>
      <c r="S416" s="147">
        <v>200</v>
      </c>
      <c r="T416" s="157" t="s">
        <v>173</v>
      </c>
      <c r="U416" s="156" t="s">
        <v>174</v>
      </c>
      <c r="V416" s="156" t="s">
        <v>135</v>
      </c>
      <c r="W416" s="158" t="s">
        <v>75</v>
      </c>
      <c r="X416" s="159"/>
    </row>
    <row r="417" spans="1:24" s="79" customFormat="1" ht="16.05" customHeight="1">
      <c r="A417" s="55"/>
      <c r="B417" s="175" t="s">
        <v>1016</v>
      </c>
      <c r="C417" s="64" t="s">
        <v>61</v>
      </c>
      <c r="D417" s="65" t="s">
        <v>1017</v>
      </c>
      <c r="E417" s="66" t="s">
        <v>847</v>
      </c>
      <c r="F417" s="80" t="s">
        <v>92</v>
      </c>
      <c r="G417" s="68">
        <v>6.05</v>
      </c>
      <c r="H417" s="69">
        <f>G417*$O$8</f>
        <v>603.46208999999999</v>
      </c>
      <c r="I417" s="70" t="s">
        <v>65</v>
      </c>
      <c r="J417" s="70">
        <v>24</v>
      </c>
      <c r="K417" s="174" t="s">
        <v>1222</v>
      </c>
      <c r="L417" s="71"/>
      <c r="M417" s="72">
        <f>L417*G417</f>
        <v>0</v>
      </c>
      <c r="N417" s="73">
        <f>L417*H417</f>
        <v>0</v>
      </c>
      <c r="O417" s="74" t="s">
        <v>1232</v>
      </c>
      <c r="P417" s="75" t="s">
        <v>67</v>
      </c>
      <c r="Q417" s="66"/>
      <c r="R417" s="76"/>
      <c r="S417" s="66"/>
      <c r="T417" s="77"/>
      <c r="U417" s="76"/>
      <c r="V417" s="76"/>
      <c r="W417" s="78" t="s">
        <v>99</v>
      </c>
      <c r="X417" s="62"/>
    </row>
    <row r="418" spans="1:24" s="79" customFormat="1" ht="16.05" customHeight="1">
      <c r="A418" s="55"/>
      <c r="B418" s="175" t="s">
        <v>1018</v>
      </c>
      <c r="C418" s="64" t="s">
        <v>61</v>
      </c>
      <c r="D418" s="65" t="s">
        <v>1019</v>
      </c>
      <c r="E418" s="66" t="s">
        <v>847</v>
      </c>
      <c r="F418" s="67"/>
      <c r="G418" s="68">
        <v>4.25</v>
      </c>
      <c r="H418" s="69">
        <f>G418*$O$8</f>
        <v>423.91964999999999</v>
      </c>
      <c r="I418" s="70" t="s">
        <v>65</v>
      </c>
      <c r="J418" s="70">
        <v>24</v>
      </c>
      <c r="K418" s="173" t="s">
        <v>1221</v>
      </c>
      <c r="L418" s="71"/>
      <c r="M418" s="72">
        <f>L418*G418</f>
        <v>0</v>
      </c>
      <c r="N418" s="73">
        <f>L418*H418</f>
        <v>0</v>
      </c>
      <c r="O418" s="74" t="s">
        <v>1232</v>
      </c>
      <c r="P418" s="75" t="s">
        <v>67</v>
      </c>
      <c r="Q418" s="66" t="s">
        <v>84</v>
      </c>
      <c r="R418" s="76" t="s">
        <v>102</v>
      </c>
      <c r="S418" s="66">
        <v>250</v>
      </c>
      <c r="T418" s="77" t="s">
        <v>173</v>
      </c>
      <c r="U418" s="76" t="s">
        <v>122</v>
      </c>
      <c r="V418" s="76"/>
      <c r="W418" s="78" t="s">
        <v>106</v>
      </c>
      <c r="X418" s="62"/>
    </row>
    <row r="419" spans="1:24" s="160" customFormat="1" ht="16.05" hidden="1" customHeight="1">
      <c r="A419" s="145"/>
      <c r="B419" s="176" t="s">
        <v>1020</v>
      </c>
      <c r="C419" s="164" t="s">
        <v>61</v>
      </c>
      <c r="D419" s="146" t="s">
        <v>592</v>
      </c>
      <c r="E419" s="147" t="s">
        <v>850</v>
      </c>
      <c r="F419" s="148"/>
      <c r="G419" s="149">
        <v>6.05</v>
      </c>
      <c r="H419" s="150">
        <f>G419*$O$8</f>
        <v>603.46208999999999</v>
      </c>
      <c r="I419" s="151" t="s">
        <v>65</v>
      </c>
      <c r="J419" s="151">
        <v>20</v>
      </c>
      <c r="K419" s="166" t="s">
        <v>1218</v>
      </c>
      <c r="L419" s="152"/>
      <c r="M419" s="153">
        <f>L419*G419</f>
        <v>0</v>
      </c>
      <c r="N419" s="154">
        <f>L419*H419</f>
        <v>0</v>
      </c>
      <c r="O419" s="155" t="s">
        <v>66</v>
      </c>
      <c r="P419" s="155" t="s">
        <v>83</v>
      </c>
      <c r="Q419" s="147" t="s">
        <v>70</v>
      </c>
      <c r="R419" s="156" t="s">
        <v>126</v>
      </c>
      <c r="S419" s="147">
        <v>200</v>
      </c>
      <c r="T419" s="157" t="s">
        <v>441</v>
      </c>
      <c r="U419" s="156" t="s">
        <v>73</v>
      </c>
      <c r="V419" s="156" t="s">
        <v>135</v>
      </c>
      <c r="W419" s="158" t="s">
        <v>75</v>
      </c>
      <c r="X419" s="159"/>
    </row>
    <row r="420" spans="1:24" s="79" customFormat="1" ht="16.05" hidden="1" customHeight="1">
      <c r="A420" s="55"/>
      <c r="B420" s="176" t="s">
        <v>1021</v>
      </c>
      <c r="C420" s="164" t="s">
        <v>61</v>
      </c>
      <c r="D420" s="146" t="s">
        <v>602</v>
      </c>
      <c r="E420" s="147" t="s">
        <v>850</v>
      </c>
      <c r="F420" s="148"/>
      <c r="G420" s="149">
        <v>6.05</v>
      </c>
      <c r="H420" s="150">
        <f>G420*$O$8</f>
        <v>603.46208999999999</v>
      </c>
      <c r="I420" s="151" t="s">
        <v>65</v>
      </c>
      <c r="J420" s="151">
        <v>20</v>
      </c>
      <c r="K420" s="166" t="s">
        <v>1218</v>
      </c>
      <c r="L420" s="152"/>
      <c r="M420" s="153">
        <f>L420*G420</f>
        <v>0</v>
      </c>
      <c r="N420" s="154">
        <f>L420*H420</f>
        <v>0</v>
      </c>
      <c r="O420" s="155" t="s">
        <v>66</v>
      </c>
      <c r="P420" s="155" t="s">
        <v>83</v>
      </c>
      <c r="Q420" s="147" t="s">
        <v>84</v>
      </c>
      <c r="R420" s="156" t="s">
        <v>603</v>
      </c>
      <c r="S420" s="147">
        <v>250</v>
      </c>
      <c r="T420" s="157" t="s">
        <v>312</v>
      </c>
      <c r="U420" s="156" t="s">
        <v>97</v>
      </c>
      <c r="V420" s="156" t="s">
        <v>135</v>
      </c>
      <c r="W420" s="158" t="s">
        <v>89</v>
      </c>
      <c r="X420" s="62"/>
    </row>
    <row r="421" spans="1:24" s="160" customFormat="1" ht="16.05" hidden="1" customHeight="1">
      <c r="A421" s="145"/>
      <c r="B421" s="176" t="s">
        <v>1022</v>
      </c>
      <c r="C421" s="164" t="s">
        <v>61</v>
      </c>
      <c r="D421" s="146" t="s">
        <v>605</v>
      </c>
      <c r="E421" s="147" t="s">
        <v>850</v>
      </c>
      <c r="F421" s="148"/>
      <c r="G421" s="149">
        <v>6.05</v>
      </c>
      <c r="H421" s="150">
        <f>G421*$O$8</f>
        <v>603.46208999999999</v>
      </c>
      <c r="I421" s="151" t="s">
        <v>65</v>
      </c>
      <c r="J421" s="151">
        <v>20</v>
      </c>
      <c r="K421" s="166" t="s">
        <v>1218</v>
      </c>
      <c r="L421" s="152"/>
      <c r="M421" s="153">
        <f>L421*G421</f>
        <v>0</v>
      </c>
      <c r="N421" s="154">
        <f>L421*H421</f>
        <v>0</v>
      </c>
      <c r="O421" s="155" t="s">
        <v>66</v>
      </c>
      <c r="P421" s="155" t="s">
        <v>83</v>
      </c>
      <c r="Q421" s="147" t="s">
        <v>70</v>
      </c>
      <c r="R421" s="156" t="s">
        <v>230</v>
      </c>
      <c r="S421" s="147">
        <v>200</v>
      </c>
      <c r="T421" s="157" t="s">
        <v>72</v>
      </c>
      <c r="U421" s="156" t="s">
        <v>174</v>
      </c>
      <c r="V421" s="156" t="s">
        <v>135</v>
      </c>
      <c r="W421" s="158" t="s">
        <v>75</v>
      </c>
      <c r="X421" s="159"/>
    </row>
    <row r="422" spans="1:24" s="160" customFormat="1" ht="16.05" hidden="1" customHeight="1">
      <c r="A422" s="145"/>
      <c r="B422" s="176" t="s">
        <v>1023</v>
      </c>
      <c r="C422" s="164" t="s">
        <v>845</v>
      </c>
      <c r="D422" s="146" t="s">
        <v>607</v>
      </c>
      <c r="E422" s="161" t="s">
        <v>847</v>
      </c>
      <c r="F422" s="148"/>
      <c r="G422" s="149">
        <f>H422/$O$8</f>
        <v>2.857263162960245</v>
      </c>
      <c r="H422" s="150">
        <v>285</v>
      </c>
      <c r="I422" s="162" t="s">
        <v>856</v>
      </c>
      <c r="J422" s="162">
        <v>24</v>
      </c>
      <c r="K422" s="166" t="s">
        <v>1218</v>
      </c>
      <c r="L422" s="152"/>
      <c r="M422" s="153">
        <f>L422*G422</f>
        <v>0</v>
      </c>
      <c r="N422" s="154">
        <f>L422*H422</f>
        <v>0</v>
      </c>
      <c r="O422" s="155" t="s">
        <v>848</v>
      </c>
      <c r="P422" s="155" t="s">
        <v>67</v>
      </c>
      <c r="Q422" s="147" t="s">
        <v>70</v>
      </c>
      <c r="R422" s="156" t="s">
        <v>126</v>
      </c>
      <c r="S422" s="147">
        <v>150</v>
      </c>
      <c r="T422" s="157" t="s">
        <v>608</v>
      </c>
      <c r="U422" s="156" t="s">
        <v>174</v>
      </c>
      <c r="V422" s="156" t="s">
        <v>442</v>
      </c>
      <c r="W422" s="158" t="s">
        <v>75</v>
      </c>
      <c r="X422" s="159"/>
    </row>
    <row r="423" spans="1:24" s="79" customFormat="1" ht="16.05" customHeight="1">
      <c r="A423" s="55"/>
      <c r="B423" s="175" t="s">
        <v>1024</v>
      </c>
      <c r="C423" s="64" t="s">
        <v>845</v>
      </c>
      <c r="D423" s="65" t="s">
        <v>613</v>
      </c>
      <c r="E423" s="85" t="s">
        <v>847</v>
      </c>
      <c r="F423" s="67"/>
      <c r="G423" s="83">
        <f>H423/$O$8</f>
        <v>2.857263162960245</v>
      </c>
      <c r="H423" s="84">
        <v>285</v>
      </c>
      <c r="I423" s="86" t="s">
        <v>856</v>
      </c>
      <c r="J423" s="86">
        <v>24</v>
      </c>
      <c r="K423" s="173" t="s">
        <v>1221</v>
      </c>
      <c r="L423" s="71"/>
      <c r="M423" s="72">
        <f>L423*G423</f>
        <v>0</v>
      </c>
      <c r="N423" s="73">
        <f>L423*H423</f>
        <v>0</v>
      </c>
      <c r="O423" s="74" t="s">
        <v>1232</v>
      </c>
      <c r="P423" s="75" t="s">
        <v>67</v>
      </c>
      <c r="Q423" s="66" t="s">
        <v>70</v>
      </c>
      <c r="R423" s="76" t="s">
        <v>614</v>
      </c>
      <c r="S423" s="66">
        <v>300</v>
      </c>
      <c r="T423" s="77" t="s">
        <v>473</v>
      </c>
      <c r="U423" s="76" t="s">
        <v>174</v>
      </c>
      <c r="V423" s="76" t="s">
        <v>127</v>
      </c>
      <c r="W423" s="78" t="s">
        <v>75</v>
      </c>
      <c r="X423" s="62"/>
    </row>
    <row r="424" spans="1:24" s="79" customFormat="1" ht="16.05" customHeight="1">
      <c r="A424" s="55"/>
      <c r="B424" s="175" t="s">
        <v>1025</v>
      </c>
      <c r="C424" s="64" t="s">
        <v>61</v>
      </c>
      <c r="D424" s="65" t="s">
        <v>1026</v>
      </c>
      <c r="E424" s="66" t="s">
        <v>847</v>
      </c>
      <c r="F424" s="80" t="s">
        <v>92</v>
      </c>
      <c r="G424" s="68">
        <v>6.35</v>
      </c>
      <c r="H424" s="69">
        <f>G424*$O$8</f>
        <v>633.38582999999994</v>
      </c>
      <c r="I424" s="70" t="s">
        <v>65</v>
      </c>
      <c r="J424" s="70">
        <v>24</v>
      </c>
      <c r="K424" s="174" t="s">
        <v>1222</v>
      </c>
      <c r="L424" s="71"/>
      <c r="M424" s="72">
        <f>L424*G424</f>
        <v>0</v>
      </c>
      <c r="N424" s="73">
        <f>L424*H424</f>
        <v>0</v>
      </c>
      <c r="O424" s="74" t="s">
        <v>1232</v>
      </c>
      <c r="P424" s="75" t="s">
        <v>67</v>
      </c>
      <c r="Q424" s="66"/>
      <c r="R424" s="76"/>
      <c r="S424" s="66"/>
      <c r="T424" s="77"/>
      <c r="U424" s="76"/>
      <c r="V424" s="76"/>
      <c r="W424" s="78" t="s">
        <v>99</v>
      </c>
      <c r="X424" s="62"/>
    </row>
    <row r="425" spans="1:24" s="79" customFormat="1" ht="16.05" customHeight="1">
      <c r="A425" s="55"/>
      <c r="B425" s="175" t="s">
        <v>1027</v>
      </c>
      <c r="C425" s="64" t="s">
        <v>845</v>
      </c>
      <c r="D425" s="65" t="s">
        <v>616</v>
      </c>
      <c r="E425" s="85" t="s">
        <v>847</v>
      </c>
      <c r="F425" s="67"/>
      <c r="G425" s="83">
        <f>H425/$O$8</f>
        <v>2.857263162960245</v>
      </c>
      <c r="H425" s="84">
        <v>285</v>
      </c>
      <c r="I425" s="86" t="s">
        <v>856</v>
      </c>
      <c r="J425" s="86">
        <v>24</v>
      </c>
      <c r="K425" s="173" t="s">
        <v>1221</v>
      </c>
      <c r="L425" s="71"/>
      <c r="M425" s="72">
        <f>L425*G425</f>
        <v>0</v>
      </c>
      <c r="N425" s="73">
        <f>L425*H425</f>
        <v>0</v>
      </c>
      <c r="O425" s="74" t="s">
        <v>1232</v>
      </c>
      <c r="P425" s="75" t="s">
        <v>67</v>
      </c>
      <c r="Q425" s="66" t="s">
        <v>84</v>
      </c>
      <c r="R425" s="76" t="s">
        <v>126</v>
      </c>
      <c r="S425" s="66">
        <v>250</v>
      </c>
      <c r="T425" s="77" t="s">
        <v>418</v>
      </c>
      <c r="U425" s="76" t="s">
        <v>122</v>
      </c>
      <c r="V425" s="76" t="s">
        <v>617</v>
      </c>
      <c r="W425" s="78" t="s">
        <v>216</v>
      </c>
      <c r="X425" s="62"/>
    </row>
    <row r="426" spans="1:24" s="160" customFormat="1" ht="16.05" hidden="1" customHeight="1">
      <c r="A426" s="145"/>
      <c r="B426" s="176" t="s">
        <v>1028</v>
      </c>
      <c r="C426" s="164" t="s">
        <v>61</v>
      </c>
      <c r="D426" s="146" t="s">
        <v>621</v>
      </c>
      <c r="E426" s="147" t="s">
        <v>850</v>
      </c>
      <c r="F426" s="148"/>
      <c r="G426" s="149">
        <v>6.05</v>
      </c>
      <c r="H426" s="150">
        <f>G426*$O$8</f>
        <v>603.46208999999999</v>
      </c>
      <c r="I426" s="151" t="s">
        <v>65</v>
      </c>
      <c r="J426" s="151">
        <v>20</v>
      </c>
      <c r="K426" s="166" t="s">
        <v>1218</v>
      </c>
      <c r="L426" s="152"/>
      <c r="M426" s="153">
        <f>L426*G426</f>
        <v>0</v>
      </c>
      <c r="N426" s="154">
        <f>L426*H426</f>
        <v>0</v>
      </c>
      <c r="O426" s="155" t="s">
        <v>66</v>
      </c>
      <c r="P426" s="155" t="s">
        <v>83</v>
      </c>
      <c r="Q426" s="147" t="s">
        <v>70</v>
      </c>
      <c r="R426" s="156" t="s">
        <v>126</v>
      </c>
      <c r="S426" s="147">
        <v>200</v>
      </c>
      <c r="T426" s="157" t="s">
        <v>249</v>
      </c>
      <c r="U426" s="156" t="s">
        <v>174</v>
      </c>
      <c r="V426" s="156" t="s">
        <v>135</v>
      </c>
      <c r="W426" s="158" t="s">
        <v>75</v>
      </c>
      <c r="X426" s="159"/>
    </row>
    <row r="427" spans="1:24" s="160" customFormat="1" ht="16.05" hidden="1" customHeight="1">
      <c r="A427" s="145"/>
      <c r="B427" s="176" t="s">
        <v>1029</v>
      </c>
      <c r="C427" s="164" t="s">
        <v>61</v>
      </c>
      <c r="D427" s="146" t="s">
        <v>1030</v>
      </c>
      <c r="E427" s="147" t="s">
        <v>847</v>
      </c>
      <c r="F427" s="148" t="s">
        <v>92</v>
      </c>
      <c r="G427" s="149">
        <v>6.35</v>
      </c>
      <c r="H427" s="150">
        <f>G427*$O$8</f>
        <v>633.38582999999994</v>
      </c>
      <c r="I427" s="151" t="s">
        <v>65</v>
      </c>
      <c r="J427" s="151">
        <v>24</v>
      </c>
      <c r="K427" s="166" t="s">
        <v>1218</v>
      </c>
      <c r="L427" s="152"/>
      <c r="M427" s="153">
        <f>L427*G427</f>
        <v>0</v>
      </c>
      <c r="N427" s="154">
        <f>L427*H427</f>
        <v>0</v>
      </c>
      <c r="O427" s="155" t="s">
        <v>66</v>
      </c>
      <c r="P427" s="155" t="s">
        <v>67</v>
      </c>
      <c r="Q427" s="147"/>
      <c r="R427" s="156"/>
      <c r="S427" s="147"/>
      <c r="T427" s="157"/>
      <c r="U427" s="156"/>
      <c r="V427" s="156"/>
      <c r="W427" s="158" t="s">
        <v>99</v>
      </c>
      <c r="X427" s="159"/>
    </row>
    <row r="428" spans="1:24" s="79" customFormat="1" ht="16.05" customHeight="1">
      <c r="A428" s="55"/>
      <c r="B428" s="175" t="s">
        <v>1031</v>
      </c>
      <c r="C428" s="64" t="s">
        <v>61</v>
      </c>
      <c r="D428" s="65" t="s">
        <v>1032</v>
      </c>
      <c r="E428" s="66" t="s">
        <v>847</v>
      </c>
      <c r="F428" s="80" t="s">
        <v>92</v>
      </c>
      <c r="G428" s="68">
        <v>6.05</v>
      </c>
      <c r="H428" s="69">
        <f>G428*$O$8</f>
        <v>603.46208999999999</v>
      </c>
      <c r="I428" s="70" t="s">
        <v>65</v>
      </c>
      <c r="J428" s="70">
        <v>24</v>
      </c>
      <c r="K428" s="174" t="s">
        <v>1222</v>
      </c>
      <c r="L428" s="71"/>
      <c r="M428" s="72">
        <f>L428*G428</f>
        <v>0</v>
      </c>
      <c r="N428" s="73">
        <f>L428*H428</f>
        <v>0</v>
      </c>
      <c r="O428" s="74" t="s">
        <v>1232</v>
      </c>
      <c r="P428" s="75" t="s">
        <v>67</v>
      </c>
      <c r="Q428" s="66"/>
      <c r="R428" s="76"/>
      <c r="S428" s="66"/>
      <c r="T428" s="77"/>
      <c r="U428" s="76"/>
      <c r="V428" s="76"/>
      <c r="W428" s="78" t="s">
        <v>99</v>
      </c>
      <c r="X428" s="62"/>
    </row>
    <row r="429" spans="1:24" s="160" customFormat="1" ht="16.05" hidden="1" customHeight="1">
      <c r="A429" s="145"/>
      <c r="B429" s="176" t="s">
        <v>1033</v>
      </c>
      <c r="C429" s="164" t="s">
        <v>845</v>
      </c>
      <c r="D429" s="146" t="s">
        <v>630</v>
      </c>
      <c r="E429" s="161" t="s">
        <v>847</v>
      </c>
      <c r="F429" s="148"/>
      <c r="G429" s="149">
        <f>H429/$O$8</f>
        <v>2.857263162960245</v>
      </c>
      <c r="H429" s="150">
        <v>285</v>
      </c>
      <c r="I429" s="162" t="s">
        <v>856</v>
      </c>
      <c r="J429" s="162">
        <v>24</v>
      </c>
      <c r="K429" s="166" t="s">
        <v>1218</v>
      </c>
      <c r="L429" s="152"/>
      <c r="M429" s="153">
        <f>L429*G429</f>
        <v>0</v>
      </c>
      <c r="N429" s="154">
        <f>L429*H429</f>
        <v>0</v>
      </c>
      <c r="O429" s="155" t="s">
        <v>848</v>
      </c>
      <c r="P429" s="155" t="s">
        <v>67</v>
      </c>
      <c r="Q429" s="147" t="s">
        <v>84</v>
      </c>
      <c r="R429" s="156" t="s">
        <v>102</v>
      </c>
      <c r="S429" s="147">
        <v>400</v>
      </c>
      <c r="T429" s="157" t="s">
        <v>491</v>
      </c>
      <c r="U429" s="156" t="s">
        <v>338</v>
      </c>
      <c r="V429" s="156" t="s">
        <v>147</v>
      </c>
      <c r="W429" s="158" t="s">
        <v>89</v>
      </c>
      <c r="X429" s="159"/>
    </row>
    <row r="430" spans="1:24" s="160" customFormat="1" ht="16.05" hidden="1" customHeight="1">
      <c r="A430" s="145"/>
      <c r="B430" s="176" t="s">
        <v>1034</v>
      </c>
      <c r="C430" s="164" t="s">
        <v>61</v>
      </c>
      <c r="D430" s="146" t="s">
        <v>630</v>
      </c>
      <c r="E430" s="147" t="s">
        <v>850</v>
      </c>
      <c r="F430" s="148"/>
      <c r="G430" s="149">
        <v>4.55</v>
      </c>
      <c r="H430" s="150">
        <f>G430*$O$8</f>
        <v>453.84339</v>
      </c>
      <c r="I430" s="151" t="s">
        <v>65</v>
      </c>
      <c r="J430" s="151">
        <v>20</v>
      </c>
      <c r="K430" s="166" t="s">
        <v>1218</v>
      </c>
      <c r="L430" s="152"/>
      <c r="M430" s="153">
        <f>L430*G430</f>
        <v>0</v>
      </c>
      <c r="N430" s="154">
        <f>L430*H430</f>
        <v>0</v>
      </c>
      <c r="O430" s="155" t="s">
        <v>66</v>
      </c>
      <c r="P430" s="155" t="s">
        <v>83</v>
      </c>
      <c r="Q430" s="147" t="s">
        <v>84</v>
      </c>
      <c r="R430" s="156" t="s">
        <v>102</v>
      </c>
      <c r="S430" s="147">
        <v>400</v>
      </c>
      <c r="T430" s="157" t="s">
        <v>491</v>
      </c>
      <c r="U430" s="156" t="s">
        <v>338</v>
      </c>
      <c r="V430" s="156" t="s">
        <v>147</v>
      </c>
      <c r="W430" s="158" t="s">
        <v>89</v>
      </c>
      <c r="X430" s="159"/>
    </row>
    <row r="431" spans="1:24" s="79" customFormat="1" ht="16.05" customHeight="1">
      <c r="A431" s="55"/>
      <c r="B431" s="175" t="s">
        <v>1035</v>
      </c>
      <c r="C431" s="64" t="s">
        <v>61</v>
      </c>
      <c r="D431" s="65" t="s">
        <v>632</v>
      </c>
      <c r="E431" s="66" t="s">
        <v>847</v>
      </c>
      <c r="F431" s="81" t="s">
        <v>117</v>
      </c>
      <c r="G431" s="68">
        <v>4.58</v>
      </c>
      <c r="H431" s="69">
        <f>G431*$O$8</f>
        <v>456.83576400000004</v>
      </c>
      <c r="I431" s="70" t="s">
        <v>65</v>
      </c>
      <c r="J431" s="70">
        <v>24</v>
      </c>
      <c r="K431" s="173" t="s">
        <v>1221</v>
      </c>
      <c r="L431" s="71"/>
      <c r="M431" s="72">
        <f>L431*G431</f>
        <v>0</v>
      </c>
      <c r="N431" s="73">
        <f>L431*H431</f>
        <v>0</v>
      </c>
      <c r="O431" s="74" t="s">
        <v>1232</v>
      </c>
      <c r="P431" s="75" t="s">
        <v>67</v>
      </c>
      <c r="Q431" s="66"/>
      <c r="R431" s="76"/>
      <c r="S431" s="66"/>
      <c r="T431" s="77"/>
      <c r="U431" s="76"/>
      <c r="V431" s="76"/>
      <c r="W431" s="78" t="s">
        <v>75</v>
      </c>
      <c r="X431" s="62"/>
    </row>
    <row r="432" spans="1:24" s="160" customFormat="1" ht="16.05" hidden="1" customHeight="1">
      <c r="A432" s="145"/>
      <c r="B432" s="176" t="s">
        <v>1036</v>
      </c>
      <c r="C432" s="164" t="s">
        <v>845</v>
      </c>
      <c r="D432" s="146" t="s">
        <v>634</v>
      </c>
      <c r="E432" s="161" t="s">
        <v>847</v>
      </c>
      <c r="F432" s="148"/>
      <c r="G432" s="149">
        <f>H432/$O$8</f>
        <v>2.857263162960245</v>
      </c>
      <c r="H432" s="150">
        <v>285</v>
      </c>
      <c r="I432" s="162" t="s">
        <v>856</v>
      </c>
      <c r="J432" s="162">
        <v>24</v>
      </c>
      <c r="K432" s="166" t="s">
        <v>1218</v>
      </c>
      <c r="L432" s="152"/>
      <c r="M432" s="153">
        <f>L432*G432</f>
        <v>0</v>
      </c>
      <c r="N432" s="154">
        <f>L432*H432</f>
        <v>0</v>
      </c>
      <c r="O432" s="155" t="s">
        <v>848</v>
      </c>
      <c r="P432" s="155" t="s">
        <v>67</v>
      </c>
      <c r="Q432" s="147" t="s">
        <v>84</v>
      </c>
      <c r="R432" s="156" t="s">
        <v>172</v>
      </c>
      <c r="S432" s="147">
        <v>300</v>
      </c>
      <c r="T432" s="157" t="s">
        <v>635</v>
      </c>
      <c r="U432" s="156" t="s">
        <v>122</v>
      </c>
      <c r="V432" s="156" t="s">
        <v>636</v>
      </c>
      <c r="W432" s="158" t="s">
        <v>216</v>
      </c>
      <c r="X432" s="159"/>
    </row>
    <row r="433" spans="1:24" s="160" customFormat="1" ht="16.05" hidden="1" customHeight="1">
      <c r="A433" s="145"/>
      <c r="B433" s="176" t="s">
        <v>1037</v>
      </c>
      <c r="C433" s="164" t="s">
        <v>61</v>
      </c>
      <c r="D433" s="146" t="s">
        <v>1038</v>
      </c>
      <c r="E433" s="147" t="s">
        <v>850</v>
      </c>
      <c r="F433" s="148"/>
      <c r="G433" s="149">
        <v>6.05</v>
      </c>
      <c r="H433" s="150">
        <f>G433*$O$8</f>
        <v>603.46208999999999</v>
      </c>
      <c r="I433" s="151" t="s">
        <v>65</v>
      </c>
      <c r="J433" s="151">
        <v>20</v>
      </c>
      <c r="K433" s="166" t="s">
        <v>1218</v>
      </c>
      <c r="L433" s="152"/>
      <c r="M433" s="153">
        <f>L433*G433</f>
        <v>0</v>
      </c>
      <c r="N433" s="154">
        <f>L433*H433</f>
        <v>0</v>
      </c>
      <c r="O433" s="155" t="s">
        <v>66</v>
      </c>
      <c r="P433" s="155" t="s">
        <v>83</v>
      </c>
      <c r="Q433" s="147" t="s">
        <v>84</v>
      </c>
      <c r="R433" s="156" t="s">
        <v>102</v>
      </c>
      <c r="S433" s="147">
        <v>200</v>
      </c>
      <c r="T433" s="157" t="s">
        <v>642</v>
      </c>
      <c r="U433" s="156" t="s">
        <v>97</v>
      </c>
      <c r="V433" s="156" t="s">
        <v>123</v>
      </c>
      <c r="W433" s="158" t="s">
        <v>257</v>
      </c>
      <c r="X433" s="159"/>
    </row>
    <row r="434" spans="1:24" s="160" customFormat="1" ht="16.05" hidden="1" customHeight="1">
      <c r="A434" s="145"/>
      <c r="B434" s="176" t="s">
        <v>1039</v>
      </c>
      <c r="C434" s="164" t="s">
        <v>61</v>
      </c>
      <c r="D434" s="146" t="s">
        <v>639</v>
      </c>
      <c r="E434" s="147" t="s">
        <v>850</v>
      </c>
      <c r="F434" s="148"/>
      <c r="G434" s="149">
        <v>4.8999999999999995</v>
      </c>
      <c r="H434" s="150">
        <f>G434*$O$8</f>
        <v>488.75441999999998</v>
      </c>
      <c r="I434" s="151" t="s">
        <v>65</v>
      </c>
      <c r="J434" s="151">
        <v>20</v>
      </c>
      <c r="K434" s="166" t="s">
        <v>1218</v>
      </c>
      <c r="L434" s="152"/>
      <c r="M434" s="153">
        <f>L434*G434</f>
        <v>0</v>
      </c>
      <c r="N434" s="154">
        <f>L434*H434</f>
        <v>0</v>
      </c>
      <c r="O434" s="155" t="s">
        <v>66</v>
      </c>
      <c r="P434" s="155" t="s">
        <v>83</v>
      </c>
      <c r="Q434" s="147" t="s">
        <v>84</v>
      </c>
      <c r="R434" s="156" t="s">
        <v>199</v>
      </c>
      <c r="S434" s="147">
        <v>250</v>
      </c>
      <c r="T434" s="157" t="s">
        <v>121</v>
      </c>
      <c r="U434" s="156" t="s">
        <v>338</v>
      </c>
      <c r="V434" s="156" t="s">
        <v>135</v>
      </c>
      <c r="W434" s="158" t="s">
        <v>257</v>
      </c>
      <c r="X434" s="159"/>
    </row>
    <row r="435" spans="1:24" s="160" customFormat="1" ht="16.05" hidden="1" customHeight="1">
      <c r="A435" s="145"/>
      <c r="B435" s="176" t="s">
        <v>1040</v>
      </c>
      <c r="C435" s="164" t="s">
        <v>61</v>
      </c>
      <c r="D435" s="146" t="s">
        <v>641</v>
      </c>
      <c r="E435" s="147" t="s">
        <v>850</v>
      </c>
      <c r="F435" s="148"/>
      <c r="G435" s="149">
        <v>6.58</v>
      </c>
      <c r="H435" s="150">
        <f>G435*$O$8</f>
        <v>656.32736399999999</v>
      </c>
      <c r="I435" s="151" t="s">
        <v>65</v>
      </c>
      <c r="J435" s="151">
        <v>20</v>
      </c>
      <c r="K435" s="166" t="s">
        <v>1218</v>
      </c>
      <c r="L435" s="152"/>
      <c r="M435" s="153">
        <f>L435*G435</f>
        <v>0</v>
      </c>
      <c r="N435" s="154">
        <f>L435*H435</f>
        <v>0</v>
      </c>
      <c r="O435" s="155" t="s">
        <v>66</v>
      </c>
      <c r="P435" s="155" t="s">
        <v>83</v>
      </c>
      <c r="Q435" s="147" t="s">
        <v>84</v>
      </c>
      <c r="R435" s="156" t="s">
        <v>95</v>
      </c>
      <c r="S435" s="147">
        <v>400</v>
      </c>
      <c r="T435" s="157" t="s">
        <v>642</v>
      </c>
      <c r="U435" s="156" t="s">
        <v>97</v>
      </c>
      <c r="V435" s="156" t="s">
        <v>135</v>
      </c>
      <c r="W435" s="158" t="s">
        <v>257</v>
      </c>
      <c r="X435" s="159"/>
    </row>
    <row r="436" spans="1:24" s="160" customFormat="1" ht="16.05" hidden="1" customHeight="1">
      <c r="A436" s="145"/>
      <c r="B436" s="176" t="s">
        <v>1041</v>
      </c>
      <c r="C436" s="164" t="s">
        <v>845</v>
      </c>
      <c r="D436" s="146" t="s">
        <v>649</v>
      </c>
      <c r="E436" s="161" t="s">
        <v>847</v>
      </c>
      <c r="F436" s="148"/>
      <c r="G436" s="149">
        <f>H436/$O$8</f>
        <v>2.857263162960245</v>
      </c>
      <c r="H436" s="150">
        <v>285</v>
      </c>
      <c r="I436" s="162" t="s">
        <v>856</v>
      </c>
      <c r="J436" s="162">
        <v>24</v>
      </c>
      <c r="K436" s="166" t="s">
        <v>1218</v>
      </c>
      <c r="L436" s="152"/>
      <c r="M436" s="153">
        <f>L436*G436</f>
        <v>0</v>
      </c>
      <c r="N436" s="154">
        <f>L436*H436</f>
        <v>0</v>
      </c>
      <c r="O436" s="155" t="s">
        <v>848</v>
      </c>
      <c r="P436" s="155" t="s">
        <v>67</v>
      </c>
      <c r="Q436" s="147" t="s">
        <v>70</v>
      </c>
      <c r="R436" s="156" t="s">
        <v>227</v>
      </c>
      <c r="S436" s="147">
        <v>300</v>
      </c>
      <c r="T436" s="157" t="s">
        <v>418</v>
      </c>
      <c r="U436" s="156" t="s">
        <v>539</v>
      </c>
      <c r="V436" s="156" t="s">
        <v>235</v>
      </c>
      <c r="W436" s="158" t="s">
        <v>75</v>
      </c>
      <c r="X436" s="159"/>
    </row>
    <row r="437" spans="1:24" s="160" customFormat="1" ht="16.05" hidden="1" customHeight="1">
      <c r="A437" s="145"/>
      <c r="B437" s="176" t="s">
        <v>1042</v>
      </c>
      <c r="C437" s="164" t="s">
        <v>61</v>
      </c>
      <c r="D437" s="146" t="s">
        <v>1043</v>
      </c>
      <c r="E437" s="147" t="s">
        <v>850</v>
      </c>
      <c r="F437" s="148"/>
      <c r="G437" s="149">
        <v>6.05</v>
      </c>
      <c r="H437" s="150">
        <f>G437*$O$8</f>
        <v>603.46208999999999</v>
      </c>
      <c r="I437" s="151" t="s">
        <v>65</v>
      </c>
      <c r="J437" s="151">
        <v>20</v>
      </c>
      <c r="K437" s="166" t="s">
        <v>1218</v>
      </c>
      <c r="L437" s="152"/>
      <c r="M437" s="153">
        <f>L437*G437</f>
        <v>0</v>
      </c>
      <c r="N437" s="154">
        <f>L437*H437</f>
        <v>0</v>
      </c>
      <c r="O437" s="155" t="s">
        <v>66</v>
      </c>
      <c r="P437" s="155" t="s">
        <v>83</v>
      </c>
      <c r="Q437" s="147" t="s">
        <v>70</v>
      </c>
      <c r="R437" s="156" t="s">
        <v>286</v>
      </c>
      <c r="S437" s="147" t="s">
        <v>296</v>
      </c>
      <c r="T437" s="157" t="s">
        <v>249</v>
      </c>
      <c r="U437" s="156" t="s">
        <v>685</v>
      </c>
      <c r="V437" s="156" t="s">
        <v>135</v>
      </c>
      <c r="W437" s="158" t="s">
        <v>75</v>
      </c>
      <c r="X437" s="159"/>
    </row>
    <row r="438" spans="1:24" s="160" customFormat="1" ht="16.05" hidden="1" customHeight="1">
      <c r="A438" s="145"/>
      <c r="B438" s="176" t="s">
        <v>1044</v>
      </c>
      <c r="C438" s="164" t="s">
        <v>61</v>
      </c>
      <c r="D438" s="146" t="s">
        <v>1045</v>
      </c>
      <c r="E438" s="147" t="s">
        <v>847</v>
      </c>
      <c r="F438" s="148" t="s">
        <v>92</v>
      </c>
      <c r="G438" s="149">
        <v>6.35</v>
      </c>
      <c r="H438" s="150">
        <f>G438*$O$8</f>
        <v>633.38582999999994</v>
      </c>
      <c r="I438" s="151" t="s">
        <v>65</v>
      </c>
      <c r="J438" s="151">
        <v>24</v>
      </c>
      <c r="K438" s="166" t="s">
        <v>1218</v>
      </c>
      <c r="L438" s="152"/>
      <c r="M438" s="153">
        <f>L438*G438</f>
        <v>0</v>
      </c>
      <c r="N438" s="154">
        <f>L438*H438</f>
        <v>0</v>
      </c>
      <c r="O438" s="155" t="s">
        <v>66</v>
      </c>
      <c r="P438" s="155" t="s">
        <v>67</v>
      </c>
      <c r="Q438" s="147"/>
      <c r="R438" s="156"/>
      <c r="S438" s="147"/>
      <c r="T438" s="157"/>
      <c r="U438" s="156"/>
      <c r="V438" s="156"/>
      <c r="W438" s="158" t="s">
        <v>99</v>
      </c>
      <c r="X438" s="159"/>
    </row>
    <row r="439" spans="1:24" s="79" customFormat="1" ht="16.05" customHeight="1">
      <c r="A439" s="55"/>
      <c r="B439" s="175" t="s">
        <v>1046</v>
      </c>
      <c r="C439" s="64" t="s">
        <v>61</v>
      </c>
      <c r="D439" s="65" t="s">
        <v>1047</v>
      </c>
      <c r="E439" s="66" t="s">
        <v>847</v>
      </c>
      <c r="F439" s="80" t="s">
        <v>92</v>
      </c>
      <c r="G439" s="68">
        <v>6.35</v>
      </c>
      <c r="H439" s="69">
        <f>G439*$O$8</f>
        <v>633.38582999999994</v>
      </c>
      <c r="I439" s="70" t="s">
        <v>65</v>
      </c>
      <c r="J439" s="70">
        <v>24</v>
      </c>
      <c r="K439" s="174" t="s">
        <v>1222</v>
      </c>
      <c r="L439" s="71"/>
      <c r="M439" s="72">
        <f>L439*G439</f>
        <v>0</v>
      </c>
      <c r="N439" s="73">
        <f>L439*H439</f>
        <v>0</v>
      </c>
      <c r="O439" s="74" t="s">
        <v>1232</v>
      </c>
      <c r="P439" s="75" t="s">
        <v>67</v>
      </c>
      <c r="Q439" s="66"/>
      <c r="R439" s="76"/>
      <c r="S439" s="66"/>
      <c r="T439" s="77"/>
      <c r="U439" s="76"/>
      <c r="V439" s="76"/>
      <c r="W439" s="78" t="s">
        <v>99</v>
      </c>
      <c r="X439" s="62"/>
    </row>
    <row r="440" spans="1:24" s="160" customFormat="1" ht="16.05" hidden="1" customHeight="1">
      <c r="A440" s="145"/>
      <c r="B440" s="176" t="s">
        <v>1048</v>
      </c>
      <c r="C440" s="164" t="s">
        <v>845</v>
      </c>
      <c r="D440" s="146" t="s">
        <v>651</v>
      </c>
      <c r="E440" s="147" t="s">
        <v>850</v>
      </c>
      <c r="F440" s="148"/>
      <c r="G440" s="149">
        <f>H440/$O$8</f>
        <v>4.9124875433351578</v>
      </c>
      <c r="H440" s="150">
        <v>490</v>
      </c>
      <c r="I440" s="151" t="s">
        <v>65</v>
      </c>
      <c r="J440" s="151">
        <v>20</v>
      </c>
      <c r="K440" s="166" t="s">
        <v>1218</v>
      </c>
      <c r="L440" s="152"/>
      <c r="M440" s="153">
        <f>L440*G440</f>
        <v>0</v>
      </c>
      <c r="N440" s="154">
        <f>L440*H440</f>
        <v>0</v>
      </c>
      <c r="O440" s="155" t="s">
        <v>848</v>
      </c>
      <c r="P440" s="155" t="s">
        <v>67</v>
      </c>
      <c r="Q440" s="147" t="s">
        <v>84</v>
      </c>
      <c r="R440" s="156" t="s">
        <v>126</v>
      </c>
      <c r="S440" s="147">
        <v>400</v>
      </c>
      <c r="T440" s="157" t="s">
        <v>652</v>
      </c>
      <c r="U440" s="156" t="s">
        <v>122</v>
      </c>
      <c r="V440" s="156" t="s">
        <v>276</v>
      </c>
      <c r="W440" s="158" t="s">
        <v>89</v>
      </c>
      <c r="X440" s="159"/>
    </row>
    <row r="441" spans="1:24" s="79" customFormat="1" ht="16.05" hidden="1" customHeight="1">
      <c r="A441" s="55"/>
      <c r="B441" s="176" t="s">
        <v>1049</v>
      </c>
      <c r="C441" s="164" t="s">
        <v>61</v>
      </c>
      <c r="D441" s="146" t="s">
        <v>651</v>
      </c>
      <c r="E441" s="147" t="s">
        <v>850</v>
      </c>
      <c r="F441" s="148"/>
      <c r="G441" s="149">
        <v>4.8999999999999995</v>
      </c>
      <c r="H441" s="150">
        <f>G441*$O$8</f>
        <v>488.75441999999998</v>
      </c>
      <c r="I441" s="151" t="s">
        <v>65</v>
      </c>
      <c r="J441" s="151">
        <v>20</v>
      </c>
      <c r="K441" s="166" t="s">
        <v>1218</v>
      </c>
      <c r="L441" s="152"/>
      <c r="M441" s="153">
        <f>L441*G441</f>
        <v>0</v>
      </c>
      <c r="N441" s="154">
        <f>L441*H441</f>
        <v>0</v>
      </c>
      <c r="O441" s="155" t="s">
        <v>66</v>
      </c>
      <c r="P441" s="155" t="s">
        <v>83</v>
      </c>
      <c r="Q441" s="147" t="s">
        <v>84</v>
      </c>
      <c r="R441" s="156" t="s">
        <v>126</v>
      </c>
      <c r="S441" s="147">
        <v>400</v>
      </c>
      <c r="T441" s="157" t="s">
        <v>652</v>
      </c>
      <c r="U441" s="156" t="s">
        <v>122</v>
      </c>
      <c r="V441" s="156" t="s">
        <v>276</v>
      </c>
      <c r="W441" s="158" t="s">
        <v>89</v>
      </c>
      <c r="X441" s="62"/>
    </row>
    <row r="442" spans="1:24" s="79" customFormat="1" ht="16.05" customHeight="1">
      <c r="A442" s="55"/>
      <c r="B442" s="175" t="s">
        <v>1050</v>
      </c>
      <c r="C442" s="64" t="s">
        <v>845</v>
      </c>
      <c r="D442" s="65" t="s">
        <v>657</v>
      </c>
      <c r="E442" s="85" t="s">
        <v>847</v>
      </c>
      <c r="F442" s="67"/>
      <c r="G442" s="83">
        <f>H442/$O$8</f>
        <v>2.857263162960245</v>
      </c>
      <c r="H442" s="84">
        <v>285</v>
      </c>
      <c r="I442" s="86" t="s">
        <v>856</v>
      </c>
      <c r="J442" s="86">
        <v>24</v>
      </c>
      <c r="K442" s="173" t="s">
        <v>1221</v>
      </c>
      <c r="L442" s="71"/>
      <c r="M442" s="72">
        <f>L442*G442</f>
        <v>0</v>
      </c>
      <c r="N442" s="73">
        <f>L442*H442</f>
        <v>0</v>
      </c>
      <c r="O442" s="74" t="s">
        <v>1232</v>
      </c>
      <c r="P442" s="75" t="s">
        <v>67</v>
      </c>
      <c r="Q442" s="66" t="s">
        <v>84</v>
      </c>
      <c r="R442" s="76" t="s">
        <v>658</v>
      </c>
      <c r="S442" s="66">
        <v>200</v>
      </c>
      <c r="T442" s="77" t="s">
        <v>151</v>
      </c>
      <c r="U442" s="76" t="s">
        <v>338</v>
      </c>
      <c r="V442" s="76" t="s">
        <v>442</v>
      </c>
      <c r="W442" s="78" t="s">
        <v>216</v>
      </c>
      <c r="X442" s="62"/>
    </row>
    <row r="443" spans="1:24" s="160" customFormat="1" ht="16.05" hidden="1" customHeight="1">
      <c r="A443" s="145"/>
      <c r="B443" s="176" t="s">
        <v>1051</v>
      </c>
      <c r="C443" s="164" t="s">
        <v>61</v>
      </c>
      <c r="D443" s="146" t="s">
        <v>1052</v>
      </c>
      <c r="E443" s="147" t="s">
        <v>850</v>
      </c>
      <c r="F443" s="148"/>
      <c r="G443" s="149">
        <v>6.05</v>
      </c>
      <c r="H443" s="150">
        <f>G443*$O$8</f>
        <v>603.46208999999999</v>
      </c>
      <c r="I443" s="151" t="s">
        <v>65</v>
      </c>
      <c r="J443" s="151">
        <v>20</v>
      </c>
      <c r="K443" s="166" t="s">
        <v>1218</v>
      </c>
      <c r="L443" s="152"/>
      <c r="M443" s="153">
        <f>L443*G443</f>
        <v>0</v>
      </c>
      <c r="N443" s="154">
        <f>L443*H443</f>
        <v>0</v>
      </c>
      <c r="O443" s="155" t="s">
        <v>66</v>
      </c>
      <c r="P443" s="155" t="s">
        <v>83</v>
      </c>
      <c r="Q443" s="147" t="s">
        <v>70</v>
      </c>
      <c r="R443" s="156" t="s">
        <v>199</v>
      </c>
      <c r="S443" s="147">
        <v>200</v>
      </c>
      <c r="T443" s="157" t="s">
        <v>249</v>
      </c>
      <c r="U443" s="156" t="s">
        <v>73</v>
      </c>
      <c r="V443" s="156" t="s">
        <v>135</v>
      </c>
      <c r="W443" s="158" t="s">
        <v>75</v>
      </c>
      <c r="X443" s="159"/>
    </row>
    <row r="444" spans="1:24" s="79" customFormat="1" ht="16.05" customHeight="1">
      <c r="A444" s="55"/>
      <c r="B444" s="175" t="s">
        <v>1053</v>
      </c>
      <c r="C444" s="64" t="s">
        <v>845</v>
      </c>
      <c r="D444" s="65" t="s">
        <v>669</v>
      </c>
      <c r="E444" s="66" t="s">
        <v>847</v>
      </c>
      <c r="F444" s="67"/>
      <c r="G444" s="83">
        <f>H444/$O$8</f>
        <v>3.7194548542394767</v>
      </c>
      <c r="H444" s="84">
        <v>371</v>
      </c>
      <c r="I444" s="70" t="s">
        <v>65</v>
      </c>
      <c r="J444" s="70">
        <v>24</v>
      </c>
      <c r="K444" s="172" t="s">
        <v>1220</v>
      </c>
      <c r="L444" s="71"/>
      <c r="M444" s="72">
        <f>L444*G444</f>
        <v>0</v>
      </c>
      <c r="N444" s="73">
        <f>L444*H444</f>
        <v>0</v>
      </c>
      <c r="O444" s="74" t="s">
        <v>1232</v>
      </c>
      <c r="P444" s="75" t="s">
        <v>67</v>
      </c>
      <c r="Q444" s="66" t="s">
        <v>84</v>
      </c>
      <c r="R444" s="76" t="s">
        <v>102</v>
      </c>
      <c r="S444" s="66">
        <v>200</v>
      </c>
      <c r="T444" s="77" t="s">
        <v>652</v>
      </c>
      <c r="U444" s="76" t="s">
        <v>97</v>
      </c>
      <c r="V444" s="76" t="s">
        <v>127</v>
      </c>
      <c r="W444" s="78" t="s">
        <v>106</v>
      </c>
      <c r="X444" s="62"/>
    </row>
    <row r="445" spans="1:24" s="160" customFormat="1" ht="16.05" hidden="1" customHeight="1">
      <c r="A445" s="145"/>
      <c r="B445" s="176" t="s">
        <v>1054</v>
      </c>
      <c r="C445" s="164" t="s">
        <v>61</v>
      </c>
      <c r="D445" s="146" t="s">
        <v>673</v>
      </c>
      <c r="E445" s="147" t="s">
        <v>850</v>
      </c>
      <c r="F445" s="148"/>
      <c r="G445" s="149">
        <v>6.05</v>
      </c>
      <c r="H445" s="150">
        <f>G445*$O$8</f>
        <v>603.46208999999999</v>
      </c>
      <c r="I445" s="151" t="s">
        <v>65</v>
      </c>
      <c r="J445" s="151">
        <v>20</v>
      </c>
      <c r="K445" s="166" t="s">
        <v>1218</v>
      </c>
      <c r="L445" s="152"/>
      <c r="M445" s="153">
        <f>L445*G445</f>
        <v>0</v>
      </c>
      <c r="N445" s="154">
        <f>L445*H445</f>
        <v>0</v>
      </c>
      <c r="O445" s="155" t="s">
        <v>66</v>
      </c>
      <c r="P445" s="155" t="s">
        <v>83</v>
      </c>
      <c r="Q445" s="147" t="s">
        <v>84</v>
      </c>
      <c r="R445" s="156" t="s">
        <v>71</v>
      </c>
      <c r="S445" s="147">
        <v>200</v>
      </c>
      <c r="T445" s="157" t="s">
        <v>674</v>
      </c>
      <c r="U445" s="156" t="s">
        <v>214</v>
      </c>
      <c r="V445" s="156" t="s">
        <v>135</v>
      </c>
      <c r="W445" s="158" t="s">
        <v>89</v>
      </c>
      <c r="X445" s="159"/>
    </row>
    <row r="446" spans="1:24" s="160" customFormat="1" ht="16.05" hidden="1" customHeight="1">
      <c r="A446" s="145"/>
      <c r="B446" s="176" t="s">
        <v>1055</v>
      </c>
      <c r="C446" s="164" t="s">
        <v>61</v>
      </c>
      <c r="D446" s="146" t="s">
        <v>679</v>
      </c>
      <c r="E446" s="147" t="s">
        <v>847</v>
      </c>
      <c r="F446" s="148"/>
      <c r="G446" s="149">
        <v>4.25</v>
      </c>
      <c r="H446" s="150">
        <f>G446*$O$8</f>
        <v>423.91964999999999</v>
      </c>
      <c r="I446" s="151" t="s">
        <v>65</v>
      </c>
      <c r="J446" s="151">
        <v>24</v>
      </c>
      <c r="K446" s="166" t="s">
        <v>1218</v>
      </c>
      <c r="L446" s="152"/>
      <c r="M446" s="153">
        <f>L446*G446</f>
        <v>0</v>
      </c>
      <c r="N446" s="154">
        <f>L446*H446</f>
        <v>0</v>
      </c>
      <c r="O446" s="155" t="s">
        <v>1232</v>
      </c>
      <c r="P446" s="155" t="s">
        <v>67</v>
      </c>
      <c r="Q446" s="147" t="s">
        <v>84</v>
      </c>
      <c r="R446" s="156" t="s">
        <v>199</v>
      </c>
      <c r="S446" s="147">
        <v>400</v>
      </c>
      <c r="T446" s="157" t="s">
        <v>533</v>
      </c>
      <c r="U446" s="156" t="s">
        <v>122</v>
      </c>
      <c r="V446" s="156" t="s">
        <v>680</v>
      </c>
      <c r="W446" s="158" t="s">
        <v>216</v>
      </c>
      <c r="X446" s="159"/>
    </row>
    <row r="447" spans="1:24" s="160" customFormat="1" ht="16.05" hidden="1" customHeight="1">
      <c r="A447" s="145"/>
      <c r="B447" s="176" t="s">
        <v>1056</v>
      </c>
      <c r="C447" s="164" t="s">
        <v>61</v>
      </c>
      <c r="D447" s="146" t="s">
        <v>1057</v>
      </c>
      <c r="E447" s="147" t="s">
        <v>850</v>
      </c>
      <c r="F447" s="148"/>
      <c r="G447" s="149">
        <v>4.8999999999999995</v>
      </c>
      <c r="H447" s="150">
        <f>G447*$O$8</f>
        <v>488.75441999999998</v>
      </c>
      <c r="I447" s="151" t="s">
        <v>65</v>
      </c>
      <c r="J447" s="151">
        <v>20</v>
      </c>
      <c r="K447" s="166" t="s">
        <v>1218</v>
      </c>
      <c r="L447" s="152"/>
      <c r="M447" s="153">
        <f>L447*G447</f>
        <v>0</v>
      </c>
      <c r="N447" s="154">
        <f>L447*H447</f>
        <v>0</v>
      </c>
      <c r="O447" s="155" t="s">
        <v>66</v>
      </c>
      <c r="P447" s="155" t="s">
        <v>83</v>
      </c>
      <c r="Q447" s="147" t="s">
        <v>84</v>
      </c>
      <c r="R447" s="156" t="s">
        <v>126</v>
      </c>
      <c r="S447" s="147">
        <v>400</v>
      </c>
      <c r="T447" s="157" t="s">
        <v>1058</v>
      </c>
      <c r="U447" s="156" t="s">
        <v>122</v>
      </c>
      <c r="V447" s="156" t="s">
        <v>1059</v>
      </c>
      <c r="W447" s="158" t="s">
        <v>723</v>
      </c>
      <c r="X447" s="159"/>
    </row>
    <row r="448" spans="1:24" s="160" customFormat="1" ht="16.05" hidden="1" customHeight="1">
      <c r="A448" s="145"/>
      <c r="B448" s="176" t="s">
        <v>1060</v>
      </c>
      <c r="C448" s="164" t="s">
        <v>845</v>
      </c>
      <c r="D448" s="146" t="s">
        <v>689</v>
      </c>
      <c r="E448" s="161" t="s">
        <v>847</v>
      </c>
      <c r="F448" s="148"/>
      <c r="G448" s="149">
        <f>H448/$O$8</f>
        <v>2.857263162960245</v>
      </c>
      <c r="H448" s="150">
        <v>285</v>
      </c>
      <c r="I448" s="162" t="s">
        <v>856</v>
      </c>
      <c r="J448" s="162">
        <v>24</v>
      </c>
      <c r="K448" s="166" t="s">
        <v>1218</v>
      </c>
      <c r="L448" s="152"/>
      <c r="M448" s="153">
        <f>L448*G448</f>
        <v>0</v>
      </c>
      <c r="N448" s="154">
        <f>L448*H448</f>
        <v>0</v>
      </c>
      <c r="O448" s="155" t="s">
        <v>848</v>
      </c>
      <c r="P448" s="155" t="s">
        <v>67</v>
      </c>
      <c r="Q448" s="147" t="s">
        <v>70</v>
      </c>
      <c r="R448" s="156" t="s">
        <v>690</v>
      </c>
      <c r="S448" s="147">
        <v>300</v>
      </c>
      <c r="T448" s="157" t="s">
        <v>538</v>
      </c>
      <c r="U448" s="156" t="s">
        <v>685</v>
      </c>
      <c r="V448" s="156" t="s">
        <v>442</v>
      </c>
      <c r="W448" s="158" t="s">
        <v>75</v>
      </c>
      <c r="X448" s="159"/>
    </row>
    <row r="449" spans="1:24" s="160" customFormat="1" ht="16.05" hidden="1" customHeight="1">
      <c r="A449" s="145"/>
      <c r="B449" s="176" t="s">
        <v>1061</v>
      </c>
      <c r="C449" s="164" t="s">
        <v>61</v>
      </c>
      <c r="D449" s="146" t="s">
        <v>689</v>
      </c>
      <c r="E449" s="147" t="s">
        <v>850</v>
      </c>
      <c r="F449" s="148"/>
      <c r="G449" s="149">
        <v>4.8999999999999995</v>
      </c>
      <c r="H449" s="150">
        <f>G449*$O$8</f>
        <v>488.75441999999998</v>
      </c>
      <c r="I449" s="151" t="s">
        <v>65</v>
      </c>
      <c r="J449" s="151">
        <v>20</v>
      </c>
      <c r="K449" s="166" t="s">
        <v>1218</v>
      </c>
      <c r="L449" s="152"/>
      <c r="M449" s="153">
        <f>L449*G449</f>
        <v>0</v>
      </c>
      <c r="N449" s="154">
        <f>L449*H449</f>
        <v>0</v>
      </c>
      <c r="O449" s="155" t="s">
        <v>66</v>
      </c>
      <c r="P449" s="155" t="s">
        <v>83</v>
      </c>
      <c r="Q449" s="147" t="s">
        <v>70</v>
      </c>
      <c r="R449" s="156" t="s">
        <v>690</v>
      </c>
      <c r="S449" s="147">
        <v>300</v>
      </c>
      <c r="T449" s="157" t="s">
        <v>538</v>
      </c>
      <c r="U449" s="156" t="s">
        <v>685</v>
      </c>
      <c r="V449" s="156" t="s">
        <v>442</v>
      </c>
      <c r="W449" s="158" t="s">
        <v>75</v>
      </c>
      <c r="X449" s="159"/>
    </row>
    <row r="450" spans="1:24" s="160" customFormat="1" ht="16.05" hidden="1" customHeight="1">
      <c r="A450" s="145"/>
      <c r="B450" s="176" t="s">
        <v>1062</v>
      </c>
      <c r="C450" s="164" t="s">
        <v>61</v>
      </c>
      <c r="D450" s="146" t="s">
        <v>1063</v>
      </c>
      <c r="E450" s="147" t="s">
        <v>850</v>
      </c>
      <c r="F450" s="148"/>
      <c r="G450" s="149">
        <v>4.8999999999999995</v>
      </c>
      <c r="H450" s="150">
        <f>G450*$O$8</f>
        <v>488.75441999999998</v>
      </c>
      <c r="I450" s="151" t="s">
        <v>65</v>
      </c>
      <c r="J450" s="151">
        <v>20</v>
      </c>
      <c r="K450" s="166" t="s">
        <v>1218</v>
      </c>
      <c r="L450" s="152"/>
      <c r="M450" s="153">
        <f>L450*G450</f>
        <v>0</v>
      </c>
      <c r="N450" s="154">
        <f>L450*H450</f>
        <v>0</v>
      </c>
      <c r="O450" s="155" t="s">
        <v>66</v>
      </c>
      <c r="P450" s="155" t="s">
        <v>83</v>
      </c>
      <c r="Q450" s="147" t="s">
        <v>70</v>
      </c>
      <c r="R450" s="156" t="s">
        <v>1064</v>
      </c>
      <c r="S450" s="147">
        <v>200</v>
      </c>
      <c r="T450" s="157" t="s">
        <v>173</v>
      </c>
      <c r="U450" s="156" t="s">
        <v>701</v>
      </c>
      <c r="V450" s="156" t="s">
        <v>582</v>
      </c>
      <c r="W450" s="158" t="s">
        <v>75</v>
      </c>
      <c r="X450" s="159"/>
    </row>
    <row r="451" spans="1:24" s="160" customFormat="1" ht="16.05" hidden="1" customHeight="1">
      <c r="A451" s="145"/>
      <c r="B451" s="176" t="s">
        <v>1065</v>
      </c>
      <c r="C451" s="164" t="s">
        <v>61</v>
      </c>
      <c r="D451" s="146" t="s">
        <v>1066</v>
      </c>
      <c r="E451" s="147" t="s">
        <v>850</v>
      </c>
      <c r="F451" s="148" t="s">
        <v>64</v>
      </c>
      <c r="G451" s="149">
        <v>4.8999999999999995</v>
      </c>
      <c r="H451" s="150">
        <f>G451*$O$8</f>
        <v>488.75441999999998</v>
      </c>
      <c r="I451" s="151" t="s">
        <v>65</v>
      </c>
      <c r="J451" s="151">
        <v>20</v>
      </c>
      <c r="K451" s="166" t="s">
        <v>1218</v>
      </c>
      <c r="L451" s="152"/>
      <c r="M451" s="153">
        <f>L451*G451</f>
        <v>0</v>
      </c>
      <c r="N451" s="154">
        <f>L451*H451</f>
        <v>0</v>
      </c>
      <c r="O451" s="155" t="s">
        <v>66</v>
      </c>
      <c r="P451" s="155" t="s">
        <v>83</v>
      </c>
      <c r="Q451" s="147" t="s">
        <v>70</v>
      </c>
      <c r="R451" s="156" t="s">
        <v>95</v>
      </c>
      <c r="S451" s="147">
        <v>250</v>
      </c>
      <c r="T451" s="157" t="s">
        <v>1067</v>
      </c>
      <c r="U451" s="156" t="s">
        <v>701</v>
      </c>
      <c r="V451" s="156" t="s">
        <v>478</v>
      </c>
      <c r="W451" s="158" t="s">
        <v>75</v>
      </c>
      <c r="X451" s="159"/>
    </row>
    <row r="452" spans="1:24" s="160" customFormat="1" ht="16.05" hidden="1" customHeight="1">
      <c r="A452" s="145"/>
      <c r="B452" s="176" t="s">
        <v>1068</v>
      </c>
      <c r="C452" s="164" t="s">
        <v>845</v>
      </c>
      <c r="D452" s="146" t="s">
        <v>700</v>
      </c>
      <c r="E452" s="161" t="s">
        <v>847</v>
      </c>
      <c r="F452" s="148"/>
      <c r="G452" s="149">
        <f>H452/$O$8</f>
        <v>2.857263162960245</v>
      </c>
      <c r="H452" s="150">
        <v>285</v>
      </c>
      <c r="I452" s="162" t="s">
        <v>856</v>
      </c>
      <c r="J452" s="162">
        <v>24</v>
      </c>
      <c r="K452" s="166" t="s">
        <v>1218</v>
      </c>
      <c r="L452" s="152"/>
      <c r="M452" s="153">
        <f>L452*G452</f>
        <v>0</v>
      </c>
      <c r="N452" s="154">
        <f>L452*H452</f>
        <v>0</v>
      </c>
      <c r="O452" s="155" t="s">
        <v>848</v>
      </c>
      <c r="P452" s="155" t="s">
        <v>67</v>
      </c>
      <c r="Q452" s="147" t="s">
        <v>70</v>
      </c>
      <c r="R452" s="156" t="s">
        <v>95</v>
      </c>
      <c r="S452" s="147">
        <v>300</v>
      </c>
      <c r="T452" s="157" t="s">
        <v>529</v>
      </c>
      <c r="U452" s="156" t="s">
        <v>701</v>
      </c>
      <c r="V452" s="156" t="s">
        <v>702</v>
      </c>
      <c r="W452" s="158" t="s">
        <v>75</v>
      </c>
      <c r="X452" s="159"/>
    </row>
    <row r="453" spans="1:24" s="160" customFormat="1" ht="16.05" hidden="1" customHeight="1">
      <c r="A453" s="145"/>
      <c r="B453" s="176" t="s">
        <v>1069</v>
      </c>
      <c r="C453" s="164" t="s">
        <v>61</v>
      </c>
      <c r="D453" s="146" t="s">
        <v>700</v>
      </c>
      <c r="E453" s="147" t="s">
        <v>850</v>
      </c>
      <c r="F453" s="148"/>
      <c r="G453" s="149">
        <v>4.55</v>
      </c>
      <c r="H453" s="150">
        <f>G453*$O$8</f>
        <v>453.84339</v>
      </c>
      <c r="I453" s="151" t="s">
        <v>65</v>
      </c>
      <c r="J453" s="151">
        <v>20</v>
      </c>
      <c r="K453" s="166" t="s">
        <v>1218</v>
      </c>
      <c r="L453" s="152"/>
      <c r="M453" s="153">
        <f>L453*G453</f>
        <v>0</v>
      </c>
      <c r="N453" s="154">
        <f>L453*H453</f>
        <v>0</v>
      </c>
      <c r="O453" s="155" t="s">
        <v>66</v>
      </c>
      <c r="P453" s="155" t="s">
        <v>83</v>
      </c>
      <c r="Q453" s="147" t="s">
        <v>70</v>
      </c>
      <c r="R453" s="156" t="s">
        <v>95</v>
      </c>
      <c r="S453" s="147">
        <v>300</v>
      </c>
      <c r="T453" s="157" t="s">
        <v>529</v>
      </c>
      <c r="U453" s="156" t="s">
        <v>701</v>
      </c>
      <c r="V453" s="156" t="s">
        <v>702</v>
      </c>
      <c r="W453" s="158" t="s">
        <v>75</v>
      </c>
      <c r="X453" s="159"/>
    </row>
    <row r="454" spans="1:24" s="160" customFormat="1" ht="16.05" hidden="1" customHeight="1">
      <c r="A454" s="145"/>
      <c r="B454" s="176" t="s">
        <v>1070</v>
      </c>
      <c r="C454" s="164" t="s">
        <v>61</v>
      </c>
      <c r="D454" s="146" t="s">
        <v>709</v>
      </c>
      <c r="E454" s="147" t="s">
        <v>850</v>
      </c>
      <c r="F454" s="148"/>
      <c r="G454" s="149">
        <v>4.55</v>
      </c>
      <c r="H454" s="150">
        <f>G454*$O$8</f>
        <v>453.84339</v>
      </c>
      <c r="I454" s="151" t="s">
        <v>65</v>
      </c>
      <c r="J454" s="151">
        <v>20</v>
      </c>
      <c r="K454" s="166" t="s">
        <v>1218</v>
      </c>
      <c r="L454" s="152"/>
      <c r="M454" s="153">
        <f>L454*G454</f>
        <v>0</v>
      </c>
      <c r="N454" s="154">
        <f>L454*H454</f>
        <v>0</v>
      </c>
      <c r="O454" s="155" t="s">
        <v>66</v>
      </c>
      <c r="P454" s="155" t="s">
        <v>83</v>
      </c>
      <c r="Q454" s="147" t="s">
        <v>70</v>
      </c>
      <c r="R454" s="156" t="s">
        <v>481</v>
      </c>
      <c r="S454" s="147">
        <v>250</v>
      </c>
      <c r="T454" s="157" t="s">
        <v>710</v>
      </c>
      <c r="U454" s="156" t="s">
        <v>711</v>
      </c>
      <c r="V454" s="156" t="s">
        <v>712</v>
      </c>
      <c r="W454" s="158" t="s">
        <v>75</v>
      </c>
      <c r="X454" s="159"/>
    </row>
    <row r="455" spans="1:24" s="160" customFormat="1" ht="16.05" hidden="1" customHeight="1">
      <c r="A455" s="145"/>
      <c r="B455" s="176" t="s">
        <v>1071</v>
      </c>
      <c r="C455" s="164" t="s">
        <v>61</v>
      </c>
      <c r="D455" s="146" t="s">
        <v>1072</v>
      </c>
      <c r="E455" s="147" t="s">
        <v>850</v>
      </c>
      <c r="F455" s="148"/>
      <c r="G455" s="149">
        <v>6.05</v>
      </c>
      <c r="H455" s="150">
        <f>G455*$O$8</f>
        <v>603.46208999999999</v>
      </c>
      <c r="I455" s="151" t="s">
        <v>65</v>
      </c>
      <c r="J455" s="151">
        <v>20</v>
      </c>
      <c r="K455" s="166" t="s">
        <v>1218</v>
      </c>
      <c r="L455" s="152"/>
      <c r="M455" s="153">
        <f>L455*G455</f>
        <v>0</v>
      </c>
      <c r="N455" s="154">
        <f>L455*H455</f>
        <v>0</v>
      </c>
      <c r="O455" s="155" t="s">
        <v>66</v>
      </c>
      <c r="P455" s="155" t="s">
        <v>83</v>
      </c>
      <c r="Q455" s="147" t="s">
        <v>70</v>
      </c>
      <c r="R455" s="156" t="s">
        <v>411</v>
      </c>
      <c r="S455" s="147">
        <v>200</v>
      </c>
      <c r="T455" s="157" t="s">
        <v>940</v>
      </c>
      <c r="U455" s="156" t="s">
        <v>1073</v>
      </c>
      <c r="V455" s="156" t="s">
        <v>135</v>
      </c>
      <c r="W455" s="158" t="s">
        <v>75</v>
      </c>
      <c r="X455" s="159"/>
    </row>
    <row r="456" spans="1:24" s="160" customFormat="1" ht="16.05" hidden="1" customHeight="1">
      <c r="A456" s="145"/>
      <c r="B456" s="176" t="s">
        <v>1074</v>
      </c>
      <c r="C456" s="164" t="s">
        <v>61</v>
      </c>
      <c r="D456" s="146" t="s">
        <v>1075</v>
      </c>
      <c r="E456" s="147" t="s">
        <v>850</v>
      </c>
      <c r="F456" s="148"/>
      <c r="G456" s="149">
        <v>6.05</v>
      </c>
      <c r="H456" s="150">
        <f>G456*$O$8</f>
        <v>603.46208999999999</v>
      </c>
      <c r="I456" s="151" t="s">
        <v>65</v>
      </c>
      <c r="J456" s="151">
        <v>20</v>
      </c>
      <c r="K456" s="166" t="s">
        <v>1218</v>
      </c>
      <c r="L456" s="152"/>
      <c r="M456" s="153">
        <f>L456*G456</f>
        <v>0</v>
      </c>
      <c r="N456" s="154">
        <f>L456*H456</f>
        <v>0</v>
      </c>
      <c r="O456" s="155" t="s">
        <v>66</v>
      </c>
      <c r="P456" s="155" t="s">
        <v>83</v>
      </c>
      <c r="Q456" s="147" t="s">
        <v>84</v>
      </c>
      <c r="R456" s="156" t="s">
        <v>306</v>
      </c>
      <c r="S456" s="147">
        <v>150</v>
      </c>
      <c r="T456" s="157" t="s">
        <v>121</v>
      </c>
      <c r="U456" s="156" t="s">
        <v>97</v>
      </c>
      <c r="V456" s="156" t="s">
        <v>427</v>
      </c>
      <c r="W456" s="158" t="s">
        <v>106</v>
      </c>
      <c r="X456" s="159"/>
    </row>
    <row r="457" spans="1:24" s="79" customFormat="1" ht="16.05" customHeight="1">
      <c r="A457" s="55"/>
      <c r="B457" s="175" t="s">
        <v>1076</v>
      </c>
      <c r="C457" s="64" t="s">
        <v>845</v>
      </c>
      <c r="D457" s="65" t="s">
        <v>147</v>
      </c>
      <c r="E457" s="85" t="s">
        <v>847</v>
      </c>
      <c r="F457" s="67"/>
      <c r="G457" s="83">
        <f>H457/$O$8</f>
        <v>2.857263162960245</v>
      </c>
      <c r="H457" s="84">
        <v>285</v>
      </c>
      <c r="I457" s="86" t="s">
        <v>856</v>
      </c>
      <c r="J457" s="86">
        <v>24</v>
      </c>
      <c r="K457" s="172" t="s">
        <v>1220</v>
      </c>
      <c r="L457" s="71"/>
      <c r="M457" s="72">
        <f>L457*G457</f>
        <v>0</v>
      </c>
      <c r="N457" s="73">
        <f>L457*H457</f>
        <v>0</v>
      </c>
      <c r="O457" s="74" t="s">
        <v>1232</v>
      </c>
      <c r="P457" s="75" t="s">
        <v>67</v>
      </c>
      <c r="Q457" s="66" t="s">
        <v>318</v>
      </c>
      <c r="R457" s="76" t="s">
        <v>172</v>
      </c>
      <c r="S457" s="66">
        <v>250</v>
      </c>
      <c r="T457" s="77" t="s">
        <v>249</v>
      </c>
      <c r="U457" s="76" t="s">
        <v>645</v>
      </c>
      <c r="V457" s="76" t="s">
        <v>143</v>
      </c>
      <c r="W457" s="78" t="s">
        <v>75</v>
      </c>
      <c r="X457" s="62"/>
    </row>
    <row r="458" spans="1:24" s="79" customFormat="1" ht="16.05" customHeight="1">
      <c r="A458" s="55"/>
      <c r="B458" s="175" t="s">
        <v>1077</v>
      </c>
      <c r="C458" s="64" t="s">
        <v>61</v>
      </c>
      <c r="D458" s="65" t="s">
        <v>1078</v>
      </c>
      <c r="E458" s="66" t="s">
        <v>847</v>
      </c>
      <c r="F458" s="80" t="s">
        <v>92</v>
      </c>
      <c r="G458" s="68">
        <v>6.05</v>
      </c>
      <c r="H458" s="69">
        <f>G458*$O$8</f>
        <v>603.46208999999999</v>
      </c>
      <c r="I458" s="70" t="s">
        <v>65</v>
      </c>
      <c r="J458" s="70">
        <v>24</v>
      </c>
      <c r="K458" s="172" t="s">
        <v>1220</v>
      </c>
      <c r="L458" s="71"/>
      <c r="M458" s="72">
        <f>L458*G458</f>
        <v>0</v>
      </c>
      <c r="N458" s="73">
        <f>L458*H458</f>
        <v>0</v>
      </c>
      <c r="O458" s="74" t="s">
        <v>1232</v>
      </c>
      <c r="P458" s="75" t="s">
        <v>67</v>
      </c>
      <c r="Q458" s="66"/>
      <c r="R458" s="76"/>
      <c r="S458" s="66"/>
      <c r="T458" s="77"/>
      <c r="U458" s="76"/>
      <c r="V458" s="76"/>
      <c r="W458" s="78" t="s">
        <v>99</v>
      </c>
      <c r="X458" s="62"/>
    </row>
    <row r="459" spans="1:24" s="79" customFormat="1" ht="16.05" customHeight="1">
      <c r="A459" s="55"/>
      <c r="B459" s="175" t="s">
        <v>1079</v>
      </c>
      <c r="C459" s="64" t="s">
        <v>845</v>
      </c>
      <c r="D459" s="65" t="s">
        <v>1080</v>
      </c>
      <c r="E459" s="66" t="s">
        <v>850</v>
      </c>
      <c r="F459" s="67"/>
      <c r="G459" s="83">
        <f>H459/$O$8</f>
        <v>6.0654182933015726</v>
      </c>
      <c r="H459" s="84">
        <v>605</v>
      </c>
      <c r="I459" s="70" t="s">
        <v>65</v>
      </c>
      <c r="J459" s="70">
        <v>20</v>
      </c>
      <c r="K459" s="172" t="s">
        <v>1220</v>
      </c>
      <c r="L459" s="71"/>
      <c r="M459" s="72">
        <f>L459*G459</f>
        <v>0</v>
      </c>
      <c r="N459" s="73">
        <f>L459*H459</f>
        <v>0</v>
      </c>
      <c r="O459" s="74" t="s">
        <v>1232</v>
      </c>
      <c r="P459" s="75" t="s">
        <v>67</v>
      </c>
      <c r="Q459" s="66" t="s">
        <v>84</v>
      </c>
      <c r="R459" s="76" t="s">
        <v>172</v>
      </c>
      <c r="S459" s="66">
        <v>200</v>
      </c>
      <c r="T459" s="77" t="s">
        <v>343</v>
      </c>
      <c r="U459" s="76" t="s">
        <v>97</v>
      </c>
      <c r="V459" s="76" t="s">
        <v>427</v>
      </c>
      <c r="W459" s="78" t="s">
        <v>89</v>
      </c>
      <c r="X459" s="62"/>
    </row>
    <row r="460" spans="1:24" s="160" customFormat="1" ht="16.05" hidden="1" customHeight="1">
      <c r="A460" s="145"/>
      <c r="B460" s="176" t="s">
        <v>1081</v>
      </c>
      <c r="C460" s="164" t="s">
        <v>61</v>
      </c>
      <c r="D460" s="146" t="s">
        <v>1080</v>
      </c>
      <c r="E460" s="147" t="s">
        <v>850</v>
      </c>
      <c r="F460" s="148"/>
      <c r="G460" s="149">
        <v>6.05</v>
      </c>
      <c r="H460" s="150">
        <f t="shared" ref="H460:H466" si="0">G460*$O$8</f>
        <v>603.46208999999999</v>
      </c>
      <c r="I460" s="151" t="s">
        <v>65</v>
      </c>
      <c r="J460" s="151">
        <v>20</v>
      </c>
      <c r="K460" s="166" t="s">
        <v>1218</v>
      </c>
      <c r="L460" s="152"/>
      <c r="M460" s="153">
        <f>L460*G460</f>
        <v>0</v>
      </c>
      <c r="N460" s="154">
        <f>L460*H460</f>
        <v>0</v>
      </c>
      <c r="O460" s="155" t="s">
        <v>66</v>
      </c>
      <c r="P460" s="155" t="s">
        <v>83</v>
      </c>
      <c r="Q460" s="147" t="s">
        <v>84</v>
      </c>
      <c r="R460" s="156" t="s">
        <v>172</v>
      </c>
      <c r="S460" s="147">
        <v>200</v>
      </c>
      <c r="T460" s="157" t="s">
        <v>343</v>
      </c>
      <c r="U460" s="156" t="s">
        <v>97</v>
      </c>
      <c r="V460" s="156" t="s">
        <v>427</v>
      </c>
      <c r="W460" s="158" t="s">
        <v>89</v>
      </c>
      <c r="X460" s="159"/>
    </row>
    <row r="461" spans="1:24" s="160" customFormat="1" ht="16.05" hidden="1" customHeight="1">
      <c r="A461" s="145"/>
      <c r="B461" s="176" t="s">
        <v>1082</v>
      </c>
      <c r="C461" s="164" t="s">
        <v>61</v>
      </c>
      <c r="D461" s="146" t="s">
        <v>1083</v>
      </c>
      <c r="E461" s="147" t="s">
        <v>850</v>
      </c>
      <c r="F461" s="148"/>
      <c r="G461" s="149">
        <v>4.8999999999999995</v>
      </c>
      <c r="H461" s="150">
        <f t="shared" si="0"/>
        <v>488.75441999999998</v>
      </c>
      <c r="I461" s="151" t="s">
        <v>65</v>
      </c>
      <c r="J461" s="151">
        <v>20</v>
      </c>
      <c r="K461" s="166" t="s">
        <v>1218</v>
      </c>
      <c r="L461" s="152"/>
      <c r="M461" s="153">
        <f>L461*G461</f>
        <v>0</v>
      </c>
      <c r="N461" s="154">
        <f>L461*H461</f>
        <v>0</v>
      </c>
      <c r="O461" s="155" t="s">
        <v>66</v>
      </c>
      <c r="P461" s="155" t="s">
        <v>83</v>
      </c>
      <c r="Q461" s="147" t="s">
        <v>70</v>
      </c>
      <c r="R461" s="156" t="s">
        <v>199</v>
      </c>
      <c r="S461" s="147">
        <v>300</v>
      </c>
      <c r="T461" s="157" t="s">
        <v>1084</v>
      </c>
      <c r="U461" s="156" t="s">
        <v>645</v>
      </c>
      <c r="V461" s="156" t="s">
        <v>1085</v>
      </c>
      <c r="W461" s="158" t="s">
        <v>75</v>
      </c>
      <c r="X461" s="159"/>
    </row>
    <row r="462" spans="1:24" s="160" customFormat="1" ht="16.05" hidden="1" customHeight="1">
      <c r="A462" s="145"/>
      <c r="B462" s="176" t="s">
        <v>1086</v>
      </c>
      <c r="C462" s="164" t="s">
        <v>61</v>
      </c>
      <c r="D462" s="146" t="s">
        <v>728</v>
      </c>
      <c r="E462" s="147" t="s">
        <v>850</v>
      </c>
      <c r="F462" s="148"/>
      <c r="G462" s="149">
        <v>6.05</v>
      </c>
      <c r="H462" s="150">
        <f t="shared" si="0"/>
        <v>603.46208999999999</v>
      </c>
      <c r="I462" s="151" t="s">
        <v>65</v>
      </c>
      <c r="J462" s="151">
        <v>20</v>
      </c>
      <c r="K462" s="166" t="s">
        <v>1218</v>
      </c>
      <c r="L462" s="152"/>
      <c r="M462" s="153">
        <f>L462*G462</f>
        <v>0</v>
      </c>
      <c r="N462" s="154">
        <f>L462*H462</f>
        <v>0</v>
      </c>
      <c r="O462" s="155" t="s">
        <v>66</v>
      </c>
      <c r="P462" s="155" t="s">
        <v>83</v>
      </c>
      <c r="Q462" s="147" t="s">
        <v>84</v>
      </c>
      <c r="R462" s="156" t="s">
        <v>102</v>
      </c>
      <c r="S462" s="147">
        <v>300</v>
      </c>
      <c r="T462" s="157" t="s">
        <v>96</v>
      </c>
      <c r="U462" s="156" t="s">
        <v>97</v>
      </c>
      <c r="V462" s="156" t="s">
        <v>135</v>
      </c>
      <c r="W462" s="158" t="s">
        <v>89</v>
      </c>
      <c r="X462" s="159"/>
    </row>
    <row r="463" spans="1:24" s="160" customFormat="1" ht="16.05" hidden="1" customHeight="1">
      <c r="A463" s="145"/>
      <c r="B463" s="176" t="s">
        <v>1087</v>
      </c>
      <c r="C463" s="164" t="s">
        <v>61</v>
      </c>
      <c r="D463" s="146" t="s">
        <v>1088</v>
      </c>
      <c r="E463" s="147" t="s">
        <v>850</v>
      </c>
      <c r="F463" s="148"/>
      <c r="G463" s="149">
        <v>6.05</v>
      </c>
      <c r="H463" s="150">
        <f t="shared" si="0"/>
        <v>603.46208999999999</v>
      </c>
      <c r="I463" s="151" t="s">
        <v>65</v>
      </c>
      <c r="J463" s="151">
        <v>20</v>
      </c>
      <c r="K463" s="166" t="s">
        <v>1218</v>
      </c>
      <c r="L463" s="152"/>
      <c r="M463" s="153">
        <f>L463*G463</f>
        <v>0</v>
      </c>
      <c r="N463" s="154">
        <f>L463*H463</f>
        <v>0</v>
      </c>
      <c r="O463" s="155" t="s">
        <v>66</v>
      </c>
      <c r="P463" s="155" t="s">
        <v>83</v>
      </c>
      <c r="Q463" s="147" t="s">
        <v>84</v>
      </c>
      <c r="R463" s="156" t="s">
        <v>102</v>
      </c>
      <c r="S463" s="147">
        <v>250</v>
      </c>
      <c r="T463" s="157" t="s">
        <v>343</v>
      </c>
      <c r="U463" s="156" t="s">
        <v>97</v>
      </c>
      <c r="V463" s="156" t="s">
        <v>427</v>
      </c>
      <c r="W463" s="158" t="s">
        <v>89</v>
      </c>
      <c r="X463" s="159"/>
    </row>
    <row r="464" spans="1:24" s="160" customFormat="1" ht="16.05" hidden="1" customHeight="1">
      <c r="A464" s="145"/>
      <c r="B464" s="176" t="s">
        <v>1089</v>
      </c>
      <c r="C464" s="164" t="s">
        <v>61</v>
      </c>
      <c r="D464" s="146" t="s">
        <v>731</v>
      </c>
      <c r="E464" s="147" t="s">
        <v>847</v>
      </c>
      <c r="F464" s="148" t="s">
        <v>117</v>
      </c>
      <c r="G464" s="149">
        <v>5.61</v>
      </c>
      <c r="H464" s="150">
        <f t="shared" si="0"/>
        <v>559.573938</v>
      </c>
      <c r="I464" s="151" t="s">
        <v>65</v>
      </c>
      <c r="J464" s="151">
        <v>24</v>
      </c>
      <c r="K464" s="166" t="s">
        <v>1218</v>
      </c>
      <c r="L464" s="152"/>
      <c r="M464" s="153">
        <f>L464*G464</f>
        <v>0</v>
      </c>
      <c r="N464" s="154">
        <f>L464*H464</f>
        <v>0</v>
      </c>
      <c r="O464" s="155" t="s">
        <v>66</v>
      </c>
      <c r="P464" s="155" t="s">
        <v>67</v>
      </c>
      <c r="Q464" s="147"/>
      <c r="R464" s="156"/>
      <c r="S464" s="147"/>
      <c r="T464" s="157"/>
      <c r="U464" s="156"/>
      <c r="V464" s="156"/>
      <c r="W464" s="158" t="s">
        <v>723</v>
      </c>
      <c r="X464" s="159"/>
    </row>
    <row r="465" spans="1:24" s="160" customFormat="1" ht="16.05" hidden="1" customHeight="1">
      <c r="A465" s="145"/>
      <c r="B465" s="176" t="s">
        <v>1090</v>
      </c>
      <c r="C465" s="164" t="s">
        <v>61</v>
      </c>
      <c r="D465" s="146" t="s">
        <v>733</v>
      </c>
      <c r="E465" s="147" t="s">
        <v>850</v>
      </c>
      <c r="F465" s="148"/>
      <c r="G465" s="149">
        <v>6.05</v>
      </c>
      <c r="H465" s="150">
        <f t="shared" si="0"/>
        <v>603.46208999999999</v>
      </c>
      <c r="I465" s="151" t="s">
        <v>65</v>
      </c>
      <c r="J465" s="151">
        <v>20</v>
      </c>
      <c r="K465" s="166" t="s">
        <v>1218</v>
      </c>
      <c r="L465" s="152"/>
      <c r="M465" s="153">
        <f>L465*G465</f>
        <v>0</v>
      </c>
      <c r="N465" s="154">
        <f>L465*H465</f>
        <v>0</v>
      </c>
      <c r="O465" s="155" t="s">
        <v>66</v>
      </c>
      <c r="P465" s="155" t="s">
        <v>83</v>
      </c>
      <c r="Q465" s="147" t="s">
        <v>84</v>
      </c>
      <c r="R465" s="156" t="s">
        <v>199</v>
      </c>
      <c r="S465" s="147">
        <v>350</v>
      </c>
      <c r="T465" s="157" t="s">
        <v>734</v>
      </c>
      <c r="U465" s="156" t="s">
        <v>338</v>
      </c>
      <c r="V465" s="156" t="s">
        <v>143</v>
      </c>
      <c r="W465" s="158" t="s">
        <v>723</v>
      </c>
      <c r="X465" s="159"/>
    </row>
    <row r="466" spans="1:24" s="79" customFormat="1" ht="16.05" customHeight="1">
      <c r="A466" s="55"/>
      <c r="B466" s="175" t="s">
        <v>1091</v>
      </c>
      <c r="C466" s="64" t="s">
        <v>61</v>
      </c>
      <c r="D466" s="65" t="s">
        <v>736</v>
      </c>
      <c r="E466" s="66" t="s">
        <v>847</v>
      </c>
      <c r="F466" s="81" t="s">
        <v>117</v>
      </c>
      <c r="G466" s="68">
        <v>5.61</v>
      </c>
      <c r="H466" s="69">
        <f t="shared" si="0"/>
        <v>559.573938</v>
      </c>
      <c r="I466" s="70" t="s">
        <v>65</v>
      </c>
      <c r="J466" s="70">
        <v>24</v>
      </c>
      <c r="K466" s="173" t="s">
        <v>1221</v>
      </c>
      <c r="L466" s="71"/>
      <c r="M466" s="72">
        <f>L466*G466</f>
        <v>0</v>
      </c>
      <c r="N466" s="73">
        <f>L466*H466</f>
        <v>0</v>
      </c>
      <c r="O466" s="74" t="s">
        <v>1232</v>
      </c>
      <c r="P466" s="75" t="s">
        <v>67</v>
      </c>
      <c r="Q466" s="66"/>
      <c r="R466" s="76"/>
      <c r="S466" s="66"/>
      <c r="T466" s="77"/>
      <c r="U466" s="76"/>
      <c r="V466" s="76"/>
      <c r="W466" s="78" t="s">
        <v>723</v>
      </c>
      <c r="X466" s="62"/>
    </row>
    <row r="467" spans="1:24" s="160" customFormat="1" ht="16.05" hidden="1" customHeight="1">
      <c r="A467" s="145"/>
      <c r="B467" s="176" t="s">
        <v>1092</v>
      </c>
      <c r="C467" s="164" t="s">
        <v>845</v>
      </c>
      <c r="D467" s="146" t="s">
        <v>743</v>
      </c>
      <c r="E467" s="147" t="s">
        <v>850</v>
      </c>
      <c r="F467" s="148"/>
      <c r="G467" s="149">
        <f>H467/$O$8</f>
        <v>5.7646537498320729</v>
      </c>
      <c r="H467" s="150">
        <v>575</v>
      </c>
      <c r="I467" s="151" t="s">
        <v>65</v>
      </c>
      <c r="J467" s="151">
        <v>20</v>
      </c>
      <c r="K467" s="166" t="s">
        <v>1218</v>
      </c>
      <c r="L467" s="152"/>
      <c r="M467" s="153">
        <f>L467*G467</f>
        <v>0</v>
      </c>
      <c r="N467" s="154">
        <f>L467*H467</f>
        <v>0</v>
      </c>
      <c r="O467" s="155" t="s">
        <v>848</v>
      </c>
      <c r="P467" s="155" t="s">
        <v>67</v>
      </c>
      <c r="Q467" s="147" t="s">
        <v>84</v>
      </c>
      <c r="R467" s="156" t="s">
        <v>744</v>
      </c>
      <c r="S467" s="147">
        <v>250</v>
      </c>
      <c r="T467" s="157" t="s">
        <v>745</v>
      </c>
      <c r="U467" s="156" t="s">
        <v>97</v>
      </c>
      <c r="V467" s="156" t="s">
        <v>746</v>
      </c>
      <c r="W467" s="158" t="s">
        <v>216</v>
      </c>
      <c r="X467" s="159"/>
    </row>
    <row r="468" spans="1:24" s="63" customFormat="1" ht="16.05" customHeight="1">
      <c r="A468" s="55"/>
      <c r="B468" s="178" t="s">
        <v>1093</v>
      </c>
      <c r="C468" s="167" t="s">
        <v>61</v>
      </c>
      <c r="D468" s="168" t="s">
        <v>743</v>
      </c>
      <c r="E468" s="66" t="s">
        <v>850</v>
      </c>
      <c r="F468" s="171" t="s">
        <v>130</v>
      </c>
      <c r="G468" s="169">
        <v>5.75</v>
      </c>
      <c r="H468" s="150">
        <f t="shared" ref="H468:H478" si="1">G468*$O$8</f>
        <v>573.53835000000004</v>
      </c>
      <c r="I468" s="70" t="s">
        <v>65</v>
      </c>
      <c r="J468" s="70">
        <v>20</v>
      </c>
      <c r="K468" s="173" t="s">
        <v>1221</v>
      </c>
      <c r="L468" s="71"/>
      <c r="M468" s="72">
        <f>L468*G468</f>
        <v>0</v>
      </c>
      <c r="N468" s="73">
        <f>L468*H468</f>
        <v>0</v>
      </c>
      <c r="O468" s="74" t="s">
        <v>1232</v>
      </c>
      <c r="P468" s="75" t="s">
        <v>67</v>
      </c>
      <c r="Q468" s="66" t="s">
        <v>84</v>
      </c>
      <c r="R468" s="76" t="s">
        <v>744</v>
      </c>
      <c r="S468" s="66">
        <v>250</v>
      </c>
      <c r="T468" s="77" t="s">
        <v>745</v>
      </c>
      <c r="U468" s="76" t="s">
        <v>97</v>
      </c>
      <c r="V468" s="76" t="s">
        <v>746</v>
      </c>
      <c r="W468" s="78" t="s">
        <v>216</v>
      </c>
      <c r="X468" s="170"/>
    </row>
    <row r="469" spans="1:24" s="160" customFormat="1" ht="16.05" hidden="1" customHeight="1">
      <c r="A469" s="145"/>
      <c r="B469" s="176" t="s">
        <v>1094</v>
      </c>
      <c r="C469" s="164" t="s">
        <v>61</v>
      </c>
      <c r="D469" s="146" t="s">
        <v>748</v>
      </c>
      <c r="E469" s="147" t="s">
        <v>850</v>
      </c>
      <c r="F469" s="148"/>
      <c r="G469" s="149">
        <v>6.05</v>
      </c>
      <c r="H469" s="150">
        <f t="shared" si="1"/>
        <v>603.46208999999999</v>
      </c>
      <c r="I469" s="151" t="s">
        <v>65</v>
      </c>
      <c r="J469" s="151">
        <v>20</v>
      </c>
      <c r="K469" s="166" t="s">
        <v>1218</v>
      </c>
      <c r="L469" s="152"/>
      <c r="M469" s="153">
        <f>L469*G469</f>
        <v>0</v>
      </c>
      <c r="N469" s="154">
        <f>L469*H469</f>
        <v>0</v>
      </c>
      <c r="O469" s="155" t="s">
        <v>66</v>
      </c>
      <c r="P469" s="155" t="s">
        <v>83</v>
      </c>
      <c r="Q469" s="147" t="s">
        <v>70</v>
      </c>
      <c r="R469" s="156" t="s">
        <v>1095</v>
      </c>
      <c r="S469" s="147">
        <v>200</v>
      </c>
      <c r="T469" s="157" t="s">
        <v>249</v>
      </c>
      <c r="U469" s="156" t="s">
        <v>685</v>
      </c>
      <c r="V469" s="156" t="s">
        <v>243</v>
      </c>
      <c r="W469" s="158" t="s">
        <v>75</v>
      </c>
      <c r="X469" s="159"/>
    </row>
    <row r="470" spans="1:24" s="160" customFormat="1" ht="16.05" hidden="1" customHeight="1">
      <c r="A470" s="145"/>
      <c r="B470" s="176" t="s">
        <v>1096</v>
      </c>
      <c r="C470" s="164" t="s">
        <v>61</v>
      </c>
      <c r="D470" s="146" t="s">
        <v>762</v>
      </c>
      <c r="E470" s="147" t="s">
        <v>850</v>
      </c>
      <c r="F470" s="148"/>
      <c r="G470" s="149">
        <v>4.55</v>
      </c>
      <c r="H470" s="150">
        <f t="shared" si="1"/>
        <v>453.84339</v>
      </c>
      <c r="I470" s="151" t="s">
        <v>65</v>
      </c>
      <c r="J470" s="151">
        <v>20</v>
      </c>
      <c r="K470" s="166" t="s">
        <v>1218</v>
      </c>
      <c r="L470" s="152"/>
      <c r="M470" s="153">
        <f>L470*G470</f>
        <v>0</v>
      </c>
      <c r="N470" s="154">
        <f>L470*H470</f>
        <v>0</v>
      </c>
      <c r="O470" s="155" t="s">
        <v>66</v>
      </c>
      <c r="P470" s="155" t="s">
        <v>67</v>
      </c>
      <c r="Q470" s="147" t="s">
        <v>70</v>
      </c>
      <c r="R470" s="156" t="s">
        <v>330</v>
      </c>
      <c r="S470" s="147">
        <v>400</v>
      </c>
      <c r="T470" s="157" t="s">
        <v>763</v>
      </c>
      <c r="U470" s="156" t="s">
        <v>764</v>
      </c>
      <c r="V470" s="156" t="s">
        <v>235</v>
      </c>
      <c r="W470" s="158" t="s">
        <v>75</v>
      </c>
      <c r="X470" s="159"/>
    </row>
    <row r="471" spans="1:24" s="160" customFormat="1" ht="16.05" hidden="1" customHeight="1">
      <c r="A471" s="145"/>
      <c r="B471" s="176" t="s">
        <v>1097</v>
      </c>
      <c r="C471" s="164" t="s">
        <v>61</v>
      </c>
      <c r="D471" s="146" t="s">
        <v>769</v>
      </c>
      <c r="E471" s="147" t="s">
        <v>850</v>
      </c>
      <c r="F471" s="148"/>
      <c r="G471" s="149">
        <v>4.8999999999999995</v>
      </c>
      <c r="H471" s="150">
        <f t="shared" si="1"/>
        <v>488.75441999999998</v>
      </c>
      <c r="I471" s="151" t="s">
        <v>65</v>
      </c>
      <c r="J471" s="151">
        <v>20</v>
      </c>
      <c r="K471" s="166" t="s">
        <v>1218</v>
      </c>
      <c r="L471" s="152"/>
      <c r="M471" s="153">
        <f>L471*G471</f>
        <v>0</v>
      </c>
      <c r="N471" s="154">
        <f>L471*H471</f>
        <v>0</v>
      </c>
      <c r="O471" s="155" t="s">
        <v>66</v>
      </c>
      <c r="P471" s="155" t="s">
        <v>83</v>
      </c>
      <c r="Q471" s="147" t="s">
        <v>84</v>
      </c>
      <c r="R471" s="156" t="s">
        <v>120</v>
      </c>
      <c r="S471" s="147">
        <v>500</v>
      </c>
      <c r="T471" s="157" t="s">
        <v>213</v>
      </c>
      <c r="U471" s="156" t="s">
        <v>770</v>
      </c>
      <c r="V471" s="156" t="s">
        <v>771</v>
      </c>
      <c r="W471" s="158" t="s">
        <v>216</v>
      </c>
      <c r="X471" s="159"/>
    </row>
    <row r="472" spans="1:24" s="160" customFormat="1" ht="16.05" hidden="1" customHeight="1">
      <c r="A472" s="145"/>
      <c r="B472" s="176" t="s">
        <v>1098</v>
      </c>
      <c r="C472" s="164" t="s">
        <v>61</v>
      </c>
      <c r="D472" s="146" t="s">
        <v>773</v>
      </c>
      <c r="E472" s="147" t="s">
        <v>850</v>
      </c>
      <c r="F472" s="148"/>
      <c r="G472" s="149">
        <v>4.8999999999999995</v>
      </c>
      <c r="H472" s="150">
        <f t="shared" si="1"/>
        <v>488.75441999999998</v>
      </c>
      <c r="I472" s="151" t="s">
        <v>65</v>
      </c>
      <c r="J472" s="151">
        <v>20</v>
      </c>
      <c r="K472" s="166" t="s">
        <v>1218</v>
      </c>
      <c r="L472" s="152"/>
      <c r="M472" s="153">
        <f>L472*G472</f>
        <v>0</v>
      </c>
      <c r="N472" s="154">
        <f>L472*H472</f>
        <v>0</v>
      </c>
      <c r="O472" s="155" t="s">
        <v>66</v>
      </c>
      <c r="P472" s="155" t="s">
        <v>83</v>
      </c>
      <c r="Q472" s="147" t="s">
        <v>70</v>
      </c>
      <c r="R472" s="156" t="s">
        <v>78</v>
      </c>
      <c r="S472" s="147">
        <v>150</v>
      </c>
      <c r="T472" s="157" t="s">
        <v>774</v>
      </c>
      <c r="U472" s="156" t="s">
        <v>685</v>
      </c>
      <c r="V472" s="156" t="s">
        <v>243</v>
      </c>
      <c r="W472" s="158" t="s">
        <v>75</v>
      </c>
      <c r="X472" s="159"/>
    </row>
    <row r="473" spans="1:24" s="160" customFormat="1" ht="16.05" hidden="1" customHeight="1">
      <c r="A473" s="145"/>
      <c r="B473" s="176" t="s">
        <v>1099</v>
      </c>
      <c r="C473" s="164" t="s">
        <v>61</v>
      </c>
      <c r="D473" s="146" t="s">
        <v>1100</v>
      </c>
      <c r="E473" s="147" t="s">
        <v>850</v>
      </c>
      <c r="F473" s="148"/>
      <c r="G473" s="149">
        <v>4.8999999999999995</v>
      </c>
      <c r="H473" s="150">
        <f t="shared" si="1"/>
        <v>488.75441999999998</v>
      </c>
      <c r="I473" s="151" t="s">
        <v>65</v>
      </c>
      <c r="J473" s="151">
        <v>20</v>
      </c>
      <c r="K473" s="166" t="s">
        <v>1218</v>
      </c>
      <c r="L473" s="152"/>
      <c r="M473" s="153">
        <f>L473*G473</f>
        <v>0</v>
      </c>
      <c r="N473" s="154">
        <f>L473*H473</f>
        <v>0</v>
      </c>
      <c r="O473" s="155" t="s">
        <v>66</v>
      </c>
      <c r="P473" s="155" t="s">
        <v>83</v>
      </c>
      <c r="Q473" s="147" t="s">
        <v>84</v>
      </c>
      <c r="R473" s="156" t="s">
        <v>172</v>
      </c>
      <c r="S473" s="147">
        <v>50</v>
      </c>
      <c r="T473" s="157" t="s">
        <v>1101</v>
      </c>
      <c r="U473" s="156" t="s">
        <v>770</v>
      </c>
      <c r="V473" s="156" t="s">
        <v>135</v>
      </c>
      <c r="W473" s="158" t="s">
        <v>106</v>
      </c>
      <c r="X473" s="159"/>
    </row>
    <row r="474" spans="1:24" s="79" customFormat="1" ht="16.05" customHeight="1">
      <c r="A474" s="55"/>
      <c r="B474" s="175" t="s">
        <v>1102</v>
      </c>
      <c r="C474" s="64" t="s">
        <v>61</v>
      </c>
      <c r="D474" s="65" t="s">
        <v>1103</v>
      </c>
      <c r="E474" s="66" t="s">
        <v>847</v>
      </c>
      <c r="F474" s="67"/>
      <c r="G474" s="68">
        <v>4.25</v>
      </c>
      <c r="H474" s="69">
        <f t="shared" si="1"/>
        <v>423.91964999999999</v>
      </c>
      <c r="I474" s="70" t="s">
        <v>65</v>
      </c>
      <c r="J474" s="70">
        <v>24</v>
      </c>
      <c r="K474" s="173" t="s">
        <v>1221</v>
      </c>
      <c r="L474" s="71"/>
      <c r="M474" s="72">
        <f>L474*G474</f>
        <v>0</v>
      </c>
      <c r="N474" s="73">
        <f>L474*H474</f>
        <v>0</v>
      </c>
      <c r="O474" s="74" t="s">
        <v>1232</v>
      </c>
      <c r="P474" s="75" t="s">
        <v>67</v>
      </c>
      <c r="Q474" s="66"/>
      <c r="R474" s="76"/>
      <c r="S474" s="66"/>
      <c r="T474" s="77"/>
      <c r="U474" s="76"/>
      <c r="V474" s="76"/>
      <c r="W474" s="78" t="s">
        <v>1104</v>
      </c>
      <c r="X474" s="62"/>
    </row>
    <row r="475" spans="1:24" s="160" customFormat="1" ht="16.05" hidden="1" customHeight="1">
      <c r="A475" s="145"/>
      <c r="B475" s="176" t="s">
        <v>1105</v>
      </c>
      <c r="C475" s="164" t="s">
        <v>61</v>
      </c>
      <c r="D475" s="146" t="s">
        <v>778</v>
      </c>
      <c r="E475" s="147" t="s">
        <v>850</v>
      </c>
      <c r="F475" s="148"/>
      <c r="G475" s="149">
        <v>4.8999999999999995</v>
      </c>
      <c r="H475" s="150">
        <f t="shared" si="1"/>
        <v>488.75441999999998</v>
      </c>
      <c r="I475" s="151" t="s">
        <v>65</v>
      </c>
      <c r="J475" s="151">
        <v>20</v>
      </c>
      <c r="K475" s="166" t="s">
        <v>1218</v>
      </c>
      <c r="L475" s="152"/>
      <c r="M475" s="153">
        <f>L475*G475</f>
        <v>0</v>
      </c>
      <c r="N475" s="154">
        <f>L475*H475</f>
        <v>0</v>
      </c>
      <c r="O475" s="155" t="s">
        <v>66</v>
      </c>
      <c r="P475" s="155" t="s">
        <v>83</v>
      </c>
      <c r="Q475" s="147" t="s">
        <v>84</v>
      </c>
      <c r="R475" s="156" t="s">
        <v>102</v>
      </c>
      <c r="S475" s="147">
        <v>400</v>
      </c>
      <c r="T475" s="157" t="s">
        <v>779</v>
      </c>
      <c r="U475" s="156" t="s">
        <v>122</v>
      </c>
      <c r="V475" s="156" t="s">
        <v>780</v>
      </c>
      <c r="W475" s="158" t="s">
        <v>89</v>
      </c>
      <c r="X475" s="159"/>
    </row>
    <row r="476" spans="1:24" s="160" customFormat="1" ht="16.05" hidden="1" customHeight="1">
      <c r="A476" s="145"/>
      <c r="B476" s="176" t="s">
        <v>1106</v>
      </c>
      <c r="C476" s="164" t="s">
        <v>61</v>
      </c>
      <c r="D476" s="146" t="s">
        <v>787</v>
      </c>
      <c r="E476" s="147" t="s">
        <v>850</v>
      </c>
      <c r="F476" s="148" t="s">
        <v>130</v>
      </c>
      <c r="G476" s="149">
        <v>4.55</v>
      </c>
      <c r="H476" s="150">
        <f t="shared" si="1"/>
        <v>453.84339</v>
      </c>
      <c r="I476" s="151" t="s">
        <v>65</v>
      </c>
      <c r="J476" s="151">
        <v>20</v>
      </c>
      <c r="K476" s="166" t="s">
        <v>1218</v>
      </c>
      <c r="L476" s="152"/>
      <c r="M476" s="153">
        <f>L476*G476</f>
        <v>0</v>
      </c>
      <c r="N476" s="154">
        <f>L476*H476</f>
        <v>0</v>
      </c>
      <c r="O476" s="155" t="s">
        <v>66</v>
      </c>
      <c r="P476" s="155" t="s">
        <v>83</v>
      </c>
      <c r="Q476" s="147" t="s">
        <v>84</v>
      </c>
      <c r="R476" s="156" t="s">
        <v>126</v>
      </c>
      <c r="S476" s="147">
        <v>500</v>
      </c>
      <c r="T476" s="157" t="s">
        <v>788</v>
      </c>
      <c r="U476" s="156" t="s">
        <v>122</v>
      </c>
      <c r="V476" s="156" t="s">
        <v>276</v>
      </c>
      <c r="W476" s="158" t="s">
        <v>216</v>
      </c>
      <c r="X476" s="159"/>
    </row>
    <row r="477" spans="1:24" s="160" customFormat="1" ht="16.05" hidden="1" customHeight="1">
      <c r="A477" s="145"/>
      <c r="B477" s="176" t="s">
        <v>1107</v>
      </c>
      <c r="C477" s="164" t="s">
        <v>61</v>
      </c>
      <c r="D477" s="146" t="s">
        <v>1108</v>
      </c>
      <c r="E477" s="147" t="s">
        <v>847</v>
      </c>
      <c r="F477" s="148" t="s">
        <v>92</v>
      </c>
      <c r="G477" s="149">
        <v>6.35</v>
      </c>
      <c r="H477" s="150">
        <f t="shared" si="1"/>
        <v>633.38582999999994</v>
      </c>
      <c r="I477" s="151" t="s">
        <v>65</v>
      </c>
      <c r="J477" s="151">
        <v>24</v>
      </c>
      <c r="K477" s="166" t="s">
        <v>1218</v>
      </c>
      <c r="L477" s="152"/>
      <c r="M477" s="153">
        <f>L477*G477</f>
        <v>0</v>
      </c>
      <c r="N477" s="154">
        <f>L477*H477</f>
        <v>0</v>
      </c>
      <c r="O477" s="155" t="s">
        <v>1232</v>
      </c>
      <c r="P477" s="155" t="s">
        <v>67</v>
      </c>
      <c r="Q477" s="147"/>
      <c r="R477" s="156"/>
      <c r="S477" s="147"/>
      <c r="T477" s="157"/>
      <c r="U477" s="156"/>
      <c r="V477" s="156"/>
      <c r="W477" s="158" t="s">
        <v>99</v>
      </c>
      <c r="X477" s="159"/>
    </row>
    <row r="478" spans="1:24" s="160" customFormat="1" ht="16.05" hidden="1" customHeight="1">
      <c r="A478" s="145"/>
      <c r="B478" s="176" t="s">
        <v>1109</v>
      </c>
      <c r="C478" s="164" t="s">
        <v>61</v>
      </c>
      <c r="D478" s="146" t="s">
        <v>1110</v>
      </c>
      <c r="E478" s="147" t="s">
        <v>850</v>
      </c>
      <c r="F478" s="148"/>
      <c r="G478" s="149">
        <v>6.05</v>
      </c>
      <c r="H478" s="150">
        <f t="shared" si="1"/>
        <v>603.46208999999999</v>
      </c>
      <c r="I478" s="151" t="s">
        <v>65</v>
      </c>
      <c r="J478" s="151">
        <v>20</v>
      </c>
      <c r="K478" s="166" t="s">
        <v>1218</v>
      </c>
      <c r="L478" s="152"/>
      <c r="M478" s="153">
        <f>L478*G478</f>
        <v>0</v>
      </c>
      <c r="N478" s="154">
        <f>L478*H478</f>
        <v>0</v>
      </c>
      <c r="O478" s="155" t="s">
        <v>1232</v>
      </c>
      <c r="P478" s="155" t="s">
        <v>67</v>
      </c>
      <c r="Q478" s="147" t="s">
        <v>84</v>
      </c>
      <c r="R478" s="156" t="s">
        <v>102</v>
      </c>
      <c r="S478" s="147">
        <v>200</v>
      </c>
      <c r="T478" s="157" t="s">
        <v>173</v>
      </c>
      <c r="U478" s="156" t="s">
        <v>97</v>
      </c>
      <c r="V478" s="156" t="s">
        <v>135</v>
      </c>
      <c r="W478" s="158" t="s">
        <v>75</v>
      </c>
      <c r="X478" s="159"/>
    </row>
    <row r="479" spans="1:24" s="79" customFormat="1" ht="16.05" customHeight="1">
      <c r="A479" s="55"/>
      <c r="B479" s="175" t="s">
        <v>1111</v>
      </c>
      <c r="C479" s="64" t="s">
        <v>845</v>
      </c>
      <c r="D479" s="65" t="s">
        <v>802</v>
      </c>
      <c r="E479" s="66" t="s">
        <v>847</v>
      </c>
      <c r="F479" s="67"/>
      <c r="G479" s="83">
        <f>H479/$O$8</f>
        <v>3.7194548542394767</v>
      </c>
      <c r="H479" s="84">
        <v>371</v>
      </c>
      <c r="I479" s="70" t="s">
        <v>65</v>
      </c>
      <c r="J479" s="70">
        <v>24</v>
      </c>
      <c r="K479" s="173" t="s">
        <v>1221</v>
      </c>
      <c r="L479" s="71"/>
      <c r="M479" s="72">
        <f>L479*G479</f>
        <v>0</v>
      </c>
      <c r="N479" s="73">
        <f>L479*H479</f>
        <v>0</v>
      </c>
      <c r="O479" s="74" t="s">
        <v>1232</v>
      </c>
      <c r="P479" s="75" t="s">
        <v>67</v>
      </c>
      <c r="Q479" s="66" t="s">
        <v>70</v>
      </c>
      <c r="R479" s="76" t="s">
        <v>126</v>
      </c>
      <c r="S479" s="66">
        <v>250</v>
      </c>
      <c r="T479" s="77" t="s">
        <v>156</v>
      </c>
      <c r="U479" s="76" t="s">
        <v>73</v>
      </c>
      <c r="V479" s="76" t="s">
        <v>143</v>
      </c>
      <c r="W479" s="78" t="s">
        <v>75</v>
      </c>
      <c r="X479" s="62"/>
    </row>
    <row r="480" spans="1:24" s="160" customFormat="1" ht="16.05" hidden="1" customHeight="1">
      <c r="A480" s="145"/>
      <c r="B480" s="176" t="s">
        <v>1112</v>
      </c>
      <c r="C480" s="164" t="s">
        <v>61</v>
      </c>
      <c r="D480" s="146" t="s">
        <v>806</v>
      </c>
      <c r="E480" s="147" t="s">
        <v>850</v>
      </c>
      <c r="F480" s="148"/>
      <c r="G480" s="149">
        <v>4.8999999999999995</v>
      </c>
      <c r="H480" s="150">
        <f>G480*$O$8</f>
        <v>488.75441999999998</v>
      </c>
      <c r="I480" s="151" t="s">
        <v>65</v>
      </c>
      <c r="J480" s="151">
        <v>20</v>
      </c>
      <c r="K480" s="166" t="s">
        <v>1218</v>
      </c>
      <c r="L480" s="152"/>
      <c r="M480" s="153">
        <f>L480*G480</f>
        <v>0</v>
      </c>
      <c r="N480" s="154">
        <f>L480*H480</f>
        <v>0</v>
      </c>
      <c r="O480" s="155" t="s">
        <v>66</v>
      </c>
      <c r="P480" s="155" t="s">
        <v>83</v>
      </c>
      <c r="Q480" s="147" t="s">
        <v>70</v>
      </c>
      <c r="R480" s="156" t="s">
        <v>233</v>
      </c>
      <c r="S480" s="147">
        <v>300</v>
      </c>
      <c r="T480" s="157" t="s">
        <v>156</v>
      </c>
      <c r="U480" s="156" t="s">
        <v>73</v>
      </c>
      <c r="V480" s="156" t="s">
        <v>355</v>
      </c>
      <c r="W480" s="158" t="s">
        <v>75</v>
      </c>
      <c r="X480" s="159"/>
    </row>
    <row r="481" spans="1:24" s="160" customFormat="1" ht="16.05" hidden="1" customHeight="1">
      <c r="A481" s="145"/>
      <c r="B481" s="176" t="s">
        <v>1113</v>
      </c>
      <c r="C481" s="164" t="s">
        <v>845</v>
      </c>
      <c r="D481" s="146" t="s">
        <v>809</v>
      </c>
      <c r="E481" s="161" t="s">
        <v>847</v>
      </c>
      <c r="F481" s="148"/>
      <c r="G481" s="149">
        <f>H481/$O$8</f>
        <v>2.857263162960245</v>
      </c>
      <c r="H481" s="150">
        <v>285</v>
      </c>
      <c r="I481" s="162" t="s">
        <v>856</v>
      </c>
      <c r="J481" s="162">
        <v>24</v>
      </c>
      <c r="K481" s="166" t="s">
        <v>1218</v>
      </c>
      <c r="L481" s="152"/>
      <c r="M481" s="153">
        <f>L481*G481</f>
        <v>0</v>
      </c>
      <c r="N481" s="154">
        <f>L481*H481</f>
        <v>0</v>
      </c>
      <c r="O481" s="155" t="s">
        <v>848</v>
      </c>
      <c r="P481" s="155" t="s">
        <v>67</v>
      </c>
      <c r="Q481" s="147" t="s">
        <v>70</v>
      </c>
      <c r="R481" s="156" t="s">
        <v>95</v>
      </c>
      <c r="S481" s="147">
        <v>250</v>
      </c>
      <c r="T481" s="157" t="s">
        <v>810</v>
      </c>
      <c r="U481" s="156" t="s">
        <v>73</v>
      </c>
      <c r="V481" s="156"/>
      <c r="W481" s="158" t="s">
        <v>75</v>
      </c>
      <c r="X481" s="159"/>
    </row>
    <row r="482" spans="1:24" s="160" customFormat="1" ht="16.05" hidden="1" customHeight="1">
      <c r="A482" s="145"/>
      <c r="B482" s="176" t="s">
        <v>1114</v>
      </c>
      <c r="C482" s="164" t="s">
        <v>61</v>
      </c>
      <c r="D482" s="146" t="s">
        <v>814</v>
      </c>
      <c r="E482" s="147" t="s">
        <v>847</v>
      </c>
      <c r="F482" s="148" t="s">
        <v>130</v>
      </c>
      <c r="G482" s="149">
        <v>4.25</v>
      </c>
      <c r="H482" s="150">
        <f>G482*$O$8</f>
        <v>423.91964999999999</v>
      </c>
      <c r="I482" s="151" t="s">
        <v>65</v>
      </c>
      <c r="J482" s="151">
        <v>24</v>
      </c>
      <c r="K482" s="166" t="s">
        <v>1218</v>
      </c>
      <c r="L482" s="152"/>
      <c r="M482" s="153">
        <f>L482*G482</f>
        <v>0</v>
      </c>
      <c r="N482" s="154">
        <f>L482*H482</f>
        <v>0</v>
      </c>
      <c r="O482" s="155" t="s">
        <v>1232</v>
      </c>
      <c r="P482" s="155" t="s">
        <v>67</v>
      </c>
      <c r="Q482" s="147" t="s">
        <v>84</v>
      </c>
      <c r="R482" s="156" t="s">
        <v>815</v>
      </c>
      <c r="S482" s="147">
        <v>300</v>
      </c>
      <c r="T482" s="157" t="s">
        <v>213</v>
      </c>
      <c r="U482" s="156" t="s">
        <v>347</v>
      </c>
      <c r="V482" s="156" t="s">
        <v>147</v>
      </c>
      <c r="W482" s="158" t="s">
        <v>75</v>
      </c>
      <c r="X482" s="159"/>
    </row>
    <row r="483" spans="1:24" s="79" customFormat="1" ht="16.05" customHeight="1">
      <c r="A483" s="55"/>
      <c r="B483" s="175" t="s">
        <v>1115</v>
      </c>
      <c r="C483" s="64" t="s">
        <v>61</v>
      </c>
      <c r="D483" s="65" t="s">
        <v>817</v>
      </c>
      <c r="E483" s="66" t="s">
        <v>850</v>
      </c>
      <c r="F483" s="67"/>
      <c r="G483" s="68">
        <v>4.8999999999999995</v>
      </c>
      <c r="H483" s="69">
        <f>G483*$O$8</f>
        <v>488.75441999999998</v>
      </c>
      <c r="I483" s="70" t="s">
        <v>65</v>
      </c>
      <c r="J483" s="70">
        <v>20</v>
      </c>
      <c r="K483" s="173" t="s">
        <v>1221</v>
      </c>
      <c r="L483" s="71"/>
      <c r="M483" s="72">
        <f>L483*G483</f>
        <v>0</v>
      </c>
      <c r="N483" s="73">
        <f>L483*H483</f>
        <v>0</v>
      </c>
      <c r="O483" s="74" t="s">
        <v>1232</v>
      </c>
      <c r="P483" s="75" t="s">
        <v>67</v>
      </c>
      <c r="Q483" s="66" t="s">
        <v>70</v>
      </c>
      <c r="R483" s="76" t="s">
        <v>199</v>
      </c>
      <c r="S483" s="66">
        <v>200</v>
      </c>
      <c r="T483" s="77" t="s">
        <v>467</v>
      </c>
      <c r="U483" s="76" t="s">
        <v>818</v>
      </c>
      <c r="V483" s="76" t="s">
        <v>147</v>
      </c>
      <c r="W483" s="78" t="s">
        <v>75</v>
      </c>
      <c r="X483" s="62"/>
    </row>
    <row r="484" spans="1:24" s="160" customFormat="1" ht="16.05" hidden="1" customHeight="1">
      <c r="A484" s="145"/>
      <c r="B484" s="176" t="s">
        <v>1116</v>
      </c>
      <c r="C484" s="164" t="s">
        <v>61</v>
      </c>
      <c r="D484" s="146" t="s">
        <v>820</v>
      </c>
      <c r="E484" s="147" t="s">
        <v>850</v>
      </c>
      <c r="F484" s="148"/>
      <c r="G484" s="149">
        <v>6.05</v>
      </c>
      <c r="H484" s="150">
        <f>G484*$O$8</f>
        <v>603.46208999999999</v>
      </c>
      <c r="I484" s="151" t="s">
        <v>65</v>
      </c>
      <c r="J484" s="151">
        <v>20</v>
      </c>
      <c r="K484" s="166" t="s">
        <v>1218</v>
      </c>
      <c r="L484" s="152"/>
      <c r="M484" s="153">
        <f>L484*G484</f>
        <v>0</v>
      </c>
      <c r="N484" s="154">
        <f>L484*H484</f>
        <v>0</v>
      </c>
      <c r="O484" s="155" t="s">
        <v>66</v>
      </c>
      <c r="P484" s="155" t="s">
        <v>83</v>
      </c>
      <c r="Q484" s="147" t="s">
        <v>84</v>
      </c>
      <c r="R484" s="156" t="s">
        <v>95</v>
      </c>
      <c r="S484" s="147">
        <v>200</v>
      </c>
      <c r="T484" s="157" t="s">
        <v>121</v>
      </c>
      <c r="U484" s="156" t="s">
        <v>347</v>
      </c>
      <c r="V484" s="156" t="s">
        <v>135</v>
      </c>
      <c r="W484" s="158" t="s">
        <v>75</v>
      </c>
      <c r="X484" s="159"/>
    </row>
    <row r="485" spans="1:24" s="160" customFormat="1" ht="16.05" hidden="1" customHeight="1">
      <c r="A485" s="145"/>
      <c r="B485" s="176" t="s">
        <v>1117</v>
      </c>
      <c r="C485" s="164" t="s">
        <v>845</v>
      </c>
      <c r="D485" s="146" t="s">
        <v>827</v>
      </c>
      <c r="E485" s="161" t="s">
        <v>847</v>
      </c>
      <c r="F485" s="148"/>
      <c r="G485" s="149">
        <f>H485/$O$8</f>
        <v>2.857263162960245</v>
      </c>
      <c r="H485" s="150">
        <v>285</v>
      </c>
      <c r="I485" s="162" t="s">
        <v>856</v>
      </c>
      <c r="J485" s="162">
        <v>24</v>
      </c>
      <c r="K485" s="166" t="s">
        <v>1218</v>
      </c>
      <c r="L485" s="152"/>
      <c r="M485" s="153">
        <f>L485*G485</f>
        <v>0</v>
      </c>
      <c r="N485" s="154">
        <f>L485*H485</f>
        <v>0</v>
      </c>
      <c r="O485" s="155" t="s">
        <v>1232</v>
      </c>
      <c r="P485" s="155" t="s">
        <v>67</v>
      </c>
      <c r="Q485" s="147" t="s">
        <v>70</v>
      </c>
      <c r="R485" s="156" t="s">
        <v>172</v>
      </c>
      <c r="S485" s="147">
        <v>600</v>
      </c>
      <c r="T485" s="157" t="s">
        <v>538</v>
      </c>
      <c r="U485" s="156" t="s">
        <v>73</v>
      </c>
      <c r="V485" s="156" t="s">
        <v>221</v>
      </c>
      <c r="W485" s="158" t="s">
        <v>75</v>
      </c>
      <c r="X485" s="159"/>
    </row>
    <row r="486" spans="1:24" s="160" customFormat="1" ht="16.05" hidden="1" customHeight="1">
      <c r="A486" s="145"/>
      <c r="B486" s="176" t="s">
        <v>1118</v>
      </c>
      <c r="C486" s="164" t="s">
        <v>61</v>
      </c>
      <c r="D486" s="146" t="s">
        <v>1119</v>
      </c>
      <c r="E486" s="147" t="s">
        <v>850</v>
      </c>
      <c r="F486" s="148"/>
      <c r="G486" s="149">
        <v>6.05</v>
      </c>
      <c r="H486" s="150">
        <f>G486*$O$8</f>
        <v>603.46208999999999</v>
      </c>
      <c r="I486" s="151" t="s">
        <v>65</v>
      </c>
      <c r="J486" s="151">
        <v>20</v>
      </c>
      <c r="K486" s="166" t="s">
        <v>1218</v>
      </c>
      <c r="L486" s="152"/>
      <c r="M486" s="153">
        <f>L486*G486</f>
        <v>0</v>
      </c>
      <c r="N486" s="154">
        <f>L486*H486</f>
        <v>0</v>
      </c>
      <c r="O486" s="155" t="s">
        <v>66</v>
      </c>
      <c r="P486" s="155" t="s">
        <v>83</v>
      </c>
      <c r="Q486" s="147" t="s">
        <v>84</v>
      </c>
      <c r="R486" s="156" t="s">
        <v>126</v>
      </c>
      <c r="S486" s="147">
        <v>300</v>
      </c>
      <c r="T486" s="157" t="s">
        <v>121</v>
      </c>
      <c r="U486" s="156" t="s">
        <v>97</v>
      </c>
      <c r="V486" s="156" t="s">
        <v>135</v>
      </c>
      <c r="W486" s="158" t="s">
        <v>89</v>
      </c>
      <c r="X486" s="159"/>
    </row>
    <row r="487" spans="1:24" s="160" customFormat="1" ht="16.05" hidden="1" customHeight="1">
      <c r="A487" s="145"/>
      <c r="B487" s="176" t="s">
        <v>1120</v>
      </c>
      <c r="C487" s="164" t="s">
        <v>61</v>
      </c>
      <c r="D487" s="146" t="s">
        <v>837</v>
      </c>
      <c r="E487" s="147" t="s">
        <v>850</v>
      </c>
      <c r="F487" s="148"/>
      <c r="G487" s="149">
        <v>4.8999999999999995</v>
      </c>
      <c r="H487" s="150">
        <f>G487*$O$8</f>
        <v>488.75441999999998</v>
      </c>
      <c r="I487" s="151" t="s">
        <v>65</v>
      </c>
      <c r="J487" s="151">
        <v>20</v>
      </c>
      <c r="K487" s="166" t="s">
        <v>1218</v>
      </c>
      <c r="L487" s="152"/>
      <c r="M487" s="153">
        <f>L487*G487</f>
        <v>0</v>
      </c>
      <c r="N487" s="154">
        <f>L487*H487</f>
        <v>0</v>
      </c>
      <c r="O487" s="155" t="s">
        <v>66</v>
      </c>
      <c r="P487" s="155" t="s">
        <v>83</v>
      </c>
      <c r="Q487" s="147" t="s">
        <v>70</v>
      </c>
      <c r="R487" s="156" t="s">
        <v>95</v>
      </c>
      <c r="S487" s="147" t="s">
        <v>279</v>
      </c>
      <c r="T487" s="157" t="s">
        <v>146</v>
      </c>
      <c r="U487" s="156" t="s">
        <v>73</v>
      </c>
      <c r="V487" s="156"/>
      <c r="W487" s="158" t="s">
        <v>75</v>
      </c>
      <c r="X487" s="159"/>
    </row>
    <row r="488" spans="1:24" s="160" customFormat="1" ht="16.05" hidden="1" customHeight="1">
      <c r="A488" s="145"/>
      <c r="B488" s="176" t="s">
        <v>1121</v>
      </c>
      <c r="C488" s="164" t="s">
        <v>845</v>
      </c>
      <c r="D488" s="146" t="s">
        <v>842</v>
      </c>
      <c r="E488" s="147" t="s">
        <v>847</v>
      </c>
      <c r="F488" s="148"/>
      <c r="G488" s="149">
        <f>H488/$O$8</f>
        <v>3.7194548542394767</v>
      </c>
      <c r="H488" s="150">
        <v>371</v>
      </c>
      <c r="I488" s="151" t="s">
        <v>65</v>
      </c>
      <c r="J488" s="151">
        <v>24</v>
      </c>
      <c r="K488" s="166" t="s">
        <v>1218</v>
      </c>
      <c r="L488" s="152"/>
      <c r="M488" s="153">
        <f>L488*G488</f>
        <v>0</v>
      </c>
      <c r="N488" s="154">
        <f>L488*H488</f>
        <v>0</v>
      </c>
      <c r="O488" s="155" t="s">
        <v>848</v>
      </c>
      <c r="P488" s="155" t="s">
        <v>67</v>
      </c>
      <c r="Q488" s="147" t="s">
        <v>70</v>
      </c>
      <c r="R488" s="156" t="s">
        <v>199</v>
      </c>
      <c r="S488" s="147" t="s">
        <v>301</v>
      </c>
      <c r="T488" s="157" t="s">
        <v>473</v>
      </c>
      <c r="U488" s="156" t="s">
        <v>73</v>
      </c>
      <c r="V488" s="156" t="s">
        <v>143</v>
      </c>
      <c r="W488" s="158" t="s">
        <v>75</v>
      </c>
      <c r="X488" s="159"/>
    </row>
    <row r="489" spans="1:24">
      <c r="A489" s="3"/>
      <c r="B489" s="87" t="s">
        <v>1122</v>
      </c>
      <c r="C489" s="87"/>
      <c r="D489" s="88" t="s">
        <v>1123</v>
      </c>
      <c r="E489" s="89"/>
      <c r="F489" s="90"/>
      <c r="G489" s="91"/>
      <c r="H489" s="91"/>
      <c r="I489" s="92"/>
      <c r="J489" s="92"/>
      <c r="K489" s="92"/>
      <c r="L489" s="93">
        <f>ROUNDUP((O12)/24,0)+ROUNDUP((O11)/40,0)</f>
        <v>0</v>
      </c>
      <c r="M489" s="92"/>
      <c r="N489" s="94"/>
      <c r="O489" s="94"/>
      <c r="P489" s="94"/>
      <c r="Q489" s="94"/>
      <c r="R489" s="94"/>
      <c r="S489" s="95"/>
      <c r="T489" s="96"/>
      <c r="U489" s="97"/>
      <c r="V489" s="97"/>
      <c r="W489" s="98"/>
      <c r="X489" s="2"/>
    </row>
    <row r="490" spans="1:24">
      <c r="A490" s="3"/>
      <c r="B490" s="87" t="s">
        <v>1124</v>
      </c>
      <c r="C490" s="87"/>
      <c r="D490" s="88" t="s">
        <v>1125</v>
      </c>
      <c r="E490" s="89"/>
      <c r="F490" s="90"/>
      <c r="G490" s="91"/>
      <c r="H490" s="91"/>
      <c r="I490" s="92"/>
      <c r="J490" s="92"/>
      <c r="K490" s="92"/>
      <c r="L490" s="93">
        <f>ROUNDUP((O10/25)/20,0)</f>
        <v>0</v>
      </c>
      <c r="M490" s="92"/>
      <c r="N490" s="94"/>
      <c r="O490" s="94"/>
      <c r="P490" s="94"/>
      <c r="Q490" s="94"/>
      <c r="R490" s="94"/>
      <c r="S490" s="95"/>
      <c r="T490" s="96"/>
      <c r="U490" s="97"/>
      <c r="V490" s="97"/>
      <c r="W490" s="98"/>
      <c r="X490" s="2"/>
    </row>
    <row r="491" spans="1:24">
      <c r="A491" s="3"/>
      <c r="B491" s="87" t="s">
        <v>1126</v>
      </c>
      <c r="C491" s="87"/>
      <c r="D491" s="88" t="s">
        <v>1127</v>
      </c>
      <c r="E491" s="89"/>
      <c r="F491" s="90"/>
      <c r="G491" s="91"/>
      <c r="H491" s="91"/>
      <c r="I491" s="92"/>
      <c r="J491" s="92"/>
      <c r="K491" s="92"/>
      <c r="L491" s="93">
        <f>ROUNDUP((L490+L489)/30,0)</f>
        <v>0</v>
      </c>
      <c r="M491" s="92"/>
      <c r="N491" s="94"/>
      <c r="O491" s="94"/>
      <c r="P491" s="94"/>
      <c r="Q491" s="94"/>
      <c r="R491" s="94"/>
      <c r="S491" s="95"/>
      <c r="T491" s="96"/>
      <c r="U491" s="97"/>
      <c r="V491" s="97"/>
      <c r="W491" s="98"/>
      <c r="X491" s="2"/>
    </row>
    <row r="492" spans="1:24">
      <c r="A492" s="3"/>
      <c r="T492" s="2"/>
      <c r="U492" s="3"/>
      <c r="V492" s="3"/>
      <c r="W492" s="2"/>
      <c r="X492" s="2"/>
    </row>
    <row r="493" spans="1:24" ht="14.4">
      <c r="A493" s="3"/>
      <c r="D493" s="99" t="s">
        <v>1128</v>
      </c>
      <c r="T493" s="2"/>
      <c r="U493" s="3"/>
      <c r="V493" s="3" t="s">
        <v>12</v>
      </c>
      <c r="W493" s="2"/>
      <c r="X493" s="2"/>
    </row>
    <row r="494" spans="1:24" ht="14.4">
      <c r="A494" s="3"/>
      <c r="D494" s="99" t="s">
        <v>1129</v>
      </c>
      <c r="T494" s="2"/>
      <c r="U494" s="3"/>
      <c r="V494" s="3"/>
      <c r="W494" s="2"/>
      <c r="X494" s="2"/>
    </row>
  </sheetData>
  <sheetProtection formatCells="0" formatColumns="0" formatRows="0" insertColumns="0" insertRows="0" autoFilter="0"/>
  <autoFilter ref="B31:W491" xr:uid="{88C86176-4E33-42D9-8E3D-C94854DF94C1}">
    <filterColumn colId="0">
      <colorFilter dxfId="0" cellColor="0"/>
    </filterColumn>
  </autoFilter>
  <mergeCells count="2">
    <mergeCell ref="Q2:R4"/>
    <mergeCell ref="D28:N29"/>
  </mergeCells>
  <conditionalFormatting sqref="A306:A488 A33:A304">
    <cfRule type="duplicateValues" dxfId="7" priority="8"/>
  </conditionalFormatting>
  <conditionalFormatting sqref="A489:A494">
    <cfRule type="duplicateValues" dxfId="6" priority="1"/>
    <cfRule type="duplicateValues" dxfId="5" priority="2"/>
  </conditionalFormatting>
  <conditionalFormatting sqref="A495:A1048576 A1:A488">
    <cfRule type="duplicateValues" dxfId="4" priority="5"/>
  </conditionalFormatting>
  <conditionalFormatting sqref="A495:A1048576">
    <cfRule type="duplicateValues" dxfId="3" priority="3"/>
  </conditionalFormatting>
  <conditionalFormatting sqref="K6">
    <cfRule type="containsText" dxfId="2" priority="9" operator="containsText" text="нет">
      <formula>NOT(ISERROR(SEARCH("нет",K6)))</formula>
    </cfRule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O9">
    <cfRule type="expression" dxfId="1" priority="4">
      <formula>EXACT($O$9,"Не выбрано!")</formula>
    </cfRule>
  </conditionalFormatting>
  <dataValidations count="4">
    <dataValidation type="list" allowBlank="1" showInputMessage="1" showErrorMessage="1" sqref="O9" xr:uid="{21956D0D-00AD-424F-A938-78F0881D4783}">
      <formula1>"Не выбрано!,14 неделя (30 марта -3 апреля),15 неделя (6 - 10 апреля),16 неделя (13-17 апреля)"</formula1>
    </dataValidation>
    <dataValidation type="list" allowBlank="1" showInputMessage="1" showErrorMessage="1" sqref="K6 M7:O7" xr:uid="{72A4EF80-273D-467F-8DD5-D31189375F6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ый период выдачи." sqref="L306:L488 L33:L304" xr:uid="{C592A6A2-B334-458F-AF25-4B9A3F95718B}">
      <formula1>$K$6&lt;&gt;"нет"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32 L305" xr:uid="{07F02530-9B4E-4D29-B7DD-CCF3FBB7107F}">
      <formula1>$K$6&lt;&gt;"нет"</formula1>
    </dataValidation>
  </dataValidations>
  <hyperlinks>
    <hyperlink ref="I5" location="'Условия работы'!A1" display="&gt;&gt;&gt; Условия работы &lt;&lt;&lt;" xr:uid="{5DED35B8-56FD-4B2F-9BCF-3D404770BB8B}"/>
    <hyperlink ref="Q5" r:id="rId1" xr:uid="{A426D7B7-2D91-4F34-B7A8-48931E48F0B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0EF3-3CA7-4E90-832C-D310EE576E00}">
  <dimension ref="B1:BH116"/>
  <sheetViews>
    <sheetView showGridLines="0" zoomScaleNormal="100" workbookViewId="0"/>
  </sheetViews>
  <sheetFormatPr defaultColWidth="9.21875" defaultRowHeight="14.4"/>
  <cols>
    <col min="1" max="1" width="3.33203125" style="103" customWidth="1"/>
    <col min="2" max="2" width="5.88671875" style="103" customWidth="1"/>
    <col min="3" max="15" width="9.21875" style="103"/>
    <col min="16" max="16" width="10" style="103" customWidth="1"/>
    <col min="17" max="16384" width="9.21875" style="103"/>
  </cols>
  <sheetData>
    <row r="1" spans="2:16" ht="15" thickTop="1">
      <c r="B1" s="10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</row>
    <row r="2" spans="2:16">
      <c r="B2" s="104"/>
      <c r="P2" s="105"/>
    </row>
    <row r="3" spans="2:16">
      <c r="B3" s="104"/>
      <c r="P3" s="105"/>
    </row>
    <row r="4" spans="2:16">
      <c r="B4" s="104"/>
      <c r="P4" s="105"/>
    </row>
    <row r="5" spans="2:16">
      <c r="B5" s="104"/>
      <c r="P5" s="105"/>
    </row>
    <row r="6" spans="2:16" s="108" customFormat="1" ht="16.5" customHeight="1">
      <c r="B6" s="106"/>
      <c r="C6" s="107"/>
      <c r="P6" s="109"/>
    </row>
    <row r="7" spans="2:16" s="110" customFormat="1" ht="12" customHeight="1">
      <c r="B7" s="106"/>
      <c r="C7" s="107"/>
      <c r="P7" s="111"/>
    </row>
    <row r="8" spans="2:16" ht="12" customHeight="1">
      <c r="B8" s="104"/>
      <c r="C8" s="107"/>
      <c r="P8" s="105"/>
    </row>
    <row r="9" spans="2:16" ht="12" customHeight="1">
      <c r="B9" s="112"/>
      <c r="C9" s="107"/>
      <c r="P9" s="105"/>
    </row>
    <row r="10" spans="2:16" ht="12" customHeight="1">
      <c r="B10" s="112"/>
      <c r="C10" s="107"/>
      <c r="P10" s="105"/>
    </row>
    <row r="11" spans="2:16" ht="16.5" customHeight="1">
      <c r="B11" s="104"/>
      <c r="P11" s="105"/>
    </row>
    <row r="12" spans="2:16" ht="20.25" customHeight="1">
      <c r="B12" s="104"/>
      <c r="P12" s="105"/>
    </row>
    <row r="13" spans="2:16" s="115" customFormat="1" ht="17.25" customHeight="1">
      <c r="B13" s="113" t="s">
        <v>1130</v>
      </c>
      <c r="C13" s="114" t="s">
        <v>1131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P13" s="116"/>
    </row>
    <row r="14" spans="2:16" s="121" customFormat="1" ht="15.6">
      <c r="B14" s="117" t="s">
        <v>1132</v>
      </c>
      <c r="C14" s="118"/>
      <c r="D14" s="119"/>
      <c r="E14" s="119"/>
      <c r="F14" s="119"/>
      <c r="G14" s="119"/>
      <c r="H14" s="120" t="s">
        <v>1133</v>
      </c>
      <c r="I14" s="118"/>
      <c r="J14" s="119"/>
      <c r="K14" s="119"/>
      <c r="L14" s="119"/>
      <c r="M14" s="119"/>
      <c r="N14" s="119"/>
      <c r="P14" s="122"/>
    </row>
    <row r="15" spans="2:16" s="121" customFormat="1">
      <c r="B15" s="123"/>
      <c r="C15" s="124" t="s">
        <v>1134</v>
      </c>
      <c r="D15" s="119"/>
      <c r="E15" s="119"/>
      <c r="F15" s="119"/>
      <c r="G15" s="119"/>
      <c r="H15" s="125" t="s">
        <v>1135</v>
      </c>
      <c r="I15" s="126" t="s">
        <v>1136</v>
      </c>
      <c r="J15" s="119"/>
      <c r="K15" s="119"/>
      <c r="L15" s="119"/>
      <c r="M15" s="119"/>
      <c r="N15" s="119"/>
      <c r="P15" s="122"/>
    </row>
    <row r="16" spans="2:16" s="121" customFormat="1">
      <c r="B16" s="123"/>
      <c r="C16" s="124" t="s">
        <v>1137</v>
      </c>
      <c r="D16" s="119"/>
      <c r="E16" s="119"/>
      <c r="F16" s="119"/>
      <c r="G16" s="119"/>
      <c r="H16" s="125" t="s">
        <v>1135</v>
      </c>
      <c r="I16" s="126" t="s">
        <v>1138</v>
      </c>
      <c r="J16" s="119"/>
      <c r="K16" s="119"/>
      <c r="L16" s="119"/>
      <c r="M16" s="119"/>
      <c r="N16" s="119"/>
      <c r="P16" s="122"/>
    </row>
    <row r="17" spans="2:22" s="121" customFormat="1">
      <c r="B17" s="123"/>
      <c r="C17" s="124" t="s">
        <v>1139</v>
      </c>
      <c r="D17" s="119"/>
      <c r="E17" s="119"/>
      <c r="F17" s="119"/>
      <c r="G17" s="119"/>
      <c r="H17" s="125" t="s">
        <v>1135</v>
      </c>
      <c r="I17" s="126" t="s">
        <v>1140</v>
      </c>
      <c r="J17" s="119"/>
      <c r="K17" s="119"/>
      <c r="L17" s="119"/>
      <c r="M17" s="119"/>
      <c r="N17" s="119"/>
      <c r="P17" s="122"/>
    </row>
    <row r="18" spans="2:22" s="121" customFormat="1">
      <c r="B18" s="123"/>
      <c r="C18" s="124" t="s">
        <v>1141</v>
      </c>
      <c r="D18" s="119"/>
      <c r="E18" s="119"/>
      <c r="F18" s="119"/>
      <c r="G18" s="119"/>
      <c r="H18" s="125" t="s">
        <v>1135</v>
      </c>
      <c r="I18" s="126" t="s">
        <v>1142</v>
      </c>
      <c r="J18" s="119"/>
      <c r="K18" s="119"/>
      <c r="L18" s="119"/>
      <c r="M18" s="119"/>
      <c r="N18" s="119"/>
      <c r="P18" s="122"/>
      <c r="V18" s="127"/>
    </row>
    <row r="19" spans="2:22">
      <c r="B19" s="128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P19" s="105"/>
    </row>
    <row r="20" spans="2:22" ht="15.6">
      <c r="B20" s="113" t="s">
        <v>1130</v>
      </c>
      <c r="C20" s="114" t="s">
        <v>1143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P20" s="105"/>
    </row>
    <row r="21" spans="2:22" s="121" customFormat="1">
      <c r="B21" s="123"/>
      <c r="C21" s="124" t="s">
        <v>1144</v>
      </c>
      <c r="D21" s="119"/>
      <c r="E21" s="119"/>
      <c r="F21" s="119"/>
      <c r="G21" s="119"/>
      <c r="H21" s="125"/>
      <c r="I21" s="126"/>
      <c r="J21" s="119"/>
      <c r="K21" s="119"/>
      <c r="L21" s="119"/>
      <c r="M21" s="119"/>
      <c r="N21" s="119"/>
      <c r="P21" s="122"/>
    </row>
    <row r="22" spans="2:22"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P22" s="105"/>
    </row>
    <row r="23" spans="2:22">
      <c r="B23" s="130"/>
      <c r="P23" s="105"/>
    </row>
    <row r="24" spans="2:22">
      <c r="B24" s="130"/>
      <c r="P24" s="105"/>
    </row>
    <row r="25" spans="2:22">
      <c r="B25" s="130"/>
      <c r="P25" s="105"/>
    </row>
    <row r="26" spans="2:22" s="133" customFormat="1" ht="15.6">
      <c r="B26" s="131" t="s">
        <v>1130</v>
      </c>
      <c r="C26" s="132" t="s">
        <v>1145</v>
      </c>
      <c r="P26" s="134"/>
    </row>
    <row r="27" spans="2:22">
      <c r="B27" s="130"/>
      <c r="C27" s="124" t="s">
        <v>1146</v>
      </c>
      <c r="P27" s="105"/>
    </row>
    <row r="28" spans="2:22">
      <c r="B28" s="130"/>
      <c r="C28" s="124" t="s">
        <v>1147</v>
      </c>
      <c r="P28" s="105"/>
    </row>
    <row r="29" spans="2:22" s="133" customFormat="1" ht="15.6">
      <c r="B29" s="131" t="s">
        <v>1130</v>
      </c>
      <c r="C29" s="132" t="s">
        <v>1148</v>
      </c>
      <c r="P29" s="134"/>
    </row>
    <row r="30" spans="2:22" s="138" customFormat="1" ht="45" customHeight="1">
      <c r="B30" s="135" t="s">
        <v>1130</v>
      </c>
      <c r="C30" s="184" t="s">
        <v>1149</v>
      </c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37"/>
    </row>
    <row r="31" spans="2:22">
      <c r="B31" s="130"/>
      <c r="C31" s="182" t="s">
        <v>1150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05"/>
    </row>
    <row r="32" spans="2:22" ht="29.25" customHeight="1">
      <c r="B32" s="130"/>
      <c r="C32" s="186" t="s">
        <v>1151</v>
      </c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05"/>
    </row>
    <row r="33" spans="2:16" ht="30" customHeight="1">
      <c r="B33" s="130"/>
      <c r="C33" s="186" t="s">
        <v>1152</v>
      </c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05"/>
    </row>
    <row r="34" spans="2:16" ht="29.25" customHeight="1">
      <c r="B34" s="130"/>
      <c r="C34" s="182" t="s">
        <v>1153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05"/>
    </row>
    <row r="35" spans="2:16" s="133" customFormat="1" ht="30.75" customHeight="1">
      <c r="B35" s="135" t="s">
        <v>1130</v>
      </c>
      <c r="C35" s="184" t="s">
        <v>1154</v>
      </c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34"/>
    </row>
    <row r="36" spans="2:16" ht="29.25" customHeight="1">
      <c r="B36" s="130"/>
      <c r="C36" s="182" t="s">
        <v>1155</v>
      </c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05"/>
    </row>
    <row r="37" spans="2:16" ht="29.25" customHeight="1">
      <c r="B37" s="130"/>
      <c r="C37" s="182" t="s">
        <v>1156</v>
      </c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05"/>
    </row>
    <row r="38" spans="2:16" s="133" customFormat="1" ht="30.75" customHeight="1">
      <c r="B38" s="135" t="s">
        <v>1130</v>
      </c>
      <c r="C38" s="184" t="s">
        <v>1157</v>
      </c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34"/>
    </row>
    <row r="39" spans="2:16">
      <c r="B39" s="130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05"/>
    </row>
    <row r="40" spans="2:16">
      <c r="B40" s="130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05"/>
    </row>
    <row r="41" spans="2:16">
      <c r="B41" s="130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05"/>
    </row>
    <row r="42" spans="2:16" ht="28.5" customHeight="1">
      <c r="B42" s="135" t="s">
        <v>1130</v>
      </c>
      <c r="C42" s="184" t="s">
        <v>1158</v>
      </c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05"/>
    </row>
    <row r="43" spans="2:16" s="138" customFormat="1" ht="30" customHeight="1">
      <c r="B43" s="135" t="s">
        <v>1130</v>
      </c>
      <c r="C43" s="184" t="s">
        <v>1159</v>
      </c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37"/>
    </row>
    <row r="44" spans="2:16" ht="30" customHeight="1">
      <c r="B44" s="130"/>
      <c r="C44" s="182" t="s">
        <v>1160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05"/>
    </row>
    <row r="45" spans="2:16" ht="29.25" customHeight="1">
      <c r="B45" s="130"/>
      <c r="C45" s="182" t="s">
        <v>1161</v>
      </c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05"/>
    </row>
    <row r="46" spans="2:16" s="138" customFormat="1" ht="15">
      <c r="B46" s="135" t="s">
        <v>1130</v>
      </c>
      <c r="C46" s="184" t="s">
        <v>1162</v>
      </c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37"/>
    </row>
    <row r="47" spans="2:16" ht="44.25" customHeight="1">
      <c r="B47" s="130"/>
      <c r="C47" s="182" t="s">
        <v>1163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05"/>
    </row>
    <row r="48" spans="2:16" s="138" customFormat="1" ht="15">
      <c r="B48" s="135" t="s">
        <v>1130</v>
      </c>
      <c r="C48" s="184" t="s">
        <v>1164</v>
      </c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37"/>
    </row>
    <row r="49" spans="2:16" ht="29.25" customHeight="1">
      <c r="B49" s="130"/>
      <c r="C49" s="182" t="s">
        <v>1165</v>
      </c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05"/>
    </row>
    <row r="50" spans="2:16" s="138" customFormat="1" ht="47.25" customHeight="1">
      <c r="B50" s="135" t="s">
        <v>1130</v>
      </c>
      <c r="C50" s="188" t="s">
        <v>1166</v>
      </c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37"/>
    </row>
    <row r="51" spans="2:16" ht="30.75" customHeight="1">
      <c r="B51" s="130"/>
      <c r="C51" s="182" t="s">
        <v>1167</v>
      </c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05"/>
    </row>
    <row r="52" spans="2:16" ht="30.75" customHeight="1">
      <c r="B52" s="130"/>
      <c r="C52" s="182" t="s">
        <v>1168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05"/>
    </row>
    <row r="53" spans="2:16" ht="30.75" customHeight="1">
      <c r="B53" s="130"/>
      <c r="C53" s="182" t="s">
        <v>1169</v>
      </c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05"/>
    </row>
    <row r="54" spans="2:16" ht="42" customHeight="1">
      <c r="B54" s="135" t="s">
        <v>1130</v>
      </c>
      <c r="C54" s="184" t="s">
        <v>1170</v>
      </c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05"/>
    </row>
    <row r="55" spans="2:16">
      <c r="B55" s="130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05"/>
    </row>
    <row r="56" spans="2:16">
      <c r="B56" s="130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05"/>
    </row>
    <row r="57" spans="2:16">
      <c r="B57" s="130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05"/>
    </row>
    <row r="58" spans="2:16">
      <c r="B58" s="130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05"/>
    </row>
    <row r="59" spans="2:16" ht="33.9" customHeight="1">
      <c r="B59" s="135" t="s">
        <v>1130</v>
      </c>
      <c r="C59" s="184" t="s">
        <v>1171</v>
      </c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05"/>
    </row>
    <row r="60" spans="2:16" ht="20.100000000000001" customHeight="1">
      <c r="B60" s="135" t="s">
        <v>1130</v>
      </c>
      <c r="C60" s="140" t="s">
        <v>1172</v>
      </c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05"/>
    </row>
    <row r="61" spans="2:16" ht="24" customHeight="1">
      <c r="B61" s="135" t="s">
        <v>1130</v>
      </c>
      <c r="C61" s="184" t="s">
        <v>1173</v>
      </c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05"/>
    </row>
    <row r="62" spans="2:16" ht="29.1" customHeight="1">
      <c r="B62" s="135" t="s">
        <v>1130</v>
      </c>
      <c r="C62" s="184" t="s">
        <v>1174</v>
      </c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05"/>
    </row>
    <row r="63" spans="2:16" ht="12.75" customHeight="1">
      <c r="B63" s="130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05"/>
    </row>
    <row r="64" spans="2:16">
      <c r="B64" s="130"/>
      <c r="P64" s="105"/>
    </row>
    <row r="65" spans="2:16">
      <c r="B65" s="130"/>
      <c r="P65" s="105"/>
    </row>
    <row r="66" spans="2:16">
      <c r="B66" s="130"/>
      <c r="P66" s="105"/>
    </row>
    <row r="67" spans="2:16" ht="17.25" customHeight="1">
      <c r="B67" s="135" t="s">
        <v>1130</v>
      </c>
      <c r="C67" s="188" t="s">
        <v>1175</v>
      </c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05"/>
    </row>
    <row r="68" spans="2:16" ht="15" customHeight="1">
      <c r="B68" s="130"/>
      <c r="C68" s="189" t="s">
        <v>1176</v>
      </c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05"/>
    </row>
    <row r="69" spans="2:16" ht="15" customHeight="1">
      <c r="B69" s="130"/>
      <c r="C69" s="189" t="s">
        <v>1177</v>
      </c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05"/>
    </row>
    <row r="70" spans="2:16" ht="15" customHeight="1">
      <c r="B70" s="130"/>
      <c r="C70" s="189" t="s">
        <v>1178</v>
      </c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05"/>
    </row>
    <row r="71" spans="2:16" ht="31.5" customHeight="1">
      <c r="B71" s="135" t="s">
        <v>1130</v>
      </c>
      <c r="C71" s="184" t="s">
        <v>1179</v>
      </c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05"/>
    </row>
    <row r="72" spans="2:16" ht="31.5" customHeight="1">
      <c r="B72" s="135"/>
      <c r="C72" s="182" t="s">
        <v>1180</v>
      </c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05"/>
    </row>
    <row r="73" spans="2:16" ht="29.25" customHeight="1">
      <c r="B73" s="135"/>
      <c r="C73" s="182" t="s">
        <v>1181</v>
      </c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05"/>
    </row>
    <row r="74" spans="2:16">
      <c r="B74" s="130"/>
      <c r="C74" s="182" t="s">
        <v>1182</v>
      </c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05"/>
    </row>
    <row r="75" spans="2:16">
      <c r="B75" s="130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05"/>
    </row>
    <row r="76" spans="2:16">
      <c r="B76" s="130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05"/>
    </row>
    <row r="77" spans="2:16">
      <c r="B77" s="130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05"/>
    </row>
    <row r="78" spans="2:16">
      <c r="B78" s="130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05"/>
    </row>
    <row r="79" spans="2:16" ht="45" customHeight="1">
      <c r="B79" s="135" t="s">
        <v>1130</v>
      </c>
      <c r="C79" s="184" t="s">
        <v>1183</v>
      </c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05"/>
    </row>
    <row r="80" spans="2:16" ht="29.25" customHeight="1">
      <c r="B80" s="135"/>
      <c r="C80" s="182" t="s">
        <v>1184</v>
      </c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05"/>
    </row>
    <row r="81" spans="2:60" ht="15">
      <c r="B81" s="135" t="s">
        <v>1130</v>
      </c>
      <c r="C81" s="184" t="s">
        <v>1185</v>
      </c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05"/>
    </row>
    <row r="82" spans="2:60" ht="15">
      <c r="B82" s="135"/>
      <c r="C82" s="182" t="s">
        <v>1186</v>
      </c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05"/>
    </row>
    <row r="83" spans="2:60" ht="59.25" customHeight="1">
      <c r="B83" s="135"/>
      <c r="C83" s="182" t="s">
        <v>1187</v>
      </c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05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  <c r="AT83" s="183"/>
      <c r="AU83" s="183"/>
      <c r="AV83" s="183"/>
      <c r="AW83" s="183"/>
      <c r="AX83" s="183"/>
      <c r="AY83" s="183"/>
      <c r="AZ83" s="183"/>
      <c r="BA83" s="183"/>
      <c r="BB83" s="183"/>
      <c r="BC83" s="183"/>
      <c r="BD83" s="183"/>
      <c r="BE83" s="183"/>
      <c r="BF83" s="183"/>
      <c r="BG83" s="183"/>
      <c r="BH83" s="183"/>
    </row>
    <row r="84" spans="2:60">
      <c r="B84" s="130"/>
      <c r="C84" s="182" t="s">
        <v>1188</v>
      </c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05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3"/>
      <c r="AY84" s="183"/>
      <c r="AZ84" s="183"/>
      <c r="BA84" s="183"/>
      <c r="BB84" s="183"/>
      <c r="BC84" s="183"/>
      <c r="BD84" s="183"/>
      <c r="BE84" s="183"/>
      <c r="BF84" s="183"/>
      <c r="BG84" s="183"/>
      <c r="BH84" s="183"/>
    </row>
    <row r="85" spans="2:60">
      <c r="B85" s="130"/>
      <c r="C85" s="185" t="s">
        <v>1189</v>
      </c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05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3"/>
      <c r="AT85" s="183"/>
      <c r="AU85" s="183"/>
      <c r="AV85" s="183"/>
      <c r="AW85" s="183"/>
      <c r="AX85" s="183"/>
      <c r="AY85" s="183"/>
      <c r="AZ85" s="183"/>
      <c r="BA85" s="183"/>
      <c r="BB85" s="183"/>
      <c r="BC85" s="183"/>
      <c r="BD85" s="183"/>
      <c r="BE85" s="183"/>
      <c r="BF85" s="183"/>
      <c r="BG85" s="183"/>
      <c r="BH85" s="183"/>
    </row>
    <row r="86" spans="2:60">
      <c r="B86" s="130"/>
      <c r="C86" s="185" t="s">
        <v>1190</v>
      </c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05"/>
      <c r="S86" s="183" t="s">
        <v>1191</v>
      </c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  <c r="AT86" s="183"/>
      <c r="AU86" s="183"/>
      <c r="AV86" s="183"/>
      <c r="AW86" s="183"/>
      <c r="AX86" s="183"/>
      <c r="AY86" s="183"/>
      <c r="AZ86" s="183"/>
      <c r="BA86" s="183"/>
      <c r="BB86" s="183"/>
      <c r="BC86" s="183"/>
      <c r="BD86" s="183"/>
      <c r="BE86" s="183"/>
      <c r="BF86" s="183"/>
      <c r="BG86" s="183"/>
      <c r="BH86" s="183"/>
    </row>
    <row r="87" spans="2:60">
      <c r="B87" s="130"/>
      <c r="C87" s="186" t="s">
        <v>1192</v>
      </c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05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  <c r="AT87" s="183"/>
      <c r="AU87" s="183"/>
      <c r="AV87" s="183"/>
      <c r="AW87" s="183"/>
      <c r="AX87" s="183"/>
      <c r="AY87" s="183"/>
      <c r="AZ87" s="183"/>
      <c r="BA87" s="183"/>
      <c r="BB87" s="183"/>
      <c r="BC87" s="183"/>
      <c r="BD87" s="183"/>
      <c r="BE87" s="183"/>
      <c r="BF87" s="183"/>
      <c r="BG87" s="183"/>
      <c r="BH87" s="183"/>
    </row>
    <row r="88" spans="2:60" ht="30.75" customHeight="1">
      <c r="B88" s="130"/>
      <c r="C88" s="182" t="s">
        <v>1193</v>
      </c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05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3"/>
      <c r="AM88" s="183"/>
      <c r="AN88" s="183"/>
      <c r="AO88" s="183"/>
      <c r="AP88" s="183"/>
      <c r="AQ88" s="183"/>
      <c r="AR88" s="183"/>
      <c r="AS88" s="183"/>
      <c r="AT88" s="183"/>
      <c r="AU88" s="183"/>
      <c r="AV88" s="183"/>
      <c r="AW88" s="183"/>
      <c r="AX88" s="183"/>
      <c r="AY88" s="183"/>
      <c r="AZ88" s="183"/>
      <c r="BA88" s="183"/>
      <c r="BB88" s="183"/>
      <c r="BC88" s="183"/>
      <c r="BD88" s="183"/>
      <c r="BE88" s="183"/>
      <c r="BF88" s="183"/>
      <c r="BG88" s="183"/>
      <c r="BH88" s="183"/>
    </row>
    <row r="89" spans="2:60">
      <c r="B89" s="130"/>
      <c r="C89" s="182" t="s">
        <v>1194</v>
      </c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05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183"/>
      <c r="AR89" s="183"/>
      <c r="AS89" s="183"/>
      <c r="AT89" s="183"/>
      <c r="AU89" s="183"/>
      <c r="AV89" s="183"/>
      <c r="AW89" s="183"/>
      <c r="AX89" s="183"/>
      <c r="AY89" s="183"/>
      <c r="AZ89" s="183"/>
      <c r="BA89" s="183"/>
      <c r="BB89" s="183"/>
      <c r="BC89" s="183"/>
      <c r="BD89" s="183"/>
      <c r="BE89" s="183"/>
      <c r="BF89" s="183"/>
      <c r="BG89" s="183"/>
      <c r="BH89" s="183"/>
    </row>
    <row r="90" spans="2:60" ht="45" customHeight="1">
      <c r="B90" s="135" t="s">
        <v>1130</v>
      </c>
      <c r="C90" s="184" t="s">
        <v>1195</v>
      </c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05"/>
    </row>
    <row r="91" spans="2:60" ht="30" customHeight="1">
      <c r="B91" s="130"/>
      <c r="C91" s="182" t="s">
        <v>1196</v>
      </c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05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  <c r="AT91" s="183"/>
      <c r="AU91" s="183"/>
      <c r="AV91" s="183"/>
      <c r="AW91" s="183"/>
      <c r="AX91" s="183"/>
      <c r="AY91" s="183"/>
      <c r="AZ91" s="183"/>
      <c r="BA91" s="183"/>
      <c r="BB91" s="183"/>
      <c r="BC91" s="183"/>
      <c r="BD91" s="183"/>
      <c r="BE91" s="183"/>
      <c r="BF91" s="183"/>
      <c r="BG91" s="183"/>
      <c r="BH91" s="183"/>
    </row>
    <row r="92" spans="2:60" ht="45" customHeight="1">
      <c r="B92" s="130"/>
      <c r="C92" s="182" t="s">
        <v>1197</v>
      </c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05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183"/>
      <c r="AT92" s="183"/>
      <c r="AU92" s="183"/>
      <c r="AV92" s="183"/>
      <c r="AW92" s="183"/>
      <c r="AX92" s="183"/>
      <c r="AY92" s="183"/>
      <c r="AZ92" s="183"/>
      <c r="BA92" s="183"/>
      <c r="BB92" s="183"/>
      <c r="BC92" s="183"/>
      <c r="BD92" s="183"/>
      <c r="BE92" s="183"/>
      <c r="BF92" s="183"/>
      <c r="BG92" s="183"/>
      <c r="BH92" s="183"/>
    </row>
    <row r="93" spans="2:60">
      <c r="B93" s="130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05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</row>
    <row r="94" spans="2:60">
      <c r="B94" s="130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05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</row>
    <row r="95" spans="2:60">
      <c r="B95" s="130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05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</row>
    <row r="96" spans="2:60">
      <c r="B96" s="130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05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  <c r="BC96" s="141"/>
      <c r="BD96" s="141"/>
      <c r="BE96" s="141"/>
      <c r="BF96" s="141"/>
      <c r="BG96" s="141"/>
      <c r="BH96" s="141"/>
    </row>
    <row r="97" spans="2:16" ht="15">
      <c r="B97" s="135" t="s">
        <v>1130</v>
      </c>
      <c r="C97" s="184" t="s">
        <v>1198</v>
      </c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05"/>
    </row>
    <row r="98" spans="2:16">
      <c r="B98" s="104"/>
      <c r="P98" s="105"/>
    </row>
    <row r="99" spans="2:16">
      <c r="B99" s="104"/>
      <c r="P99" s="105"/>
    </row>
    <row r="100" spans="2:16">
      <c r="B100" s="104"/>
      <c r="P100" s="105"/>
    </row>
    <row r="101" spans="2:16">
      <c r="B101" s="104"/>
      <c r="P101" s="105"/>
    </row>
    <row r="102" spans="2:16">
      <c r="B102" s="104"/>
      <c r="P102" s="105"/>
    </row>
    <row r="103" spans="2:16">
      <c r="B103" s="104"/>
      <c r="P103" s="105"/>
    </row>
    <row r="104" spans="2:16">
      <c r="B104" s="104"/>
      <c r="P104" s="105"/>
    </row>
    <row r="105" spans="2:16">
      <c r="B105" s="104"/>
      <c r="P105" s="105"/>
    </row>
    <row r="106" spans="2:16">
      <c r="B106" s="104"/>
      <c r="P106" s="105"/>
    </row>
    <row r="107" spans="2:16">
      <c r="B107" s="104"/>
      <c r="P107" s="105"/>
    </row>
    <row r="108" spans="2:16">
      <c r="B108" s="104"/>
      <c r="P108" s="105"/>
    </row>
    <row r="109" spans="2:16">
      <c r="B109" s="104"/>
      <c r="P109" s="105"/>
    </row>
    <row r="110" spans="2:16">
      <c r="B110" s="104"/>
      <c r="P110" s="105"/>
    </row>
    <row r="111" spans="2:16">
      <c r="B111" s="104"/>
      <c r="P111" s="105"/>
    </row>
    <row r="112" spans="2:16">
      <c r="B112" s="104"/>
      <c r="P112" s="105"/>
    </row>
    <row r="113" spans="2:16">
      <c r="B113" s="104"/>
      <c r="P113" s="105"/>
    </row>
    <row r="114" spans="2:16">
      <c r="B114" s="104"/>
      <c r="P114" s="105"/>
    </row>
    <row r="115" spans="2:16" ht="15" thickBot="1">
      <c r="B115" s="142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4"/>
    </row>
    <row r="116" spans="2:16" ht="15" thickTop="1"/>
  </sheetData>
  <mergeCells count="58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80:O80"/>
    <mergeCell ref="C61:O61"/>
    <mergeCell ref="C62:O62"/>
    <mergeCell ref="C67:O67"/>
    <mergeCell ref="C68:O68"/>
    <mergeCell ref="C69:O69"/>
    <mergeCell ref="C70:O70"/>
    <mergeCell ref="C71:O71"/>
    <mergeCell ref="C72:O72"/>
    <mergeCell ref="C73:O73"/>
    <mergeCell ref="C74:O74"/>
    <mergeCell ref="C79:O79"/>
    <mergeCell ref="C81:O81"/>
    <mergeCell ref="C82:O82"/>
    <mergeCell ref="C83:O83"/>
    <mergeCell ref="S83:BH83"/>
    <mergeCell ref="C84:O84"/>
    <mergeCell ref="S84:BH84"/>
    <mergeCell ref="C85:O85"/>
    <mergeCell ref="S85:BH85"/>
    <mergeCell ref="C86:O86"/>
    <mergeCell ref="S86:BH86"/>
    <mergeCell ref="C87:O87"/>
    <mergeCell ref="S87:BH87"/>
    <mergeCell ref="C92:O92"/>
    <mergeCell ref="S92:BH92"/>
    <mergeCell ref="C97:O97"/>
    <mergeCell ref="C88:O88"/>
    <mergeCell ref="S88:BH88"/>
    <mergeCell ref="C89:O89"/>
    <mergeCell ref="S89:BH89"/>
    <mergeCell ref="C90:O90"/>
    <mergeCell ref="C91:O91"/>
    <mergeCell ref="S91:BH9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Условия работы</vt:lpstr>
      <vt:lpstr>'2026'!lem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2025-09-16T06:15:08Z</dcterms:created>
  <dcterms:modified xsi:type="dcterms:W3CDTF">2026-03-05T15:31:24Z</dcterms:modified>
</cp:coreProperties>
</file>