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0EE48C62-16C7-42FE-B55C-311424DC5340}" xr6:coauthVersionLast="47" xr6:coauthVersionMax="47" xr10:uidLastSave="{00000000-0000-0000-0000-000000000000}"/>
  <bookViews>
    <workbookView xWindow="-28920" yWindow="-2475" windowWidth="29040" windowHeight="15720" xr2:uid="{2A1BBEB6-114D-45D8-BA4A-C3A299431B4E}"/>
  </bookViews>
  <sheets>
    <sheet name="2026"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'2026'!$B$19:$T$263</definedName>
    <definedName name="ALVPRX" localSheetId="0">#REF!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#REF!</definedName>
    <definedName name="dop">#REF!</definedName>
    <definedName name="dost">#REF!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#REF!</definedName>
    <definedName name="stst">#REF!</definedName>
    <definedName name="tab">#REF!</definedName>
    <definedName name="tabhug">#REF!</definedName>
    <definedName name="table" localSheetId="0">#REF!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#REF!</definedName>
    <definedName name="ылд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L261" i="1" s="1"/>
  <c r="K261" i="1"/>
  <c r="M260" i="1"/>
  <c r="L260" i="1" s="1"/>
  <c r="K260" i="1"/>
  <c r="M259" i="1"/>
  <c r="L259" i="1" s="1"/>
  <c r="K259" i="1"/>
  <c r="M258" i="1"/>
  <c r="L258" i="1" s="1"/>
  <c r="K258" i="1"/>
  <c r="M257" i="1"/>
  <c r="L257" i="1" s="1"/>
  <c r="K257" i="1"/>
  <c r="M256" i="1"/>
  <c r="L256" i="1" s="1"/>
  <c r="K256" i="1"/>
  <c r="M255" i="1"/>
  <c r="L255" i="1" s="1"/>
  <c r="K255" i="1"/>
  <c r="M254" i="1"/>
  <c r="L254" i="1" s="1"/>
  <c r="K254" i="1"/>
  <c r="M253" i="1"/>
  <c r="L253" i="1" s="1"/>
  <c r="K253" i="1"/>
  <c r="M252" i="1"/>
  <c r="L252" i="1" s="1"/>
  <c r="K252" i="1"/>
  <c r="M251" i="1"/>
  <c r="L251" i="1" s="1"/>
  <c r="K251" i="1"/>
  <c r="M250" i="1"/>
  <c r="L250" i="1" s="1"/>
  <c r="K250" i="1"/>
  <c r="M249" i="1"/>
  <c r="L249" i="1" s="1"/>
  <c r="K249" i="1"/>
  <c r="M248" i="1"/>
  <c r="L248" i="1" s="1"/>
  <c r="K248" i="1"/>
  <c r="M247" i="1"/>
  <c r="L247" i="1" s="1"/>
  <c r="K247" i="1"/>
  <c r="M246" i="1"/>
  <c r="L246" i="1" s="1"/>
  <c r="K246" i="1"/>
  <c r="M245" i="1"/>
  <c r="L245" i="1" s="1"/>
  <c r="K245" i="1"/>
  <c r="M244" i="1"/>
  <c r="L244" i="1" s="1"/>
  <c r="K244" i="1"/>
  <c r="M243" i="1"/>
  <c r="L243" i="1" s="1"/>
  <c r="K243" i="1"/>
  <c r="M242" i="1"/>
  <c r="L242" i="1" s="1"/>
  <c r="K242" i="1"/>
  <c r="M241" i="1"/>
  <c r="L241" i="1" s="1"/>
  <c r="K241" i="1"/>
  <c r="M240" i="1"/>
  <c r="L240" i="1" s="1"/>
  <c r="K240" i="1"/>
  <c r="M239" i="1"/>
  <c r="L239" i="1" s="1"/>
  <c r="K239" i="1"/>
  <c r="M238" i="1"/>
  <c r="L238" i="1" s="1"/>
  <c r="K238" i="1"/>
  <c r="M237" i="1"/>
  <c r="L237" i="1" s="1"/>
  <c r="K237" i="1"/>
  <c r="M236" i="1"/>
  <c r="L236" i="1" s="1"/>
  <c r="K236" i="1"/>
  <c r="M235" i="1"/>
  <c r="L235" i="1" s="1"/>
  <c r="K235" i="1"/>
  <c r="M234" i="1"/>
  <c r="L234" i="1" s="1"/>
  <c r="K234" i="1"/>
  <c r="M233" i="1"/>
  <c r="L233" i="1" s="1"/>
  <c r="K233" i="1"/>
  <c r="M232" i="1"/>
  <c r="L232" i="1" s="1"/>
  <c r="K232" i="1"/>
  <c r="M231" i="1"/>
  <c r="L231" i="1" s="1"/>
  <c r="K231" i="1"/>
  <c r="M230" i="1"/>
  <c r="L230" i="1" s="1"/>
  <c r="K230" i="1"/>
  <c r="M229" i="1"/>
  <c r="L229" i="1" s="1"/>
  <c r="K229" i="1"/>
  <c r="M228" i="1"/>
  <c r="L228" i="1" s="1"/>
  <c r="K228" i="1"/>
  <c r="M227" i="1"/>
  <c r="L227" i="1" s="1"/>
  <c r="K227" i="1"/>
  <c r="M226" i="1"/>
  <c r="L226" i="1" s="1"/>
  <c r="K226" i="1"/>
  <c r="M225" i="1"/>
  <c r="L225" i="1" s="1"/>
  <c r="K225" i="1"/>
  <c r="M224" i="1"/>
  <c r="L224" i="1" s="1"/>
  <c r="K224" i="1"/>
  <c r="M223" i="1"/>
  <c r="L223" i="1" s="1"/>
  <c r="K223" i="1"/>
  <c r="M222" i="1"/>
  <c r="L222" i="1" s="1"/>
  <c r="K222" i="1"/>
  <c r="M221" i="1"/>
  <c r="L221" i="1" s="1"/>
  <c r="K221" i="1"/>
  <c r="M220" i="1"/>
  <c r="L220" i="1" s="1"/>
  <c r="K220" i="1"/>
  <c r="M219" i="1"/>
  <c r="L219" i="1" s="1"/>
  <c r="K219" i="1"/>
  <c r="M218" i="1"/>
  <c r="L218" i="1" s="1"/>
  <c r="K218" i="1"/>
  <c r="M217" i="1"/>
  <c r="L217" i="1" s="1"/>
  <c r="K217" i="1"/>
  <c r="M216" i="1"/>
  <c r="L216" i="1" s="1"/>
  <c r="K216" i="1"/>
  <c r="M215" i="1"/>
  <c r="L215" i="1" s="1"/>
  <c r="K215" i="1"/>
  <c r="M214" i="1"/>
  <c r="L214" i="1" s="1"/>
  <c r="K214" i="1"/>
  <c r="M213" i="1"/>
  <c r="L213" i="1" s="1"/>
  <c r="K213" i="1"/>
  <c r="M212" i="1"/>
  <c r="L212" i="1" s="1"/>
  <c r="K212" i="1"/>
  <c r="M211" i="1"/>
  <c r="L211" i="1" s="1"/>
  <c r="K211" i="1"/>
  <c r="M210" i="1"/>
  <c r="L210" i="1" s="1"/>
  <c r="K210" i="1"/>
  <c r="M209" i="1"/>
  <c r="L209" i="1" s="1"/>
  <c r="K209" i="1"/>
  <c r="M208" i="1"/>
  <c r="L208" i="1" s="1"/>
  <c r="K208" i="1"/>
  <c r="M207" i="1"/>
  <c r="L207" i="1" s="1"/>
  <c r="K207" i="1"/>
  <c r="M206" i="1"/>
  <c r="L206" i="1" s="1"/>
  <c r="K206" i="1"/>
  <c r="M205" i="1"/>
  <c r="L205" i="1" s="1"/>
  <c r="K205" i="1"/>
  <c r="M204" i="1"/>
  <c r="L204" i="1" s="1"/>
  <c r="K204" i="1"/>
  <c r="M203" i="1"/>
  <c r="L203" i="1" s="1"/>
  <c r="K203" i="1"/>
  <c r="M202" i="1"/>
  <c r="L202" i="1" s="1"/>
  <c r="K202" i="1"/>
  <c r="M201" i="1"/>
  <c r="L201" i="1" s="1"/>
  <c r="K201" i="1"/>
  <c r="M200" i="1"/>
  <c r="L200" i="1" s="1"/>
  <c r="K200" i="1"/>
  <c r="M199" i="1"/>
  <c r="L199" i="1" s="1"/>
  <c r="K199" i="1"/>
  <c r="M198" i="1"/>
  <c r="L198" i="1" s="1"/>
  <c r="K198" i="1"/>
  <c r="M197" i="1"/>
  <c r="L197" i="1" s="1"/>
  <c r="K197" i="1"/>
  <c r="M196" i="1"/>
  <c r="L196" i="1" s="1"/>
  <c r="K196" i="1"/>
  <c r="M195" i="1"/>
  <c r="L195" i="1" s="1"/>
  <c r="K195" i="1"/>
  <c r="M194" i="1"/>
  <c r="L194" i="1" s="1"/>
  <c r="K194" i="1"/>
  <c r="M193" i="1"/>
  <c r="L193" i="1" s="1"/>
  <c r="K193" i="1"/>
  <c r="M192" i="1"/>
  <c r="L192" i="1" s="1"/>
  <c r="K192" i="1"/>
  <c r="M191" i="1"/>
  <c r="L191" i="1" s="1"/>
  <c r="K191" i="1"/>
  <c r="M190" i="1"/>
  <c r="L190" i="1" s="1"/>
  <c r="K190" i="1"/>
  <c r="M189" i="1"/>
  <c r="L189" i="1" s="1"/>
  <c r="K189" i="1"/>
  <c r="M188" i="1"/>
  <c r="L188" i="1" s="1"/>
  <c r="K188" i="1"/>
  <c r="M187" i="1"/>
  <c r="L187" i="1" s="1"/>
  <c r="K187" i="1"/>
  <c r="M186" i="1"/>
  <c r="L186" i="1" s="1"/>
  <c r="K186" i="1"/>
  <c r="M185" i="1"/>
  <c r="L185" i="1" s="1"/>
  <c r="K185" i="1"/>
  <c r="M184" i="1"/>
  <c r="L184" i="1" s="1"/>
  <c r="K184" i="1"/>
  <c r="M183" i="1"/>
  <c r="L183" i="1" s="1"/>
  <c r="K183" i="1"/>
  <c r="M182" i="1"/>
  <c r="L182" i="1" s="1"/>
  <c r="K182" i="1"/>
  <c r="M181" i="1"/>
  <c r="L181" i="1" s="1"/>
  <c r="K181" i="1"/>
  <c r="M180" i="1"/>
  <c r="L180" i="1" s="1"/>
  <c r="K180" i="1"/>
  <c r="M179" i="1"/>
  <c r="L179" i="1" s="1"/>
  <c r="K179" i="1"/>
  <c r="M178" i="1"/>
  <c r="L178" i="1" s="1"/>
  <c r="K178" i="1"/>
  <c r="M177" i="1"/>
  <c r="L177" i="1" s="1"/>
  <c r="K177" i="1"/>
  <c r="M176" i="1"/>
  <c r="L176" i="1" s="1"/>
  <c r="K176" i="1"/>
  <c r="M175" i="1"/>
  <c r="L175" i="1" s="1"/>
  <c r="K175" i="1"/>
  <c r="M174" i="1"/>
  <c r="L174" i="1" s="1"/>
  <c r="K174" i="1"/>
  <c r="M173" i="1"/>
  <c r="L173" i="1" s="1"/>
  <c r="K173" i="1"/>
  <c r="M172" i="1"/>
  <c r="L172" i="1" s="1"/>
  <c r="K172" i="1"/>
  <c r="M171" i="1"/>
  <c r="L171" i="1" s="1"/>
  <c r="K171" i="1"/>
  <c r="M170" i="1"/>
  <c r="L170" i="1" s="1"/>
  <c r="K170" i="1"/>
  <c r="M169" i="1"/>
  <c r="L169" i="1" s="1"/>
  <c r="K169" i="1"/>
  <c r="M168" i="1"/>
  <c r="L168" i="1" s="1"/>
  <c r="K168" i="1"/>
  <c r="M167" i="1"/>
  <c r="L167" i="1" s="1"/>
  <c r="K167" i="1"/>
  <c r="M166" i="1"/>
  <c r="L166" i="1" s="1"/>
  <c r="K166" i="1"/>
  <c r="M165" i="1"/>
  <c r="L165" i="1" s="1"/>
  <c r="K165" i="1"/>
  <c r="M164" i="1"/>
  <c r="L164" i="1" s="1"/>
  <c r="K164" i="1"/>
  <c r="M163" i="1"/>
  <c r="L163" i="1" s="1"/>
  <c r="K163" i="1"/>
  <c r="M162" i="1"/>
  <c r="L162" i="1" s="1"/>
  <c r="K162" i="1"/>
  <c r="M161" i="1"/>
  <c r="L161" i="1" s="1"/>
  <c r="K161" i="1"/>
  <c r="M160" i="1"/>
  <c r="L160" i="1" s="1"/>
  <c r="K160" i="1"/>
  <c r="M159" i="1"/>
  <c r="L159" i="1" s="1"/>
  <c r="K159" i="1"/>
  <c r="M158" i="1"/>
  <c r="L158" i="1" s="1"/>
  <c r="K158" i="1"/>
  <c r="M157" i="1"/>
  <c r="L157" i="1" s="1"/>
  <c r="K157" i="1"/>
  <c r="M156" i="1"/>
  <c r="L156" i="1" s="1"/>
  <c r="K156" i="1"/>
  <c r="M155" i="1"/>
  <c r="L155" i="1" s="1"/>
  <c r="K155" i="1"/>
  <c r="M154" i="1"/>
  <c r="L154" i="1" s="1"/>
  <c r="K154" i="1"/>
  <c r="M153" i="1"/>
  <c r="L153" i="1" s="1"/>
  <c r="K153" i="1"/>
  <c r="M152" i="1"/>
  <c r="L152" i="1" s="1"/>
  <c r="K152" i="1"/>
  <c r="M151" i="1"/>
  <c r="L151" i="1" s="1"/>
  <c r="K151" i="1"/>
  <c r="M150" i="1"/>
  <c r="L150" i="1" s="1"/>
  <c r="K150" i="1"/>
  <c r="M149" i="1"/>
  <c r="L149" i="1" s="1"/>
  <c r="K149" i="1"/>
  <c r="M148" i="1"/>
  <c r="L148" i="1" s="1"/>
  <c r="K148" i="1"/>
  <c r="M147" i="1"/>
  <c r="L147" i="1" s="1"/>
  <c r="K147" i="1"/>
  <c r="M146" i="1"/>
  <c r="L146" i="1" s="1"/>
  <c r="K146" i="1"/>
  <c r="M145" i="1"/>
  <c r="L145" i="1" s="1"/>
  <c r="K145" i="1"/>
  <c r="M144" i="1"/>
  <c r="L144" i="1" s="1"/>
  <c r="K144" i="1"/>
  <c r="M143" i="1"/>
  <c r="L143" i="1" s="1"/>
  <c r="K143" i="1"/>
  <c r="M142" i="1"/>
  <c r="L142" i="1" s="1"/>
  <c r="K142" i="1"/>
  <c r="M141" i="1"/>
  <c r="L141" i="1" s="1"/>
  <c r="K141" i="1"/>
  <c r="M140" i="1"/>
  <c r="L140" i="1" s="1"/>
  <c r="K140" i="1"/>
  <c r="M139" i="1"/>
  <c r="L139" i="1" s="1"/>
  <c r="K139" i="1"/>
  <c r="M138" i="1"/>
  <c r="L138" i="1" s="1"/>
  <c r="K138" i="1"/>
  <c r="M137" i="1"/>
  <c r="L137" i="1" s="1"/>
  <c r="K137" i="1"/>
  <c r="M136" i="1"/>
  <c r="L136" i="1" s="1"/>
  <c r="K136" i="1"/>
  <c r="M135" i="1"/>
  <c r="L135" i="1" s="1"/>
  <c r="K135" i="1"/>
  <c r="M134" i="1"/>
  <c r="L134" i="1" s="1"/>
  <c r="K134" i="1"/>
  <c r="M133" i="1"/>
  <c r="L133" i="1" s="1"/>
  <c r="K133" i="1"/>
  <c r="M132" i="1"/>
  <c r="L132" i="1" s="1"/>
  <c r="K132" i="1"/>
  <c r="M131" i="1"/>
  <c r="L131" i="1" s="1"/>
  <c r="K131" i="1"/>
  <c r="M130" i="1"/>
  <c r="L130" i="1" s="1"/>
  <c r="K130" i="1"/>
  <c r="M129" i="1"/>
  <c r="L129" i="1" s="1"/>
  <c r="K129" i="1"/>
  <c r="M128" i="1"/>
  <c r="L128" i="1" s="1"/>
  <c r="K128" i="1"/>
  <c r="M127" i="1"/>
  <c r="L127" i="1" s="1"/>
  <c r="K127" i="1"/>
  <c r="M126" i="1"/>
  <c r="L126" i="1" s="1"/>
  <c r="K126" i="1"/>
  <c r="M125" i="1"/>
  <c r="L125" i="1" s="1"/>
  <c r="K125" i="1"/>
  <c r="M124" i="1"/>
  <c r="L124" i="1" s="1"/>
  <c r="K124" i="1"/>
  <c r="M123" i="1"/>
  <c r="L123" i="1" s="1"/>
  <c r="K123" i="1"/>
  <c r="M122" i="1"/>
  <c r="L122" i="1" s="1"/>
  <c r="K122" i="1"/>
  <c r="M121" i="1"/>
  <c r="L121" i="1" s="1"/>
  <c r="K121" i="1"/>
  <c r="M120" i="1"/>
  <c r="L120" i="1" s="1"/>
  <c r="K120" i="1"/>
  <c r="M119" i="1"/>
  <c r="L119" i="1" s="1"/>
  <c r="K119" i="1"/>
  <c r="M118" i="1"/>
  <c r="L118" i="1" s="1"/>
  <c r="K118" i="1"/>
  <c r="M117" i="1"/>
  <c r="L117" i="1" s="1"/>
  <c r="K117" i="1"/>
  <c r="M116" i="1"/>
  <c r="L116" i="1" s="1"/>
  <c r="K116" i="1"/>
  <c r="M115" i="1"/>
  <c r="L115" i="1" s="1"/>
  <c r="K115" i="1"/>
  <c r="M114" i="1"/>
  <c r="L114" i="1" s="1"/>
  <c r="K114" i="1"/>
  <c r="M113" i="1"/>
  <c r="L113" i="1" s="1"/>
  <c r="K113" i="1"/>
  <c r="M112" i="1"/>
  <c r="L112" i="1" s="1"/>
  <c r="K112" i="1"/>
  <c r="M111" i="1"/>
  <c r="L111" i="1" s="1"/>
  <c r="K111" i="1"/>
  <c r="M110" i="1"/>
  <c r="L110" i="1" s="1"/>
  <c r="K110" i="1"/>
  <c r="M109" i="1"/>
  <c r="L109" i="1" s="1"/>
  <c r="K109" i="1"/>
  <c r="M108" i="1"/>
  <c r="L108" i="1" s="1"/>
  <c r="K108" i="1"/>
  <c r="M107" i="1"/>
  <c r="L107" i="1" s="1"/>
  <c r="K107" i="1"/>
  <c r="M106" i="1"/>
  <c r="L106" i="1" s="1"/>
  <c r="K106" i="1"/>
  <c r="M105" i="1"/>
  <c r="L105" i="1" s="1"/>
  <c r="K105" i="1"/>
  <c r="M104" i="1"/>
  <c r="L104" i="1" s="1"/>
  <c r="K104" i="1"/>
  <c r="M103" i="1"/>
  <c r="L103" i="1" s="1"/>
  <c r="K103" i="1"/>
  <c r="M102" i="1"/>
  <c r="L102" i="1" s="1"/>
  <c r="K102" i="1"/>
  <c r="M101" i="1"/>
  <c r="L101" i="1" s="1"/>
  <c r="K101" i="1"/>
  <c r="M100" i="1"/>
  <c r="L100" i="1" s="1"/>
  <c r="K100" i="1"/>
  <c r="M99" i="1"/>
  <c r="L99" i="1" s="1"/>
  <c r="K99" i="1"/>
  <c r="M98" i="1"/>
  <c r="L98" i="1" s="1"/>
  <c r="K98" i="1"/>
  <c r="M97" i="1"/>
  <c r="L97" i="1" s="1"/>
  <c r="K97" i="1"/>
  <c r="M96" i="1"/>
  <c r="L96" i="1" s="1"/>
  <c r="K96" i="1"/>
  <c r="M95" i="1"/>
  <c r="L95" i="1" s="1"/>
  <c r="K95" i="1"/>
  <c r="M94" i="1"/>
  <c r="L94" i="1" s="1"/>
  <c r="K94" i="1"/>
  <c r="M93" i="1"/>
  <c r="L93" i="1" s="1"/>
  <c r="K93" i="1"/>
  <c r="M92" i="1"/>
  <c r="L92" i="1" s="1"/>
  <c r="K92" i="1"/>
  <c r="M91" i="1"/>
  <c r="L91" i="1" s="1"/>
  <c r="K91" i="1"/>
  <c r="M90" i="1"/>
  <c r="L90" i="1" s="1"/>
  <c r="K90" i="1"/>
  <c r="M89" i="1"/>
  <c r="L89" i="1" s="1"/>
  <c r="K89" i="1"/>
  <c r="M88" i="1"/>
  <c r="L88" i="1" s="1"/>
  <c r="K88" i="1"/>
  <c r="M87" i="1"/>
  <c r="L87" i="1" s="1"/>
  <c r="K87" i="1"/>
  <c r="M86" i="1"/>
  <c r="L86" i="1" s="1"/>
  <c r="K86" i="1"/>
  <c r="M85" i="1"/>
  <c r="L85" i="1" s="1"/>
  <c r="K85" i="1"/>
  <c r="M84" i="1"/>
  <c r="L84" i="1" s="1"/>
  <c r="K84" i="1"/>
  <c r="M83" i="1"/>
  <c r="L83" i="1" s="1"/>
  <c r="K83" i="1"/>
  <c r="M82" i="1"/>
  <c r="L82" i="1" s="1"/>
  <c r="K82" i="1"/>
  <c r="M81" i="1"/>
  <c r="L81" i="1" s="1"/>
  <c r="K81" i="1"/>
  <c r="M80" i="1"/>
  <c r="L80" i="1" s="1"/>
  <c r="K80" i="1"/>
  <c r="M79" i="1"/>
  <c r="L79" i="1" s="1"/>
  <c r="K79" i="1"/>
  <c r="M78" i="1"/>
  <c r="L78" i="1" s="1"/>
  <c r="K78" i="1"/>
  <c r="M77" i="1"/>
  <c r="L77" i="1" s="1"/>
  <c r="K77" i="1"/>
  <c r="M76" i="1"/>
  <c r="L76" i="1" s="1"/>
  <c r="K76" i="1"/>
  <c r="M75" i="1"/>
  <c r="L75" i="1" s="1"/>
  <c r="K75" i="1"/>
  <c r="M74" i="1"/>
  <c r="L74" i="1" s="1"/>
  <c r="K74" i="1"/>
  <c r="M73" i="1"/>
  <c r="L73" i="1" s="1"/>
  <c r="K73" i="1"/>
  <c r="M72" i="1"/>
  <c r="L72" i="1" s="1"/>
  <c r="K72" i="1"/>
  <c r="M71" i="1"/>
  <c r="L71" i="1" s="1"/>
  <c r="K71" i="1"/>
  <c r="M70" i="1"/>
  <c r="L70" i="1" s="1"/>
  <c r="K70" i="1"/>
  <c r="M69" i="1"/>
  <c r="L69" i="1" s="1"/>
  <c r="K69" i="1"/>
  <c r="M68" i="1"/>
  <c r="L68" i="1" s="1"/>
  <c r="K68" i="1"/>
  <c r="M67" i="1"/>
  <c r="L67" i="1" s="1"/>
  <c r="K67" i="1"/>
  <c r="M66" i="1"/>
  <c r="L66" i="1" s="1"/>
  <c r="K66" i="1"/>
  <c r="M65" i="1"/>
  <c r="L65" i="1" s="1"/>
  <c r="K65" i="1"/>
  <c r="M64" i="1"/>
  <c r="L64" i="1" s="1"/>
  <c r="K64" i="1"/>
  <c r="M63" i="1"/>
  <c r="L63" i="1" s="1"/>
  <c r="K63" i="1"/>
  <c r="M62" i="1"/>
  <c r="L62" i="1" s="1"/>
  <c r="K62" i="1"/>
  <c r="M61" i="1"/>
  <c r="L61" i="1" s="1"/>
  <c r="K61" i="1"/>
  <c r="M60" i="1"/>
  <c r="L60" i="1" s="1"/>
  <c r="K60" i="1"/>
  <c r="M59" i="1"/>
  <c r="L59" i="1" s="1"/>
  <c r="K59" i="1"/>
  <c r="M58" i="1"/>
  <c r="L58" i="1" s="1"/>
  <c r="K58" i="1"/>
  <c r="M57" i="1"/>
  <c r="L57" i="1" s="1"/>
  <c r="K57" i="1"/>
  <c r="M56" i="1"/>
  <c r="L56" i="1" s="1"/>
  <c r="K56" i="1"/>
  <c r="M55" i="1"/>
  <c r="L55" i="1" s="1"/>
  <c r="K55" i="1"/>
  <c r="M54" i="1"/>
  <c r="L54" i="1" s="1"/>
  <c r="K54" i="1"/>
  <c r="M53" i="1"/>
  <c r="L53" i="1" s="1"/>
  <c r="K53" i="1"/>
  <c r="M52" i="1"/>
  <c r="L52" i="1" s="1"/>
  <c r="K52" i="1"/>
  <c r="M51" i="1"/>
  <c r="L51" i="1" s="1"/>
  <c r="K51" i="1"/>
  <c r="M50" i="1"/>
  <c r="L50" i="1" s="1"/>
  <c r="K50" i="1"/>
  <c r="M49" i="1"/>
  <c r="L49" i="1" s="1"/>
  <c r="K49" i="1"/>
  <c r="M48" i="1"/>
  <c r="L48" i="1" s="1"/>
  <c r="K48" i="1"/>
  <c r="M47" i="1"/>
  <c r="L47" i="1" s="1"/>
  <c r="K47" i="1"/>
  <c r="M46" i="1"/>
  <c r="L46" i="1" s="1"/>
  <c r="K46" i="1"/>
  <c r="M45" i="1"/>
  <c r="L45" i="1" s="1"/>
  <c r="K45" i="1"/>
  <c r="M44" i="1"/>
  <c r="L44" i="1" s="1"/>
  <c r="K44" i="1"/>
  <c r="M43" i="1"/>
  <c r="L43" i="1" s="1"/>
  <c r="K43" i="1"/>
  <c r="M42" i="1"/>
  <c r="L42" i="1" s="1"/>
  <c r="K42" i="1"/>
  <c r="M41" i="1"/>
  <c r="L41" i="1" s="1"/>
  <c r="K41" i="1"/>
  <c r="M40" i="1"/>
  <c r="L40" i="1" s="1"/>
  <c r="K40" i="1"/>
  <c r="M39" i="1"/>
  <c r="L39" i="1" s="1"/>
  <c r="K39" i="1"/>
  <c r="M38" i="1"/>
  <c r="L38" i="1" s="1"/>
  <c r="K38" i="1"/>
  <c r="M37" i="1"/>
  <c r="L37" i="1" s="1"/>
  <c r="K37" i="1"/>
  <c r="M36" i="1"/>
  <c r="L36" i="1" s="1"/>
  <c r="K36" i="1"/>
  <c r="M35" i="1"/>
  <c r="L35" i="1" s="1"/>
  <c r="K35" i="1"/>
  <c r="M34" i="1"/>
  <c r="L34" i="1" s="1"/>
  <c r="K34" i="1"/>
  <c r="M33" i="1"/>
  <c r="L33" i="1" s="1"/>
  <c r="K33" i="1"/>
  <c r="M32" i="1"/>
  <c r="L32" i="1" s="1"/>
  <c r="K32" i="1"/>
  <c r="M31" i="1"/>
  <c r="L31" i="1" s="1"/>
  <c r="K31" i="1"/>
  <c r="M30" i="1"/>
  <c r="L30" i="1" s="1"/>
  <c r="K30" i="1"/>
  <c r="M29" i="1"/>
  <c r="L29" i="1" s="1"/>
  <c r="K29" i="1"/>
  <c r="M28" i="1"/>
  <c r="L28" i="1" s="1"/>
  <c r="K28" i="1"/>
  <c r="M27" i="1"/>
  <c r="L27" i="1" s="1"/>
  <c r="K27" i="1"/>
  <c r="M26" i="1"/>
  <c r="L26" i="1" s="1"/>
  <c r="K26" i="1"/>
  <c r="M25" i="1"/>
  <c r="L25" i="1" s="1"/>
  <c r="K25" i="1"/>
  <c r="M24" i="1"/>
  <c r="L24" i="1" s="1"/>
  <c r="K24" i="1"/>
  <c r="M23" i="1"/>
  <c r="L23" i="1" s="1"/>
  <c r="K23" i="1"/>
  <c r="M22" i="1"/>
  <c r="L22" i="1" s="1"/>
  <c r="K22" i="1"/>
  <c r="M21" i="1"/>
  <c r="L21" i="1" s="1"/>
  <c r="K21" i="1"/>
  <c r="M20" i="1"/>
  <c r="L20" i="1" s="1"/>
  <c r="K20" i="1"/>
  <c r="M10" i="1"/>
  <c r="M11" i="1" s="1"/>
  <c r="M9" i="1"/>
  <c r="M13" i="1" s="1"/>
  <c r="M8" i="1"/>
  <c r="L8" i="1"/>
  <c r="L9" i="1" l="1"/>
  <c r="J262" i="1" s="1"/>
  <c r="J263" i="1" s="1"/>
  <c r="L10" i="1"/>
  <c r="L11" i="1" s="1"/>
  <c r="M12" i="1"/>
  <c r="L12" i="1" l="1"/>
  <c r="L13" i="1"/>
</calcChain>
</file>

<file path=xl/sharedStrings.xml><?xml version="1.0" encoding="utf-8"?>
<sst xmlns="http://schemas.openxmlformats.org/spreadsheetml/2006/main" count="2056" uniqueCount="618">
  <si>
    <t>Подпишитесь на наш телеграм-канал, чтобы всегда быть в курсе последних новостей, предложений и акций:</t>
  </si>
  <si>
    <t xml:space="preserve">                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</si>
  <si>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</si>
  <si>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</si>
  <si>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https://t.me/plantmarket_russia</t>
  </si>
  <si>
    <t>Адрес склада: Владимирская область, Киржачский район, пос. Знаменское</t>
  </si>
  <si>
    <t>Курс ЦБ РФ+9₽</t>
  </si>
  <si>
    <t>Количество растений, шт</t>
  </si>
  <si>
    <t>Минимальный заказ на сорт: 25 шт</t>
  </si>
  <si>
    <t>Количество ящиков</t>
  </si>
  <si>
    <t>Сумма заказа без скидки за общий объем</t>
  </si>
  <si>
    <t>Тара: пластиковые ящики 40х60х30 см, бесплатно</t>
  </si>
  <si>
    <t>Скидка на растения</t>
  </si>
  <si>
    <t>Итоговая сумма заказа</t>
  </si>
  <si>
    <t>Оплата производится в рублях по курсу = ЦБ РФ+9₽ на момент зачисления денежных средств на наш р/сч</t>
  </si>
  <si>
    <t>Система скидок: при заказе более 2000 евро - 1%, более 3000 евро - 2%, более 5000 евро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</si>
  <si>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</si>
  <si>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</si>
  <si>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</si>
  <si>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Сорт</t>
  </si>
  <si>
    <t>Размер корней</t>
  </si>
  <si>
    <t>Вместимость в ящик, шт.</t>
  </si>
  <si>
    <r>
      <t xml:space="preserve">Цена, €
</t>
    </r>
    <r>
      <rPr>
        <b/>
        <sz val="10"/>
        <rFont val="Arial"/>
        <family val="2"/>
        <charset val="204"/>
      </rPr>
      <t>при заказе от 100 шт на позицию</t>
    </r>
  </si>
  <si>
    <r>
      <t xml:space="preserve">Цена, €
</t>
    </r>
    <r>
      <rPr>
        <b/>
        <sz val="10"/>
        <rFont val="Arial"/>
        <family val="2"/>
        <charset val="204"/>
      </rPr>
      <t>при менее 100 шт на позицию</t>
    </r>
  </si>
  <si>
    <t>Кратность заказа</t>
  </si>
  <si>
    <t>Заказ шт</t>
  </si>
  <si>
    <t>Ящиков (предварительно)</t>
  </si>
  <si>
    <t>Скидка за кол-во на сорт, €</t>
  </si>
  <si>
    <t>Предварительная сумма, €</t>
  </si>
  <si>
    <t>Цвет листа</t>
  </si>
  <si>
    <t>Цвет окантовки листа</t>
  </si>
  <si>
    <t>87-77-0199</t>
  </si>
  <si>
    <t>Abiqua Drinking Gourd</t>
  </si>
  <si>
    <r>
      <rPr>
        <b/>
        <i/>
        <sz val="9"/>
        <color rgb="FFFF0000"/>
        <rFont val="Calibri"/>
        <family val="2"/>
        <charset val="204"/>
        <scheme val="minor"/>
      </rPr>
      <t xml:space="preserve">хит! </t>
    </r>
    <r>
      <rPr>
        <b/>
        <i/>
        <sz val="9"/>
        <color rgb="FF7030A0"/>
        <rFont val="Calibri"/>
        <family val="2"/>
        <charset val="204"/>
        <scheme val="minor"/>
      </rPr>
      <t>гофрированный лист</t>
    </r>
  </si>
  <si>
    <t>стандарт</t>
  </si>
  <si>
    <t>300</t>
  </si>
  <si>
    <t>M/L</t>
  </si>
  <si>
    <t>голубой</t>
  </si>
  <si>
    <t>87-77-0200</t>
  </si>
  <si>
    <t>Abiqua Moonbeam</t>
  </si>
  <si>
    <t>зеленый</t>
  </si>
  <si>
    <t>желтый</t>
  </si>
  <si>
    <t>87-77-0390</t>
  </si>
  <si>
    <t>und. Albomarginata</t>
  </si>
  <si>
    <t>M</t>
  </si>
  <si>
    <t>белый</t>
  </si>
  <si>
    <t>87-77-0202</t>
  </si>
  <si>
    <t>Alligator Alley</t>
  </si>
  <si>
    <t>хит!</t>
  </si>
  <si>
    <t>87-77-0203</t>
  </si>
  <si>
    <t>Alvatine Taylor</t>
  </si>
  <si>
    <t>L</t>
  </si>
  <si>
    <t>87-77-2430</t>
  </si>
  <si>
    <t>Ambrosia</t>
  </si>
  <si>
    <t>ароматная хоста</t>
  </si>
  <si>
    <t>87-77-0205</t>
  </si>
  <si>
    <t>American Halo</t>
  </si>
  <si>
    <t>87-77-2398</t>
  </si>
  <si>
    <t>American Sweetheart</t>
  </si>
  <si>
    <t>87-77-0207</t>
  </si>
  <si>
    <t>Anne</t>
  </si>
  <si>
    <t>87-77-0208</t>
  </si>
  <si>
    <t>Antioch</t>
  </si>
  <si>
    <t>87-77-0209</t>
  </si>
  <si>
    <t>Aphrodite</t>
  </si>
  <si>
    <t>87-77-0210</t>
  </si>
  <si>
    <t>Atlantis</t>
  </si>
  <si>
    <t>87-77-0211</t>
  </si>
  <si>
    <t>August Moon</t>
  </si>
  <si>
    <t>87-77-0267</t>
  </si>
  <si>
    <t>fort. Aureomarginata</t>
  </si>
  <si>
    <t>87-77-0212</t>
  </si>
  <si>
    <t>Austin Dickinson</t>
  </si>
  <si>
    <t>87-77-0213</t>
  </si>
  <si>
    <t>Autumn Frost</t>
  </si>
  <si>
    <t>87-77-0214</t>
  </si>
  <si>
    <t>Avocado</t>
  </si>
  <si>
    <t>87-77-2291</t>
  </si>
  <si>
    <t>Ayesha</t>
  </si>
  <si>
    <t>S</t>
  </si>
  <si>
    <t>87-77-0215</t>
  </si>
  <si>
    <t>Banana Kid</t>
  </si>
  <si>
    <t>87-77-2431</t>
  </si>
  <si>
    <t>Band Of Gold</t>
  </si>
  <si>
    <t>87-77-2432</t>
  </si>
  <si>
    <t>Barbara Ann</t>
  </si>
  <si>
    <t>87-77-2418</t>
  </si>
  <si>
    <t>Battle Strokes</t>
  </si>
  <si>
    <t>новое в ассортименте</t>
  </si>
  <si>
    <t>87-77-0217</t>
  </si>
  <si>
    <t>Beach Boy</t>
  </si>
  <si>
    <t>87-77-2433</t>
  </si>
  <si>
    <t>Bedazzled</t>
  </si>
  <si>
    <t>S/M</t>
  </si>
  <si>
    <t>87-77-2434</t>
  </si>
  <si>
    <t>Ben Vernooij</t>
  </si>
  <si>
    <t>87-77-0218</t>
  </si>
  <si>
    <t>Big Daddy</t>
  </si>
  <si>
    <t>VL</t>
  </si>
  <si>
    <t>87-77-0219</t>
  </si>
  <si>
    <t>Big Mama</t>
  </si>
  <si>
    <t>87-77-0220</t>
  </si>
  <si>
    <t>Blue Angel</t>
  </si>
  <si>
    <t>87-77-0221</t>
  </si>
  <si>
    <t>Blue Cadet</t>
  </si>
  <si>
    <t>87-77-2435</t>
  </si>
  <si>
    <t>Blue Hawaii</t>
  </si>
  <si>
    <t>XL</t>
  </si>
  <si>
    <t>87-77-0222</t>
  </si>
  <si>
    <t>Blue Ivory</t>
  </si>
  <si>
    <t>87-77-0223</t>
  </si>
  <si>
    <t>Blue Mammoth</t>
  </si>
  <si>
    <t>87-77-0224</t>
  </si>
  <si>
    <t>Blue Mouse Ears</t>
  </si>
  <si>
    <t>87-77-2436</t>
  </si>
  <si>
    <t>Blue Perfection</t>
  </si>
  <si>
    <t>87-77-0226</t>
  </si>
  <si>
    <t>Blue Umbrellas</t>
  </si>
  <si>
    <t>87-77-0227</t>
  </si>
  <si>
    <t>Blue Vision</t>
  </si>
  <si>
    <t>87-77-0228</t>
  </si>
  <si>
    <t>Bobcat</t>
  </si>
  <si>
    <t>87-77-0229</t>
  </si>
  <si>
    <t>Bressingham Blue</t>
  </si>
  <si>
    <t>87-77-0230</t>
  </si>
  <si>
    <t>Brim Cup</t>
  </si>
  <si>
    <t>87-77-2180</t>
  </si>
  <si>
    <t>Broad Band</t>
  </si>
  <si>
    <t>87-77-0231</t>
  </si>
  <si>
    <t>Broad Street</t>
  </si>
  <si>
    <t>87-77-2437</t>
  </si>
  <si>
    <t>Brother Stefan</t>
  </si>
  <si>
    <t>87-77-0233</t>
  </si>
  <si>
    <t>Buckshaw Blue</t>
  </si>
  <si>
    <t>87-77-0234</t>
  </si>
  <si>
    <t>Bullet Proof</t>
  </si>
  <si>
    <t>87-77-0235</t>
  </si>
  <si>
    <t>Canadian Blue</t>
  </si>
  <si>
    <t>87-77-0236</t>
  </si>
  <si>
    <t>Captain's Adventure</t>
  </si>
  <si>
    <t>87-77-0237</t>
  </si>
  <si>
    <t>Carol</t>
  </si>
  <si>
    <t>87-77-0238</t>
  </si>
  <si>
    <t>Cathedral Windows</t>
  </si>
  <si>
    <t>87-77-0239</t>
  </si>
  <si>
    <t>Catherine</t>
  </si>
  <si>
    <t>87-77-0240</t>
  </si>
  <si>
    <t>Chain Lightning</t>
  </si>
  <si>
    <t>87-77-0241</t>
  </si>
  <si>
    <t>Cherry Berry</t>
  </si>
  <si>
    <t>87-77-0242</t>
  </si>
  <si>
    <t>Christmas Candy</t>
  </si>
  <si>
    <t>87-77-0243</t>
  </si>
  <si>
    <t>Christmas Island</t>
  </si>
  <si>
    <t>87-77-2438</t>
  </si>
  <si>
    <t>Christmas Pageant</t>
  </si>
  <si>
    <t>87-77-0244</t>
  </si>
  <si>
    <t>Christmas Tree</t>
  </si>
  <si>
    <t>87-77-2439</t>
  </si>
  <si>
    <t>Climax</t>
  </si>
  <si>
    <t>87-77-0246</t>
  </si>
  <si>
    <t>Color Festival</t>
  </si>
  <si>
    <t>87-77-0247</t>
  </si>
  <si>
    <t>Color Glory</t>
  </si>
  <si>
    <t>87-77-0248</t>
  </si>
  <si>
    <t>Colored Hulk</t>
  </si>
  <si>
    <t>87-77-0249</t>
  </si>
  <si>
    <t>Delta Dawn</t>
  </si>
  <si>
    <t>87-77-0250</t>
  </si>
  <si>
    <t>Devon Green</t>
  </si>
  <si>
    <t>87-77-0251</t>
  </si>
  <si>
    <t>Diamond Tiara</t>
  </si>
  <si>
    <t>87-77-0253</t>
  </si>
  <si>
    <t>Don Stevens</t>
  </si>
  <si>
    <t>87-77-0254</t>
  </si>
  <si>
    <t>Dream Queen</t>
  </si>
  <si>
    <t>87-77-0255</t>
  </si>
  <si>
    <t>Dream Weaver</t>
  </si>
  <si>
    <t>87-77-0257</t>
  </si>
  <si>
    <t>Earth Angel</t>
  </si>
  <si>
    <t>87-77-0258</t>
  </si>
  <si>
    <t>Elegans</t>
  </si>
  <si>
    <t>87-77-0260</t>
  </si>
  <si>
    <t>Emerald Charger</t>
  </si>
  <si>
    <t>87-77-0261</t>
  </si>
  <si>
    <t>Enchiladas</t>
  </si>
  <si>
    <t>87-77-0263</t>
  </si>
  <si>
    <t>Final Victory</t>
  </si>
  <si>
    <t>X/L</t>
  </si>
  <si>
    <t>87-77-0264</t>
  </si>
  <si>
    <t>Fire and Ice</t>
  </si>
  <si>
    <t>87-77-2419</t>
  </si>
  <si>
    <t>Fireworks</t>
  </si>
  <si>
    <t>87-77-0265</t>
  </si>
  <si>
    <t>Firn Line</t>
  </si>
  <si>
    <t>87-77-2181</t>
  </si>
  <si>
    <t>First Blush</t>
  </si>
  <si>
    <t>87-77-2387</t>
  </si>
  <si>
    <t>First Dance</t>
  </si>
  <si>
    <t>87-77-0266</t>
  </si>
  <si>
    <t>First Frost</t>
  </si>
  <si>
    <t>87-77-2388</t>
  </si>
  <si>
    <t>Flemish Tradition</t>
  </si>
  <si>
    <t>87-77-2440</t>
  </si>
  <si>
    <t>Forbidden Fruit</t>
  </si>
  <si>
    <t>87-77-0268</t>
  </si>
  <si>
    <t>Fragrant Blue</t>
  </si>
  <si>
    <t>87-77-0014</t>
  </si>
  <si>
    <t>Fragrant Bouquet</t>
  </si>
  <si>
    <t>87-77-0270</t>
  </si>
  <si>
    <t>Fragrant Dream</t>
  </si>
  <si>
    <t>87-77-0272</t>
  </si>
  <si>
    <t>Francee</t>
  </si>
  <si>
    <t>87-77-0273</t>
  </si>
  <si>
    <t>Frances Williams</t>
  </si>
  <si>
    <t>87-77-2405</t>
  </si>
  <si>
    <t>Francheska</t>
  </si>
  <si>
    <t>87-77-0274</t>
  </si>
  <si>
    <t>Fried Bananas</t>
  </si>
  <si>
    <t>87-77-2456</t>
  </si>
  <si>
    <t>Funny Mouse</t>
  </si>
  <si>
    <t>87-77-0275</t>
  </si>
  <si>
    <t>Georgia Sweetheart</t>
  </si>
  <si>
    <t>87-77-0276</t>
  </si>
  <si>
    <t>Get Nekkid</t>
  </si>
  <si>
    <t>87-77-2303</t>
  </si>
  <si>
    <t>Glad Rags</t>
  </si>
  <si>
    <t>87-77-0277</t>
  </si>
  <si>
    <t>Glad Tidings</t>
  </si>
  <si>
    <t>87-77-0278</t>
  </si>
  <si>
    <t>Gold Standard</t>
  </si>
  <si>
    <t>87-77-0279</t>
  </si>
  <si>
    <t>Golden Meadows</t>
  </si>
  <si>
    <t>87-77-2121</t>
  </si>
  <si>
    <t>Golden Spear</t>
  </si>
  <si>
    <t>87-77-0281</t>
  </si>
  <si>
    <t>Golden Tiara</t>
  </si>
  <si>
    <t>87-77-0282</t>
  </si>
  <si>
    <t>Gooseberry Sundae</t>
  </si>
  <si>
    <t>87-77-0283</t>
  </si>
  <si>
    <t>Grand Marquee</t>
  </si>
  <si>
    <t>87-77-2309</t>
  </si>
  <si>
    <t>Gravity Rocks</t>
  </si>
  <si>
    <t>87-77-0284</t>
  </si>
  <si>
    <t>Great Expectations</t>
  </si>
  <si>
    <t>87-77-2389</t>
  </si>
  <si>
    <t>Green Patriot</t>
  </si>
  <si>
    <t>87-77-0286</t>
  </si>
  <si>
    <t>Guacamole</t>
  </si>
  <si>
    <t>87-77-2457</t>
  </si>
  <si>
    <t>Guardian Angel</t>
  </si>
  <si>
    <t>87-77-2406</t>
  </si>
  <si>
    <t>Gypsy Rose</t>
  </si>
  <si>
    <t>87-77-0287</t>
  </si>
  <si>
    <t>Hadspen Blue</t>
  </si>
  <si>
    <t>87-77-0288</t>
  </si>
  <si>
    <t>Halcyon</t>
  </si>
  <si>
    <t>87-77-2442</t>
  </si>
  <si>
    <t>Hands Up</t>
  </si>
  <si>
    <t>87-77-2423</t>
  </si>
  <si>
    <t>Heatwave Harmony</t>
  </si>
  <si>
    <t>87-77-2363</t>
  </si>
  <si>
    <t>Hi-Class</t>
  </si>
  <si>
    <t>87-77-2443</t>
  </si>
  <si>
    <t>His Honor</t>
  </si>
  <si>
    <t>87-77-2364</t>
  </si>
  <si>
    <t>Hyuga Urajiro</t>
  </si>
  <si>
    <t>87-77-0290</t>
  </si>
  <si>
    <t>Invincible</t>
  </si>
  <si>
    <t>87-77-0291</t>
  </si>
  <si>
    <t>June</t>
  </si>
  <si>
    <t>87-77-0292</t>
  </si>
  <si>
    <t>Jurassic Park</t>
  </si>
  <si>
    <t>87-77-0293</t>
  </si>
  <si>
    <t>Karin</t>
  </si>
  <si>
    <t>87-77-2311</t>
  </si>
  <si>
    <t>Ki Ren Jyaku</t>
  </si>
  <si>
    <t>87-77-0294</t>
  </si>
  <si>
    <t>Kingsize</t>
  </si>
  <si>
    <t>87-77-0295</t>
  </si>
  <si>
    <t>Kiwi Spearmint</t>
  </si>
  <si>
    <t>87-77-0297</t>
  </si>
  <si>
    <t>Lakeside Banana Bay</t>
  </si>
  <si>
    <t>87-77-0299</t>
  </si>
  <si>
    <t>Lakeside Dragonfly</t>
  </si>
  <si>
    <t>87-77-0300</t>
  </si>
  <si>
    <t>Lakeside Little Tuft</t>
  </si>
  <si>
    <t>87-77-2182</t>
  </si>
  <si>
    <t>Lakeside Maverick</t>
  </si>
  <si>
    <t>87-77-0301</t>
  </si>
  <si>
    <t>Lakeside Paisley Print</t>
  </si>
  <si>
    <t>87-77-2424</t>
  </si>
  <si>
    <t>Lemon Feathers</t>
  </si>
  <si>
    <t>87-77-2365</t>
  </si>
  <si>
    <t>Lemon Snap</t>
  </si>
  <si>
    <t>87-77-2313</t>
  </si>
  <si>
    <t>Let's Twist Again</t>
  </si>
  <si>
    <t>87-77-2445</t>
  </si>
  <si>
    <t>Libby</t>
  </si>
  <si>
    <t>87-77-0303</t>
  </si>
  <si>
    <t>Liberty</t>
  </si>
  <si>
    <t>87-77-2183</t>
  </si>
  <si>
    <t>Lipstick Blonde</t>
  </si>
  <si>
    <t>87-77-2408</t>
  </si>
  <si>
    <t>Lipstick Blush</t>
  </si>
  <si>
    <t>SM</t>
  </si>
  <si>
    <t>87-77-2366</t>
  </si>
  <si>
    <t>Lipstick Kiss</t>
  </si>
  <si>
    <t>87-77-2409</t>
  </si>
  <si>
    <t>Little Treasure</t>
  </si>
  <si>
    <t>87-77-0305</t>
  </si>
  <si>
    <t>Love Pat</t>
  </si>
  <si>
    <t>гофрированный лист</t>
  </si>
  <si>
    <t>87-77-0306</t>
  </si>
  <si>
    <t>Loyalist</t>
  </si>
  <si>
    <t>87-77-0307</t>
  </si>
  <si>
    <t>Magic Island</t>
  </si>
  <si>
    <t>87-77-0308</t>
  </si>
  <si>
    <t>Mama Mia</t>
  </si>
  <si>
    <t>87-77-0309</t>
  </si>
  <si>
    <t>Mango Tango</t>
  </si>
  <si>
    <t>87-77-0310</t>
  </si>
  <si>
    <t>Maple Leaf</t>
  </si>
  <si>
    <t>87-77-0311</t>
  </si>
  <si>
    <t>Margie's Angel</t>
  </si>
  <si>
    <t>87-77-0312</t>
  </si>
  <si>
    <t>Marmalade on Toast</t>
  </si>
  <si>
    <t>87-77-2184</t>
  </si>
  <si>
    <t>Maui Buttercups</t>
  </si>
  <si>
    <t>87-77-0391</t>
  </si>
  <si>
    <t>und. Mediovariegata</t>
  </si>
  <si>
    <t>87-77-0314</t>
  </si>
  <si>
    <t>Mighty Mouse</t>
  </si>
  <si>
    <t>87-77-2392</t>
  </si>
  <si>
    <t>Mini Skirt</t>
  </si>
  <si>
    <t>87-77-0315</t>
  </si>
  <si>
    <t>Minuteman</t>
  </si>
  <si>
    <t>87-77-0316</t>
  </si>
  <si>
    <t>Miracle Lemony</t>
  </si>
  <si>
    <t>жёлтые цветы!</t>
  </si>
  <si>
    <t>87-77-0317</t>
  </si>
  <si>
    <t>Moerheim</t>
  </si>
  <si>
    <t>87-77-0318</t>
  </si>
  <si>
    <t>Mojito</t>
  </si>
  <si>
    <t>87-77-2407</t>
  </si>
  <si>
    <t>Monkey Business</t>
  </si>
  <si>
    <t>87-77-0319</t>
  </si>
  <si>
    <t>Monster Ears</t>
  </si>
  <si>
    <t>87-77-0320</t>
  </si>
  <si>
    <t>Moody Blues</t>
  </si>
  <si>
    <t>87-77-0321</t>
  </si>
  <si>
    <t>Moon Split</t>
  </si>
  <si>
    <t>87-77-0322</t>
  </si>
  <si>
    <t>Moonlight Sonata</t>
  </si>
  <si>
    <t>87-77-0323</t>
  </si>
  <si>
    <t>Morning Light</t>
  </si>
  <si>
    <t>87-77-0324</t>
  </si>
  <si>
    <t>Morning Star</t>
  </si>
  <si>
    <t>87-77-0325</t>
  </si>
  <si>
    <t>Night Before Christmas</t>
  </si>
  <si>
    <t>87-77-0326</t>
  </si>
  <si>
    <t>Northern Exposure</t>
  </si>
  <si>
    <t>87-77-0327</t>
  </si>
  <si>
    <t>Old Glory</t>
  </si>
  <si>
    <t>87-77-0328</t>
  </si>
  <si>
    <t>Olive Baley Langdon</t>
  </si>
  <si>
    <t>87-77-0329</t>
  </si>
  <si>
    <t>Orange Marmalade</t>
  </si>
  <si>
    <t>87-77-0330</t>
  </si>
  <si>
    <t>Orion's Belt</t>
  </si>
  <si>
    <t>87-77-0331</t>
  </si>
  <si>
    <t>Paisley Border</t>
  </si>
  <si>
    <t>87-77-2393</t>
  </si>
  <si>
    <t>Pandora's Box</t>
  </si>
  <si>
    <t>87-77-0333</t>
  </si>
  <si>
    <t>Party Popper</t>
  </si>
  <si>
    <t>87-77-0334</t>
  </si>
  <si>
    <t>Pathfinder</t>
  </si>
  <si>
    <t>87-77-0335</t>
  </si>
  <si>
    <t>Patriot</t>
  </si>
  <si>
    <t>87-77-0336</t>
  </si>
  <si>
    <t>Paul Revere</t>
  </si>
  <si>
    <t>87-77-0337</t>
  </si>
  <si>
    <t>Pauls Glory</t>
  </si>
  <si>
    <t>87-77-2446</t>
  </si>
  <si>
    <t>Pilgrim</t>
  </si>
  <si>
    <t>87-77-0339</t>
  </si>
  <si>
    <t>Pin-Up</t>
  </si>
  <si>
    <t>87-77-0340</t>
  </si>
  <si>
    <t>Pizzazz</t>
  </si>
  <si>
    <t>87-77-0341</t>
  </si>
  <si>
    <t>Plantaginea Grandiflora</t>
  </si>
  <si>
    <t>87-77-0342</t>
  </si>
  <si>
    <t>Popcorn</t>
  </si>
  <si>
    <t>87-77-0343</t>
  </si>
  <si>
    <t>Post-It</t>
  </si>
  <si>
    <t>87-77-0344</t>
  </si>
  <si>
    <t>Praying Hands</t>
  </si>
  <si>
    <t>87-77-0347</t>
  </si>
  <si>
    <t>Purple Sensation</t>
  </si>
  <si>
    <t>87-77-0348</t>
  </si>
  <si>
    <t>Queen Josephine</t>
  </si>
  <si>
    <t>87-77-0349</t>
  </si>
  <si>
    <t>Rainbows End</t>
  </si>
  <si>
    <t>87-77-0350</t>
  </si>
  <si>
    <t>Rainforest Sunrise</t>
  </si>
  <si>
    <t>87-77-0351</t>
  </si>
  <si>
    <t>Raspberry Sundae</t>
  </si>
  <si>
    <t>87-77-0353</t>
  </si>
  <si>
    <t>Revolution</t>
  </si>
  <si>
    <t>87-77-0354</t>
  </si>
  <si>
    <t>Ripple Effect</t>
  </si>
  <si>
    <t>87-77-0355</t>
  </si>
  <si>
    <t>Risky Business</t>
  </si>
  <si>
    <t>87-77-0356</t>
  </si>
  <si>
    <t>Robert Frost</t>
  </si>
  <si>
    <t>87-77-0358</t>
  </si>
  <si>
    <t>Royal Standart</t>
  </si>
  <si>
    <t>87-77-2411</t>
  </si>
  <si>
    <t>Ruffled Mouse Ears</t>
  </si>
  <si>
    <t>87-77-0359</t>
  </si>
  <si>
    <t>Sagae</t>
  </si>
  <si>
    <t>87-77-0361</t>
  </si>
  <si>
    <t>Samurai</t>
  </si>
  <si>
    <t>87-77-2425</t>
  </si>
  <si>
    <t>Siberian Tiger</t>
  </si>
  <si>
    <t>87-77-0364</t>
  </si>
  <si>
    <t>Silk Road</t>
  </si>
  <si>
    <t>87-77-2426</t>
  </si>
  <si>
    <t>Silver Feather</t>
  </si>
  <si>
    <t>87-77-2412</t>
  </si>
  <si>
    <t>Skywriter</t>
  </si>
  <si>
    <t>87-77-2394</t>
  </si>
  <si>
    <t>Smash Hit</t>
  </si>
  <si>
    <t>87-77-0365</t>
  </si>
  <si>
    <t>Snake Eyes</t>
  </si>
  <si>
    <t>с контрастными белыми полосами</t>
  </si>
  <si>
    <t>87-77-2447</t>
  </si>
  <si>
    <t>Snow Cap</t>
  </si>
  <si>
    <t>87-77-0366</t>
  </si>
  <si>
    <t>So Sweet</t>
  </si>
  <si>
    <t>87-77-0367</t>
  </si>
  <si>
    <t>Sorbet</t>
  </si>
  <si>
    <t>87-77-0368</t>
  </si>
  <si>
    <t>Spartacus</t>
  </si>
  <si>
    <t>87-77-0369</t>
  </si>
  <si>
    <t>Spring Morning</t>
  </si>
  <si>
    <t>87-77-0370</t>
  </si>
  <si>
    <t>Stained glass</t>
  </si>
  <si>
    <t>87-77-0371</t>
  </si>
  <si>
    <t>Sting</t>
  </si>
  <si>
    <t>87-77-2324</t>
  </si>
  <si>
    <t>Striptease</t>
  </si>
  <si>
    <t>87-77-0373</t>
  </si>
  <si>
    <t>Sugar and Spice</t>
  </si>
  <si>
    <t>87-77-0375</t>
  </si>
  <si>
    <t>Sum and Substance</t>
  </si>
  <si>
    <t>87-77-0376</t>
  </si>
  <si>
    <t>Summer Breeze</t>
  </si>
  <si>
    <t>87-77-0377</t>
  </si>
  <si>
    <t>Summer Lovin</t>
  </si>
  <si>
    <t>87-77-2395</t>
  </si>
  <si>
    <t>Sun Mouse</t>
  </si>
  <si>
    <t>87-77-0378</t>
  </si>
  <si>
    <t>Sunny Halcyon</t>
  </si>
  <si>
    <t>87-77-0379</t>
  </si>
  <si>
    <t>Sunset Grooves</t>
  </si>
  <si>
    <t>87-77-2448</t>
  </si>
  <si>
    <t>Sunshine Glory</t>
  </si>
  <si>
    <t>87-77-0380</t>
  </si>
  <si>
    <t>Super Nova</t>
  </si>
  <si>
    <t>87-77-2449</t>
  </si>
  <si>
    <t>Sweet Innocence</t>
  </si>
  <si>
    <t>87-77-0381</t>
  </si>
  <si>
    <t>T Rex</t>
  </si>
  <si>
    <t>87-77-0382</t>
  </si>
  <si>
    <t>Tambourine</t>
  </si>
  <si>
    <t>87-77-2450</t>
  </si>
  <si>
    <t>Tea at Bettys</t>
  </si>
  <si>
    <t>87-77-0383</t>
  </si>
  <si>
    <t>Thunderbolt</t>
  </si>
  <si>
    <t>87-77-0385</t>
  </si>
  <si>
    <t>Tokudama Flavocircinalis</t>
  </si>
  <si>
    <t>87-77-0386</t>
  </si>
  <si>
    <t>Tongue of Flame</t>
  </si>
  <si>
    <t>87-77-2451</t>
  </si>
  <si>
    <t>Tootie Mae</t>
  </si>
  <si>
    <t>87-77-0387</t>
  </si>
  <si>
    <t>Tortilla Chip</t>
  </si>
  <si>
    <t>87-77-0388</t>
  </si>
  <si>
    <t>Tropicana</t>
  </si>
  <si>
    <t>87-77-0389</t>
  </si>
  <si>
    <t>Twilight</t>
  </si>
  <si>
    <t>87-77-2325</t>
  </si>
  <si>
    <t>Twisted Spearmint</t>
  </si>
  <si>
    <t>87-77-0392</t>
  </si>
  <si>
    <t>und. Univittata</t>
  </si>
  <si>
    <t>87-77-0393</t>
  </si>
  <si>
    <t>Valley's Glacier</t>
  </si>
  <si>
    <t>87-77-0394</t>
  </si>
  <si>
    <t>Velvet Moon</t>
  </si>
  <si>
    <t>87-77-0395</t>
  </si>
  <si>
    <t>Venus</t>
  </si>
  <si>
    <t>87-77-0396</t>
  </si>
  <si>
    <t>Victory</t>
  </si>
  <si>
    <t>87-77-2452</t>
  </si>
  <si>
    <t>Vulcan</t>
  </si>
  <si>
    <t>87-77-2453</t>
  </si>
  <si>
    <t>Warwick Comet</t>
  </si>
  <si>
    <t>87-77-2428</t>
  </si>
  <si>
    <t>Wheee!</t>
  </si>
  <si>
    <t>87-77-0397</t>
  </si>
  <si>
    <t>Whirlwind</t>
  </si>
  <si>
    <t>87-77-0399</t>
  </si>
  <si>
    <t>White Bikini</t>
  </si>
  <si>
    <t>87-77-0400</t>
  </si>
  <si>
    <t>White Feather</t>
  </si>
  <si>
    <t>87-77-2413</t>
  </si>
  <si>
    <t>White Feather  XXL</t>
  </si>
  <si>
    <t>87-77-0401</t>
  </si>
  <si>
    <t>Wide Brim</t>
  </si>
  <si>
    <t>87-77-2414</t>
  </si>
  <si>
    <t>Wiggles and Squiggles</t>
  </si>
  <si>
    <t>87-77-2454</t>
  </si>
  <si>
    <t>Winter Snow</t>
  </si>
  <si>
    <t>87-77-0402</t>
  </si>
  <si>
    <t>Wolverine</t>
  </si>
  <si>
    <t>87-77-2396</t>
  </si>
  <si>
    <t>Wu-La-La</t>
  </si>
  <si>
    <t>87-77-2455</t>
  </si>
  <si>
    <t>Yellow Polka Dot Bikini</t>
  </si>
  <si>
    <t>87-77-0403</t>
  </si>
  <si>
    <t>Yellow River</t>
  </si>
  <si>
    <t>87-77-2397</t>
  </si>
  <si>
    <t>Zebra Stripes</t>
  </si>
  <si>
    <t>87-77-0363</t>
  </si>
  <si>
    <t>sieboldiana</t>
  </si>
  <si>
    <t>УТ-00003772</t>
  </si>
  <si>
    <t>Ящик пластиковый</t>
  </si>
  <si>
    <t>УТ-00141262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</si>
  <si>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</si>
  <si>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</si>
  <si>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</si>
  <si>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</si>
  <si>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</si>
  <si>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</si>
  <si>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</si>
  <si>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</si>
  <si>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</si>
  <si>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</si>
  <si>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</si>
  <si>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</si>
  <si>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</si>
  <si>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</si>
  <si>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</si>
  <si>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</si>
  <si>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</si>
  <si>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</si>
  <si>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</si>
  <si>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</si>
  <si>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</si>
  <si>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</si>
  <si>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</si>
  <si>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</si>
  <si>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</si>
  <si>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</si>
  <si>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</si>
  <si>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</si>
  <si>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</si>
  <si>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</si>
  <si>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</si>
  <si>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</si>
  <si>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</si>
  <si>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</si>
  <si>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</si>
  <si>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</si>
  <si>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</si>
  <si>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</si>
  <si>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</si>
  <si>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</si>
  <si>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</si>
  <si>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</si>
  <si>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</si>
  <si>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</si>
  <si>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</si>
  <si>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</si>
  <si>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</si>
  <si>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</si>
  <si>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</si>
  <si>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</si>
  <si>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</si>
  <si>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</si>
  <si>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</si>
  <si>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</si>
  <si>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</si>
  <si>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</si>
  <si>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</si>
  <si>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</si>
  <si>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</si>
  <si>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</si>
  <si>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</si>
  <si>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</si>
  <si>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</si>
  <si>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</si>
  <si>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</si>
  <si>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</si>
  <si>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</si>
  <si>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</si>
  <si>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Хосты с ОКС (Европа) весна 2026</t>
  </si>
  <si>
    <t>нет</t>
  </si>
  <si>
    <t>Подтверждение</t>
  </si>
  <si>
    <t>в теч. 3-х дней после внесения аванса</t>
  </si>
  <si>
    <t>Размер взрослого растения</t>
  </si>
  <si>
    <r>
      <t>Общий минимальный заказ: 350 €.</t>
    </r>
    <r>
      <rPr>
        <sz val="11"/>
        <color theme="1"/>
        <rFont val="Arial"/>
        <family val="2"/>
        <charset val="204"/>
      </rPr>
      <t xml:space="preserve"> При заказе от 200-349 € применяется торговая надбавка 10% </t>
    </r>
  </si>
  <si>
    <t>под запрос</t>
  </si>
  <si>
    <t>Задаток при бронировании: 50%; доплата 50% за 3 недели до выдачи</t>
  </si>
  <si>
    <r>
      <t xml:space="preserve">Выдача заказов: </t>
    </r>
    <r>
      <rPr>
        <b/>
        <sz val="11"/>
        <color indexed="8"/>
        <rFont val="Arial"/>
        <family val="2"/>
        <charset val="204"/>
      </rPr>
      <t xml:space="preserve">13-14 недели 2026 (23 марта-3 апреля) </t>
    </r>
    <r>
      <rPr>
        <sz val="11"/>
        <color indexed="8"/>
        <rFont val="Arial"/>
        <family val="2"/>
      </rPr>
      <t xml:space="preserve"> - приём заказов до 28 февраля 2026</t>
    </r>
  </si>
  <si>
    <t>хит! гофрированный лист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</si>
</sst>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0\ [$€-1];\-#,##0.00\ [$€-1]"/>
  </numFmts>
  <fonts count="7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b/>
      <u/>
      <sz val="10"/>
      <color theme="10"/>
      <name val="Calibri"/>
      <family val="2"/>
      <charset val="204"/>
      <scheme val="minor"/>
    </font>
    <font>
      <sz val="11"/>
      <color indexed="8"/>
      <name val="Arial"/>
      <family val="2"/>
    </font>
    <font>
      <sz val="11"/>
      <color theme="1"/>
      <name val="Arial Narrow"/>
      <family val="2"/>
    </font>
    <font>
      <sz val="10"/>
      <name val="Courier"/>
      <family val="1"/>
    </font>
    <font>
      <sz val="11"/>
      <name val="Arial"/>
      <family val="2"/>
    </font>
    <font>
      <b/>
      <sz val="11"/>
      <color indexed="8"/>
      <name val="Arial"/>
      <family val="2"/>
      <charset val="204"/>
    </font>
    <font>
      <sz val="10"/>
      <name val="Courier"/>
      <family val="1"/>
      <charset val="204"/>
    </font>
    <font>
      <b/>
      <sz val="11"/>
      <color indexed="8"/>
      <name val="Arial"/>
      <family val="2"/>
    </font>
    <font>
      <sz val="11"/>
      <name val="Calibri"/>
      <family val="2"/>
      <charset val="204"/>
      <scheme val="minor"/>
    </font>
    <font>
      <sz val="10"/>
      <name val="Arial Cyr"/>
      <charset val="204"/>
    </font>
    <font>
      <b/>
      <sz val="11"/>
      <color theme="1"/>
      <name val="Arial"/>
      <family val="2"/>
    </font>
    <font>
      <b/>
      <sz val="11"/>
      <color theme="1"/>
      <name val="Arial Narrow"/>
      <family val="2"/>
    </font>
    <font>
      <b/>
      <sz val="11"/>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b/>
      <sz val="10.5"/>
      <name val="Arial"/>
      <family val="2"/>
      <charset val="204"/>
    </font>
    <font>
      <b/>
      <sz val="11"/>
      <color theme="0" tint="-0.499984740745262"/>
      <name val="Calibri"/>
      <family val="2"/>
      <charset val="204"/>
      <scheme val="minor"/>
    </font>
    <font>
      <sz val="10.5"/>
      <name val="Arial"/>
      <family val="2"/>
      <charset val="204"/>
    </font>
    <font>
      <b/>
      <i/>
      <sz val="9"/>
      <color rgb="FF7030A0"/>
      <name val="Calibri"/>
      <family val="2"/>
      <charset val="204"/>
      <scheme val="minor"/>
    </font>
    <font>
      <b/>
      <i/>
      <sz val="9"/>
      <color rgb="FFFF0000"/>
      <name val="Calibri"/>
      <family val="2"/>
      <charset val="204"/>
      <scheme val="minor"/>
    </font>
    <font>
      <b/>
      <sz val="10.5"/>
      <name val="Arial"/>
      <family val="2"/>
    </font>
    <font>
      <sz val="11"/>
      <color theme="0" tint="-0.499984740745262"/>
      <name val="Calibri"/>
      <family val="2"/>
      <charset val="204"/>
      <scheme val="minor"/>
    </font>
    <font>
      <b/>
      <i/>
      <sz val="9"/>
      <color rgb="FF0070C0"/>
      <name val="Calibri"/>
      <family val="2"/>
      <charset val="204"/>
      <scheme val="minor"/>
    </font>
    <font>
      <sz val="10.5"/>
      <color theme="1"/>
      <name val="Arial"/>
      <family val="2"/>
      <charset val="204"/>
    </font>
    <font>
      <sz val="10.5"/>
      <color theme="1"/>
      <name val="Arial"/>
      <family val="2"/>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8"/>
      <color rgb="FF006600"/>
      <name val="Arial"/>
      <family val="2"/>
      <charset val="204"/>
    </font>
    <font>
      <b/>
      <sz val="8"/>
      <color rgb="FFFF0000"/>
      <name val="Arial"/>
      <family val="2"/>
      <charset val="204"/>
    </font>
    <font>
      <b/>
      <sz val="10.5"/>
      <color rgb="FF006600"/>
      <name val="Arial"/>
      <family val="2"/>
      <charset val="204"/>
    </font>
    <font>
      <sz val="10.5"/>
      <color theme="0" tint="-0.499984740745262"/>
      <name val="Arial"/>
      <family val="2"/>
      <charset val="204"/>
    </font>
    <font>
      <b/>
      <i/>
      <sz val="9"/>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b/>
      <sz val="8"/>
      <color theme="0" tint="-0.499984740745262"/>
      <name val="Arial"/>
      <family val="2"/>
      <charset val="204"/>
    </font>
    <font>
      <b/>
      <sz val="10.5"/>
      <color theme="0" tint="-0.499984740745262"/>
      <name val="Arial"/>
      <family val="2"/>
      <charset val="204"/>
    </font>
  </fonts>
  <fills count="10">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3">
    <xf numFmtId="0" fontId="0" fillId="0" borderId="0"/>
    <xf numFmtId="0" fontId="1" fillId="0" borderId="0"/>
    <xf numFmtId="0" fontId="7" fillId="0" borderId="0"/>
    <xf numFmtId="0" fontId="4" fillId="0" borderId="0" applyNumberFormat="0" applyFill="0" applyBorder="0" applyAlignment="0" applyProtection="0"/>
    <xf numFmtId="0" fontId="13" fillId="0" borderId="0"/>
    <xf numFmtId="0" fontId="4" fillId="0" borderId="0" applyNumberFormat="0" applyFill="0" applyBorder="0" applyAlignment="0" applyProtection="0"/>
    <xf numFmtId="0" fontId="1" fillId="0" borderId="0"/>
    <xf numFmtId="0" fontId="18" fillId="0" borderId="0"/>
    <xf numFmtId="0" fontId="21" fillId="0" borderId="0"/>
    <xf numFmtId="0" fontId="24" fillId="0" borderId="0"/>
    <xf numFmtId="0" fontId="1" fillId="0" borderId="0"/>
    <xf numFmtId="0" fontId="59" fillId="0" borderId="0"/>
    <xf numFmtId="0" fontId="1" fillId="0" borderId="0"/>
  </cellStyleXfs>
  <cellXfs count="160">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applyAlignment="1">
      <alignment horizontal="center"/>
    </xf>
    <xf numFmtId="2" fontId="1" fillId="0" borderId="0" xfId="1" applyNumberFormat="1"/>
    <xf numFmtId="0" fontId="5" fillId="0" borderId="0" xfId="1" applyFont="1" applyAlignment="1">
      <alignment horizontal="center"/>
    </xf>
    <xf numFmtId="0" fontId="6" fillId="0" borderId="0" xfId="1" applyFont="1" applyAlignment="1">
      <alignment vertical="top"/>
    </xf>
    <xf numFmtId="0" fontId="6" fillId="0" borderId="0" xfId="1" applyFont="1" applyAlignment="1">
      <alignment horizontal="center" vertical="top"/>
    </xf>
    <xf numFmtId="0" fontId="10" fillId="0" borderId="0" xfId="2" applyFont="1" applyAlignment="1" applyProtection="1">
      <alignment horizontal="center" vertical="center"/>
      <protection locked="0"/>
    </xf>
    <xf numFmtId="2" fontId="11" fillId="0" borderId="0" xfId="1" applyNumberFormat="1" applyFont="1" applyAlignment="1">
      <alignment horizontal="center"/>
    </xf>
    <xf numFmtId="0" fontId="14" fillId="0" borderId="0" xfId="4" applyFont="1"/>
    <xf numFmtId="0" fontId="10"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5" fillId="0" borderId="0" xfId="5" applyFont="1" applyAlignment="1" applyProtection="1">
      <alignment horizontal="left" vertical="top"/>
      <protection locked="0"/>
    </xf>
    <xf numFmtId="0" fontId="1" fillId="0" borderId="0" xfId="6"/>
    <xf numFmtId="0" fontId="1" fillId="0" borderId="0" xfId="1" applyAlignment="1">
      <alignment horizontal="center"/>
    </xf>
    <xf numFmtId="0" fontId="16" fillId="3" borderId="0" xfId="4" applyFont="1" applyFill="1" applyAlignment="1">
      <alignment horizontal="left" vertical="center"/>
    </xf>
    <xf numFmtId="0" fontId="19" fillId="0" borderId="0" xfId="7" applyFont="1" applyAlignment="1" applyProtection="1">
      <alignment horizontal="left" vertical="center" indent="1"/>
      <protection locked="0"/>
    </xf>
    <xf numFmtId="0" fontId="19" fillId="0" borderId="0" xfId="7" applyFont="1" applyAlignment="1" applyProtection="1">
      <alignment horizontal="center" vertical="center"/>
      <protection locked="0"/>
    </xf>
    <xf numFmtId="0" fontId="19" fillId="0" borderId="0" xfId="8" applyFont="1" applyAlignment="1" applyProtection="1">
      <alignment horizontal="left" vertical="center" indent="1"/>
      <protection locked="0"/>
    </xf>
    <xf numFmtId="0" fontId="22" fillId="3" borderId="0" xfId="4" applyFont="1" applyFill="1" applyAlignment="1">
      <alignment horizontal="left" vertical="center"/>
    </xf>
    <xf numFmtId="0" fontId="23" fillId="0" borderId="0" xfId="1" applyFont="1" applyAlignment="1">
      <alignment horizontal="left" indent="1"/>
    </xf>
    <xf numFmtId="49" fontId="23" fillId="0" borderId="0" xfId="1" applyNumberFormat="1" applyFont="1"/>
    <xf numFmtId="0" fontId="23" fillId="0" borderId="0" xfId="1" applyFont="1"/>
    <xf numFmtId="0" fontId="23" fillId="0" borderId="0" xfId="1" applyFont="1" applyAlignment="1">
      <alignment horizontal="center"/>
    </xf>
    <xf numFmtId="0" fontId="19" fillId="0" borderId="0" xfId="8" applyFont="1" applyAlignment="1" applyProtection="1">
      <alignment horizontal="center" vertical="center"/>
      <protection locked="0"/>
    </xf>
    <xf numFmtId="0" fontId="25" fillId="0" borderId="0" xfId="9" applyFont="1" applyAlignment="1">
      <alignment horizontal="left" vertical="center"/>
    </xf>
    <xf numFmtId="0" fontId="9" fillId="0" borderId="0" xfId="9" applyFont="1" applyAlignment="1">
      <alignment horizontal="left" vertical="center"/>
    </xf>
    <xf numFmtId="0" fontId="27" fillId="0" borderId="0" xfId="8" applyFont="1" applyAlignment="1" applyProtection="1">
      <alignment horizontal="left" vertical="center" indent="1"/>
      <protection locked="0"/>
    </xf>
    <xf numFmtId="0" fontId="27" fillId="0" borderId="0" xfId="8" applyFont="1" applyAlignment="1" applyProtection="1">
      <alignment horizontal="center" vertical="center"/>
      <protection locked="0"/>
    </xf>
    <xf numFmtId="44" fontId="17" fillId="0" borderId="0" xfId="2" applyNumberFormat="1" applyFont="1" applyAlignment="1">
      <alignment horizontal="center"/>
    </xf>
    <xf numFmtId="44" fontId="17" fillId="0" borderId="0" xfId="2" applyNumberFormat="1" applyFont="1" applyAlignment="1">
      <alignment horizontal="right"/>
    </xf>
    <xf numFmtId="0" fontId="28" fillId="0" borderId="0" xfId="4" applyFont="1" applyAlignment="1">
      <alignment horizontal="left" vertical="center"/>
    </xf>
    <xf numFmtId="165" fontId="19" fillId="0" borderId="0" xfId="8" applyNumberFormat="1" applyFont="1" applyAlignment="1" applyProtection="1">
      <alignment horizontal="left" vertical="center" indent="1"/>
      <protection locked="0"/>
    </xf>
    <xf numFmtId="0" fontId="29" fillId="5" borderId="0" xfId="1" applyFont="1" applyFill="1" applyAlignment="1">
      <alignment horizontal="left" vertical="center"/>
    </xf>
    <xf numFmtId="14" fontId="30" fillId="0" borderId="0" xfId="2" applyNumberFormat="1" applyFont="1" applyAlignment="1">
      <alignment horizontal="center"/>
    </xf>
    <xf numFmtId="0" fontId="31"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2" fillId="4" borderId="1" xfId="2" applyFont="1" applyFill="1" applyBorder="1" applyAlignment="1" applyProtection="1">
      <alignment horizontal="center" vertical="top" wrapText="1"/>
      <protection locked="0"/>
    </xf>
    <xf numFmtId="0" fontId="1" fillId="0" borderId="0" xfId="1" applyAlignment="1">
      <alignment vertical="top" wrapText="1"/>
    </xf>
    <xf numFmtId="0" fontId="33" fillId="0" borderId="4" xfId="2" applyFont="1" applyBorder="1" applyAlignment="1">
      <alignment horizontal="center" vertical="top" wrapText="1"/>
    </xf>
    <xf numFmtId="0" fontId="34" fillId="0" borderId="1" xfId="1" applyFont="1" applyBorder="1" applyAlignment="1">
      <alignment vertical="center"/>
    </xf>
    <xf numFmtId="0" fontId="34" fillId="0" borderId="1" xfId="2" applyFont="1" applyBorder="1" applyAlignment="1">
      <alignment horizontal="left" vertical="center" indent="1"/>
    </xf>
    <xf numFmtId="0" fontId="35" fillId="0" borderId="1" xfId="2" applyFont="1" applyBorder="1" applyAlignment="1">
      <alignment horizontal="left" indent="1"/>
    </xf>
    <xf numFmtId="0" fontId="19" fillId="5" borderId="1" xfId="2" applyFont="1" applyFill="1" applyBorder="1" applyAlignment="1">
      <alignment horizontal="center" vertical="center"/>
    </xf>
    <xf numFmtId="49" fontId="29" fillId="0" borderId="1" xfId="2" applyNumberFormat="1" applyFont="1" applyBorder="1" applyAlignment="1">
      <alignment horizontal="center" vertical="center"/>
    </xf>
    <xf numFmtId="0" fontId="34" fillId="0" borderId="1" xfId="1" applyFont="1" applyBorder="1" applyAlignment="1">
      <alignment horizontal="center" vertical="center"/>
    </xf>
    <xf numFmtId="0" fontId="34" fillId="4" borderId="1" xfId="1" applyFont="1" applyFill="1" applyBorder="1" applyAlignment="1">
      <alignment horizontal="center" vertical="center"/>
    </xf>
    <xf numFmtId="2" fontId="29" fillId="0" borderId="2" xfId="1" applyNumberFormat="1" applyFont="1" applyBorder="1" applyAlignment="1">
      <alignment horizontal="center" vertical="center"/>
    </xf>
    <xf numFmtId="165" fontId="29" fillId="0" borderId="1" xfId="1" applyNumberFormat="1" applyFont="1" applyBorder="1" applyAlignment="1">
      <alignment horizontal="center" vertical="center"/>
    </xf>
    <xf numFmtId="0" fontId="29" fillId="0" borderId="3" xfId="2" applyFont="1" applyBorder="1" applyAlignment="1">
      <alignment horizontal="center" vertical="center"/>
    </xf>
    <xf numFmtId="0" fontId="29" fillId="0" borderId="1" xfId="2" applyFont="1" applyBorder="1" applyAlignment="1">
      <alignment horizontal="center" vertical="center"/>
    </xf>
    <xf numFmtId="0" fontId="38" fillId="0" borderId="0" xfId="1" applyFont="1"/>
    <xf numFmtId="0" fontId="36" fillId="0" borderId="1" xfId="2" applyFont="1" applyBorder="1" applyAlignment="1">
      <alignment horizontal="left" indent="1"/>
    </xf>
    <xf numFmtId="0" fontId="39" fillId="0" borderId="1" xfId="2" applyFont="1" applyBorder="1" applyAlignment="1">
      <alignment horizontal="left" indent="1"/>
    </xf>
    <xf numFmtId="0" fontId="40" fillId="4" borderId="3" xfId="1" applyFont="1" applyFill="1" applyBorder="1" applyAlignment="1">
      <alignment vertical="center"/>
    </xf>
    <xf numFmtId="0" fontId="41" fillId="4" borderId="1" xfId="2" applyFont="1" applyFill="1" applyBorder="1" applyAlignment="1">
      <alignment horizontal="left" vertical="center" indent="1"/>
    </xf>
    <xf numFmtId="2" fontId="34" fillId="4" borderId="1" xfId="1" applyNumberFormat="1" applyFont="1" applyFill="1" applyBorder="1" applyAlignment="1">
      <alignment horizontal="center" vertical="center"/>
    </xf>
    <xf numFmtId="0" fontId="42" fillId="4" borderId="1" xfId="3" applyFont="1" applyFill="1" applyBorder="1" applyAlignment="1">
      <alignment horizontal="center" vertical="top"/>
    </xf>
    <xf numFmtId="0" fontId="5" fillId="0" borderId="0" xfId="1" applyFont="1" applyAlignment="1">
      <alignment horizontal="left"/>
    </xf>
    <xf numFmtId="0" fontId="7" fillId="0" borderId="0" xfId="2"/>
    <xf numFmtId="0" fontId="1" fillId="0" borderId="5" xfId="10" applyBorder="1"/>
    <xf numFmtId="0" fontId="1" fillId="0" borderId="6" xfId="10" applyBorder="1"/>
    <xf numFmtId="0" fontId="1" fillId="0" borderId="7" xfId="10" applyBorder="1"/>
    <xf numFmtId="0" fontId="1" fillId="0" borderId="0" xfId="10"/>
    <xf numFmtId="0" fontId="1" fillId="0" borderId="8" xfId="10" applyBorder="1"/>
    <xf numFmtId="0" fontId="1" fillId="0" borderId="9" xfId="10" applyBorder="1"/>
    <xf numFmtId="0" fontId="43" fillId="0" borderId="8" xfId="10" applyFont="1" applyBorder="1"/>
    <xf numFmtId="0" fontId="43" fillId="0" borderId="0" xfId="10" applyFont="1"/>
    <xf numFmtId="0" fontId="44" fillId="0" borderId="0" xfId="10" applyFont="1"/>
    <xf numFmtId="0" fontId="44" fillId="0" borderId="9" xfId="10" applyFont="1" applyBorder="1"/>
    <xf numFmtId="0" fontId="45" fillId="0" borderId="0" xfId="10" applyFont="1"/>
    <xf numFmtId="0" fontId="45" fillId="0" borderId="9" xfId="10" applyFont="1" applyBorder="1"/>
    <xf numFmtId="0" fontId="46" fillId="0" borderId="8" xfId="10" applyFont="1" applyBorder="1"/>
    <xf numFmtId="0" fontId="47" fillId="6" borderId="8" xfId="10" applyFont="1" applyFill="1" applyBorder="1" applyAlignment="1">
      <alignment horizontal="right"/>
    </xf>
    <xf numFmtId="0" fontId="47" fillId="0" borderId="0" xfId="10" applyFont="1"/>
    <xf numFmtId="0" fontId="48" fillId="0" borderId="0" xfId="10" applyFont="1"/>
    <xf numFmtId="0" fontId="48" fillId="0" borderId="9" xfId="10" applyFont="1" applyBorder="1"/>
    <xf numFmtId="0" fontId="49" fillId="6" borderId="8" xfId="10" applyFont="1" applyFill="1" applyBorder="1" applyAlignment="1">
      <alignment horizontal="left"/>
    </xf>
    <xf numFmtId="0" fontId="51" fillId="0" borderId="0" xfId="10" applyFont="1"/>
    <xf numFmtId="0" fontId="52" fillId="0" borderId="0" xfId="10" applyFont="1"/>
    <xf numFmtId="0" fontId="49" fillId="0" borderId="0" xfId="10" applyFont="1" applyAlignment="1">
      <alignment horizontal="left"/>
    </xf>
    <xf numFmtId="0" fontId="53" fillId="0" borderId="0" xfId="10" applyFont="1"/>
    <xf numFmtId="0" fontId="53" fillId="0" borderId="9" xfId="10" applyFont="1" applyBorder="1"/>
    <xf numFmtId="0" fontId="52" fillId="6" borderId="8" xfId="10" applyFont="1" applyFill="1" applyBorder="1"/>
    <xf numFmtId="0" fontId="54" fillId="0" borderId="0" xfId="10" applyFont="1" applyAlignment="1">
      <alignment horizontal="left" indent="2"/>
    </xf>
    <xf numFmtId="0" fontId="55" fillId="0" borderId="0" xfId="10" applyFont="1" applyAlignment="1">
      <alignment horizontal="right"/>
    </xf>
    <xf numFmtId="0" fontId="54" fillId="0" borderId="0" xfId="10" applyFont="1" applyAlignment="1">
      <alignment horizontal="left"/>
    </xf>
    <xf numFmtId="0" fontId="56" fillId="0" borderId="0" xfId="10" applyFont="1" applyAlignment="1">
      <alignment vertical="center"/>
    </xf>
    <xf numFmtId="0" fontId="57" fillId="6" borderId="8" xfId="10" applyFont="1" applyFill="1" applyBorder="1"/>
    <xf numFmtId="0" fontId="57" fillId="0" borderId="0" xfId="10" applyFont="1"/>
    <xf numFmtId="0" fontId="1" fillId="6" borderId="8" xfId="10" applyFill="1" applyBorder="1"/>
    <xf numFmtId="0" fontId="48" fillId="6" borderId="8" xfId="10" applyFont="1" applyFill="1" applyBorder="1" applyAlignment="1">
      <alignment horizontal="right"/>
    </xf>
    <xf numFmtId="0" fontId="58" fillId="0" borderId="0" xfId="10" applyFont="1" applyAlignment="1">
      <alignment horizontal="left"/>
    </xf>
    <xf numFmtId="0" fontId="2" fillId="0" borderId="0" xfId="10" applyFont="1"/>
    <xf numFmtId="0" fontId="2" fillId="0" borderId="9" xfId="10" applyFont="1" applyBorder="1"/>
    <xf numFmtId="0" fontId="48" fillId="6" borderId="8" xfId="10" applyFont="1" applyFill="1" applyBorder="1" applyAlignment="1">
      <alignment horizontal="right" vertical="top"/>
    </xf>
    <xf numFmtId="0" fontId="2" fillId="0" borderId="9" xfId="10" applyFont="1" applyBorder="1" applyAlignment="1">
      <alignment vertical="top"/>
    </xf>
    <xf numFmtId="0" fontId="2" fillId="0" borderId="0" xfId="10" applyFont="1" applyAlignment="1">
      <alignment vertical="top"/>
    </xf>
    <xf numFmtId="0" fontId="54" fillId="0" borderId="0" xfId="10" applyFont="1" applyAlignment="1">
      <alignment horizontal="left" vertical="top" wrapText="1" indent="2"/>
    </xf>
    <xf numFmtId="0" fontId="48" fillId="6" borderId="8" xfId="9" applyFont="1" applyFill="1" applyBorder="1" applyAlignment="1">
      <alignment horizontal="right" vertical="top"/>
    </xf>
    <xf numFmtId="0" fontId="2" fillId="0" borderId="9" xfId="9" applyFont="1" applyBorder="1" applyAlignment="1">
      <alignment vertical="top"/>
    </xf>
    <xf numFmtId="0" fontId="2" fillId="0" borderId="0" xfId="9" applyFont="1" applyAlignment="1">
      <alignment vertical="top"/>
    </xf>
    <xf numFmtId="0" fontId="24" fillId="6" borderId="8" xfId="9" applyFill="1" applyBorder="1"/>
    <xf numFmtId="0" fontId="24" fillId="0" borderId="9" xfId="9" applyBorder="1"/>
    <xf numFmtId="0" fontId="24" fillId="0" borderId="0" xfId="9"/>
    <xf numFmtId="0" fontId="60" fillId="0" borderId="0" xfId="11" applyFont="1" applyAlignment="1">
      <alignment horizontal="left" vertical="top" wrapText="1"/>
    </xf>
    <xf numFmtId="0" fontId="1" fillId="0" borderId="10" xfId="10" applyBorder="1"/>
    <xf numFmtId="0" fontId="1" fillId="0" borderId="11" xfId="10" applyBorder="1"/>
    <xf numFmtId="0" fontId="1" fillId="0" borderId="12" xfId="10" applyBorder="1"/>
    <xf numFmtId="0" fontId="12" fillId="0" borderId="0" xfId="3" applyFont="1" applyFill="1" applyAlignment="1" applyProtection="1">
      <alignment vertical="center"/>
      <protection locked="0"/>
    </xf>
    <xf numFmtId="0" fontId="29" fillId="7" borderId="1" xfId="2" applyFont="1" applyFill="1" applyBorder="1" applyAlignment="1">
      <alignment horizontal="center" vertical="center"/>
    </xf>
    <xf numFmtId="0" fontId="29" fillId="8" borderId="1" xfId="2" applyFont="1" applyFill="1" applyBorder="1" applyAlignment="1">
      <alignment horizontal="center" vertical="center"/>
    </xf>
    <xf numFmtId="0" fontId="29" fillId="9" borderId="1" xfId="2" applyFont="1" applyFill="1" applyBorder="1" applyAlignment="1">
      <alignment horizontal="center" vertical="center"/>
    </xf>
    <xf numFmtId="166" fontId="37" fillId="0" borderId="1" xfId="1" applyNumberFormat="1" applyFont="1" applyBorder="1" applyAlignment="1">
      <alignment horizontal="center" vertical="center"/>
    </xf>
    <xf numFmtId="165" fontId="61" fillId="5" borderId="1" xfId="12" applyNumberFormat="1" applyFont="1" applyFill="1" applyBorder="1" applyAlignment="1">
      <alignment horizontal="left" vertical="center"/>
    </xf>
    <xf numFmtId="165" fontId="62" fillId="5" borderId="1" xfId="12" applyNumberFormat="1" applyFont="1" applyFill="1" applyBorder="1" applyAlignment="1">
      <alignment horizontal="left" vertical="center"/>
    </xf>
    <xf numFmtId="0" fontId="63" fillId="0" borderId="1" xfId="2" applyFont="1" applyBorder="1" applyAlignment="1">
      <alignment horizontal="left" vertical="center" indent="1"/>
    </xf>
    <xf numFmtId="0" fontId="64" fillId="0" borderId="1" xfId="1" applyFont="1" applyBorder="1" applyAlignment="1">
      <alignment vertical="center"/>
    </xf>
    <xf numFmtId="0" fontId="64" fillId="0" borderId="1" xfId="2" applyFont="1" applyBorder="1" applyAlignment="1">
      <alignment horizontal="left" vertical="center" indent="1"/>
    </xf>
    <xf numFmtId="0" fontId="65" fillId="0" borderId="1" xfId="2" applyFont="1" applyBorder="1" applyAlignment="1">
      <alignment horizontal="left" indent="1"/>
    </xf>
    <xf numFmtId="0" fontId="66" fillId="5" borderId="1" xfId="2" applyFont="1" applyFill="1" applyBorder="1" applyAlignment="1">
      <alignment horizontal="center" vertical="center"/>
    </xf>
    <xf numFmtId="49" fontId="67" fillId="0" borderId="1" xfId="2" applyNumberFormat="1" applyFont="1" applyBorder="1" applyAlignment="1">
      <alignment horizontal="center" vertical="center"/>
    </xf>
    <xf numFmtId="166" fontId="68" fillId="0" borderId="1" xfId="1" applyNumberFormat="1" applyFont="1" applyBorder="1" applyAlignment="1">
      <alignment horizontal="center" vertical="center"/>
    </xf>
    <xf numFmtId="0" fontId="64" fillId="0" borderId="1" xfId="1" applyFont="1" applyBorder="1" applyAlignment="1">
      <alignment horizontal="center" vertical="center"/>
    </xf>
    <xf numFmtId="0" fontId="64" fillId="4" borderId="1" xfId="1" applyFont="1" applyFill="1" applyBorder="1" applyAlignment="1">
      <alignment horizontal="center" vertical="center"/>
    </xf>
    <xf numFmtId="2" fontId="67" fillId="0" borderId="2" xfId="1" applyNumberFormat="1" applyFont="1" applyBorder="1" applyAlignment="1">
      <alignment horizontal="center" vertical="center"/>
    </xf>
    <xf numFmtId="165" fontId="67" fillId="0" borderId="1" xfId="1" applyNumberFormat="1" applyFont="1" applyBorder="1" applyAlignment="1">
      <alignment horizontal="center" vertical="center"/>
    </xf>
    <xf numFmtId="165" fontId="69" fillId="5" borderId="1" xfId="12" applyNumberFormat="1" applyFont="1" applyFill="1" applyBorder="1" applyAlignment="1">
      <alignment horizontal="left" vertical="center"/>
    </xf>
    <xf numFmtId="0" fontId="67" fillId="0" borderId="3" xfId="2" applyFont="1" applyBorder="1" applyAlignment="1">
      <alignment horizontal="center" vertical="center"/>
    </xf>
    <xf numFmtId="0" fontId="67" fillId="0" borderId="1" xfId="2" applyFont="1" applyBorder="1" applyAlignment="1">
      <alignment horizontal="center" vertical="center"/>
    </xf>
    <xf numFmtId="0" fontId="70" fillId="0" borderId="1" xfId="2" applyFont="1" applyBorder="1" applyAlignment="1">
      <alignment horizontal="left" vertical="center" indent="1"/>
    </xf>
    <xf numFmtId="0" fontId="67" fillId="8" borderId="1" xfId="2" applyFont="1" applyFill="1" applyBorder="1" applyAlignment="1">
      <alignment horizontal="center" vertical="center"/>
    </xf>
    <xf numFmtId="0" fontId="67" fillId="9" borderId="1" xfId="2" applyFont="1" applyFill="1" applyBorder="1" applyAlignment="1">
      <alignment horizontal="center" vertical="center"/>
    </xf>
    <xf numFmtId="9" fontId="17" fillId="0" borderId="2" xfId="2" applyNumberFormat="1" applyFont="1" applyBorder="1" applyAlignment="1">
      <alignment horizontal="right"/>
    </xf>
    <xf numFmtId="9" fontId="17" fillId="0" borderId="3" xfId="2" applyNumberFormat="1" applyFont="1" applyBorder="1" applyAlignment="1">
      <alignment horizontal="right"/>
    </xf>
    <xf numFmtId="165" fontId="26" fillId="0" borderId="2" xfId="2" applyNumberFormat="1" applyFont="1" applyBorder="1" applyAlignment="1">
      <alignment horizontal="right"/>
    </xf>
    <xf numFmtId="165" fontId="26" fillId="0" borderId="3" xfId="2" applyNumberFormat="1" applyFont="1" applyBorder="1" applyAlignment="1">
      <alignment horizontal="right"/>
    </xf>
    <xf numFmtId="44" fontId="17" fillId="0" borderId="2" xfId="2" applyNumberFormat="1" applyFont="1" applyBorder="1" applyAlignment="1">
      <alignment horizontal="right"/>
    </xf>
    <xf numFmtId="44" fontId="17" fillId="0" borderId="3" xfId="2" applyNumberFormat="1" applyFont="1" applyBorder="1" applyAlignment="1">
      <alignment horizontal="right"/>
    </xf>
    <xf numFmtId="0" fontId="8" fillId="4" borderId="0" xfId="7" applyFont="1" applyFill="1" applyAlignment="1" applyProtection="1">
      <alignment horizontal="left" vertical="top" wrapText="1"/>
      <protection locked="0"/>
    </xf>
    <xf numFmtId="0" fontId="12" fillId="0" borderId="0" xfId="3" applyFont="1" applyFill="1" applyAlignment="1" applyProtection="1">
      <alignment horizontal="center" vertical="center"/>
      <protection locked="0"/>
    </xf>
    <xf numFmtId="0" fontId="8" fillId="0" borderId="0" xfId="2" applyFont="1" applyAlignment="1" applyProtection="1">
      <alignment horizontal="left" vertical="center" wrapText="1"/>
      <protection locked="0"/>
    </xf>
    <xf numFmtId="164" fontId="17" fillId="4" borderId="2" xfId="2" applyNumberFormat="1" applyFont="1" applyFill="1" applyBorder="1" applyAlignment="1" applyProtection="1">
      <alignment horizontal="right"/>
      <protection locked="0"/>
    </xf>
    <xf numFmtId="164" fontId="17" fillId="4" borderId="3" xfId="2" applyNumberFormat="1" applyFont="1" applyFill="1" applyBorder="1" applyAlignment="1" applyProtection="1">
      <alignment horizontal="right"/>
      <protection locked="0"/>
    </xf>
    <xf numFmtId="2" fontId="17" fillId="0" borderId="2" xfId="2" applyNumberFormat="1" applyFont="1" applyBorder="1" applyAlignment="1">
      <alignment horizontal="right"/>
    </xf>
    <xf numFmtId="2" fontId="17" fillId="0" borderId="3" xfId="2" applyNumberFormat="1" applyFont="1" applyBorder="1" applyAlignment="1">
      <alignment horizontal="right"/>
    </xf>
    <xf numFmtId="165" fontId="17" fillId="0" borderId="2" xfId="2" applyNumberFormat="1" applyFont="1" applyBorder="1" applyAlignment="1">
      <alignment horizontal="right"/>
    </xf>
    <xf numFmtId="165" fontId="17" fillId="0" borderId="3" xfId="2" applyNumberFormat="1" applyFont="1" applyBorder="1" applyAlignment="1">
      <alignment horizontal="right"/>
    </xf>
    <xf numFmtId="0" fontId="58" fillId="0" borderId="0" xfId="10" applyFont="1" applyAlignment="1">
      <alignment horizontal="left" vertical="top" wrapText="1"/>
    </xf>
    <xf numFmtId="0" fontId="54" fillId="0" borderId="0" xfId="10" quotePrefix="1" applyFont="1" applyAlignment="1">
      <alignment horizontal="left" vertical="top" wrapText="1" indent="4"/>
    </xf>
    <xf numFmtId="0" fontId="54" fillId="0" borderId="0" xfId="10" applyFont="1" applyAlignment="1">
      <alignment horizontal="left" vertical="top" wrapText="1" indent="4"/>
    </xf>
    <xf numFmtId="0" fontId="60" fillId="0" borderId="0" xfId="11" applyFont="1" applyAlignment="1">
      <alignment horizontal="left" vertical="top" wrapText="1"/>
    </xf>
    <xf numFmtId="0" fontId="54" fillId="0" borderId="0" xfId="10" applyFont="1" applyAlignment="1">
      <alignment horizontal="left" vertical="top" wrapText="1" indent="2"/>
    </xf>
    <xf numFmtId="0" fontId="54" fillId="0" borderId="0" xfId="10" applyFont="1" applyAlignment="1">
      <alignment horizontal="left" vertical="top" wrapText="1" indent="3"/>
    </xf>
    <xf numFmtId="0" fontId="67" fillId="7" borderId="1" xfId="2" applyFont="1" applyFill="1" applyBorder="1" applyAlignment="1">
      <alignment horizontal="center" vertical="center"/>
    </xf>
  </cellXfs>
  <cellStyles count="13">
    <cellStyle name="Гиперссылка 2 2" xfId="3" xr:uid="{13200EA0-642B-46B6-8196-F3D3FEC73129}"/>
    <cellStyle name="Гиперссылка 3" xfId="5" xr:uid="{AD69EB7F-F2D3-4EFA-975A-76CDA3C88027}"/>
    <cellStyle name="Обычный" xfId="0" builtinId="0"/>
    <cellStyle name="Обычный 2 2 2 2 2" xfId="4" xr:uid="{446F96AD-D43D-4601-8B9E-AE1B87D2727E}"/>
    <cellStyle name="Обычный 2 2 2 3" xfId="1" xr:uid="{30711288-402B-427C-BF25-7D2E2A4DB398}"/>
    <cellStyle name="Обычный 2 2 2 4" xfId="6" xr:uid="{CF0FFE75-2778-4931-980E-6EE5765B8286}"/>
    <cellStyle name="Обычный 2 2 2 5" xfId="9" xr:uid="{C9C87C86-190F-4824-B2BE-9065DFFA45E6}"/>
    <cellStyle name="Обычный 2 2 3" xfId="2" xr:uid="{10B6F194-2C3D-4CFC-8A07-479401F862DD}"/>
    <cellStyle name="Обычный 3 2 2 2" xfId="10" xr:uid="{79E5933D-6A88-4DCC-A436-6FFEAB9F52F7}"/>
    <cellStyle name="Обычный 3 3" xfId="11" xr:uid="{84A5391B-0285-490A-B3E5-5981BE4197C5}"/>
    <cellStyle name="Обычный 5 2" xfId="12" xr:uid="{BA93EA5E-E347-4241-AB88-6E67325D2E1E}"/>
    <cellStyle name="Обычный_Лист1 2" xfId="7" xr:uid="{6A0CF365-9E37-4604-BEAE-534860BF06E8}"/>
    <cellStyle name="Обычный_Лист1 3" xfId="8" xr:uid="{8AFB06A0-F10A-459A-967B-4EDAE1E1738F}"/>
  </cellStyles>
  <dxfs count="15">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13</xdr:col>
      <xdr:colOff>234118</xdr:colOff>
      <xdr:row>1</xdr:row>
      <xdr:rowOff>16330</xdr:rowOff>
    </xdr:from>
    <xdr:to>
      <xdr:col>14</xdr:col>
      <xdr:colOff>594</xdr:colOff>
      <xdr:row>4</xdr:row>
      <xdr:rowOff>190500</xdr:rowOff>
    </xdr:to>
    <xdr:pic>
      <xdr:nvPicPr>
        <xdr:cNvPr id="2" name="Рисунок 1">
          <a:extLst>
            <a:ext uri="{FF2B5EF4-FFF2-40B4-BE49-F238E27FC236}">
              <a16:creationId xmlns:a16="http://schemas.microsoft.com/office/drawing/2014/main" id="{DFB2E6EE-75E7-4DCA-BE12-A4DC6F99A7E0}"/>
            </a:ext>
          </a:extLst>
        </xdr:cNvPr>
        <xdr:cNvPicPr>
          <a:picLocks noChangeAspect="1"/>
        </xdr:cNvPicPr>
      </xdr:nvPicPr>
      <xdr:blipFill>
        <a:blip xmlns:r="http://schemas.openxmlformats.org/officeDocument/2006/relationships" r:embed="rId1"/>
        <a:stretch>
          <a:fillRect/>
        </a:stretch>
      </xdr:blipFill>
      <xdr:spPr>
        <a:xfrm>
          <a:off x="11163375" y="277587"/>
          <a:ext cx="1098071" cy="1099456"/>
        </a:xfrm>
        <a:prstGeom prst="rect">
          <a:avLst/>
        </a:prstGeom>
      </xdr:spPr>
    </xdr:pic>
    <xdr:clientData/>
  </xdr:twoCellAnchor>
  <xdr:twoCellAnchor>
    <xdr:from>
      <xdr:col>2</xdr:col>
      <xdr:colOff>65315</xdr:colOff>
      <xdr:row>1</xdr:row>
      <xdr:rowOff>272142</xdr:rowOff>
    </xdr:from>
    <xdr:to>
      <xdr:col>2</xdr:col>
      <xdr:colOff>1748553</xdr:colOff>
      <xdr:row>3</xdr:row>
      <xdr:rowOff>92528</xdr:rowOff>
    </xdr:to>
    <xdr:pic>
      <xdr:nvPicPr>
        <xdr:cNvPr id="3" name="Рисунок 2">
          <a:extLst>
            <a:ext uri="{FF2B5EF4-FFF2-40B4-BE49-F238E27FC236}">
              <a16:creationId xmlns:a16="http://schemas.microsoft.com/office/drawing/2014/main" id="{8AF41B18-B15D-4462-AC07-E1C9427D5522}"/>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538844" y="533399"/>
          <a:ext cx="1683238" cy="54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BF6C7B0-2F73-480D-A797-254DD733AB7B}"/>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6C9C54E-DAED-4FD1-9403-B2A452FA7904}"/>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5315D0AA-7648-4C82-9FAC-7A48A748B8DC}"/>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4DEDAE06-4614-4824-B27F-74B02577A43B}"/>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3448AA19-C08C-419E-BFD3-6D556C2F78BC}"/>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B3C0DB7B-D286-4E4B-8076-785626F721A7}"/>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69497060-B76A-44B3-9BCD-23C0FDEBECCE}"/>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B89C2D47-B93F-4B47-9BB5-6B7695DB70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5C6601FF-156E-4D35-A880-F0723A4E6EB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56;&#1072;&#1073;&#1086;&#1090;&#1072;\&#1042;&#1089;&#1077;%20&#1087;&#1088;&#1072;&#1081;&#1089;-&#1083;&#1080;&#1089;&#1090;&#1099;\hosta_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4A0-134F-491F-B54D-1D9C1F950E9B}">
  <sheetPr filterMode="1"/>
  <dimension ref="A1:Q266"/>
  <sheetViews>
    <sheetView showGridLines="0" tabSelected="1" workbookViewId="0">
      <selection activeCell="J21" sqref="J21"/>
    </sheetView>
  </sheetViews>
  <sheetFormatPr defaultColWidth="11.33203125" defaultRowHeight="14.4" outlineLevelCol="1"/>
  <cols>
    <col min="1" max="1" width="6.6640625" style="2" customWidth="1"/>
    <col min="2" max="2" width="12.6640625" style="2" hidden="1" customWidth="1" outlineLevel="1"/>
    <col min="3" max="3" width="30.6640625" style="3" customWidth="1" collapsed="1"/>
    <col min="4" max="4" width="23.44140625" style="4" customWidth="1"/>
    <col min="5" max="5" width="12.5546875" style="4" customWidth="1"/>
    <col min="6" max="6" width="9.6640625" style="5" customWidth="1"/>
    <col min="7" max="7" width="9.109375" style="5" customWidth="1"/>
    <col min="8" max="8" width="9.109375" style="2" customWidth="1"/>
    <col min="9" max="9" width="7.109375" style="2" customWidth="1"/>
    <col min="10" max="10" width="9.21875" style="2" customWidth="1"/>
    <col min="11" max="11" width="11.5546875" style="6" customWidth="1"/>
    <col min="12" max="12" width="11.88671875" style="7" customWidth="1"/>
    <col min="13" max="13" width="13.5546875" style="7" customWidth="1"/>
    <col min="14" max="14" width="19" style="8" customWidth="1"/>
    <col min="15" max="15" width="11.33203125" style="2"/>
    <col min="16" max="16" width="12.109375" style="2" customWidth="1"/>
    <col min="17" max="257" width="11.33203125" style="2"/>
    <col min="258" max="258" width="13.88671875" style="2" customWidth="1"/>
    <col min="259" max="259" width="24.33203125" style="2" customWidth="1"/>
    <col min="260" max="260" width="25.6640625" style="2" customWidth="1"/>
    <col min="261" max="261" width="17.109375" style="2" customWidth="1"/>
    <col min="262" max="262" width="11.33203125" style="2"/>
    <col min="263" max="263" width="11.21875" style="2" customWidth="1"/>
    <col min="264" max="264" width="13.21875" style="2" customWidth="1"/>
    <col min="265" max="265" width="11.33203125" style="2"/>
    <col min="266" max="266" width="13.6640625" style="2" customWidth="1"/>
    <col min="267" max="267" width="18.21875" style="2" customWidth="1"/>
    <col min="268" max="268" width="21.21875" style="2" customWidth="1"/>
    <col min="269" max="513" width="11.33203125" style="2"/>
    <col min="514" max="514" width="13.88671875" style="2" customWidth="1"/>
    <col min="515" max="515" width="24.33203125" style="2" customWidth="1"/>
    <col min="516" max="516" width="25.6640625" style="2" customWidth="1"/>
    <col min="517" max="517" width="17.109375" style="2" customWidth="1"/>
    <col min="518" max="518" width="11.33203125" style="2"/>
    <col min="519" max="519" width="11.21875" style="2" customWidth="1"/>
    <col min="520" max="520" width="13.21875" style="2" customWidth="1"/>
    <col min="521" max="521" width="11.33203125" style="2"/>
    <col min="522" max="522" width="13.6640625" style="2" customWidth="1"/>
    <col min="523" max="523" width="18.21875" style="2" customWidth="1"/>
    <col min="524" max="524" width="21.21875" style="2" customWidth="1"/>
    <col min="525" max="769" width="11.33203125" style="2"/>
    <col min="770" max="770" width="13.88671875" style="2" customWidth="1"/>
    <col min="771" max="771" width="24.33203125" style="2" customWidth="1"/>
    <col min="772" max="772" width="25.6640625" style="2" customWidth="1"/>
    <col min="773" max="773" width="17.109375" style="2" customWidth="1"/>
    <col min="774" max="774" width="11.33203125" style="2"/>
    <col min="775" max="775" width="11.21875" style="2" customWidth="1"/>
    <col min="776" max="776" width="13.21875" style="2" customWidth="1"/>
    <col min="777" max="777" width="11.33203125" style="2"/>
    <col min="778" max="778" width="13.6640625" style="2" customWidth="1"/>
    <col min="779" max="779" width="18.21875" style="2" customWidth="1"/>
    <col min="780" max="780" width="21.21875" style="2" customWidth="1"/>
    <col min="781" max="1025" width="11.33203125" style="2"/>
    <col min="1026" max="1026" width="13.88671875" style="2" customWidth="1"/>
    <col min="1027" max="1027" width="24.33203125" style="2" customWidth="1"/>
    <col min="1028" max="1028" width="25.6640625" style="2" customWidth="1"/>
    <col min="1029" max="1029" width="17.109375" style="2" customWidth="1"/>
    <col min="1030" max="1030" width="11.33203125" style="2"/>
    <col min="1031" max="1031" width="11.21875" style="2" customWidth="1"/>
    <col min="1032" max="1032" width="13.21875" style="2" customWidth="1"/>
    <col min="1033" max="1033" width="11.33203125" style="2"/>
    <col min="1034" max="1034" width="13.6640625" style="2" customWidth="1"/>
    <col min="1035" max="1035" width="18.21875" style="2" customWidth="1"/>
    <col min="1036" max="1036" width="21.21875" style="2" customWidth="1"/>
    <col min="1037" max="1281" width="11.33203125" style="2"/>
    <col min="1282" max="1282" width="13.88671875" style="2" customWidth="1"/>
    <col min="1283" max="1283" width="24.33203125" style="2" customWidth="1"/>
    <col min="1284" max="1284" width="25.6640625" style="2" customWidth="1"/>
    <col min="1285" max="1285" width="17.109375" style="2" customWidth="1"/>
    <col min="1286" max="1286" width="11.33203125" style="2"/>
    <col min="1287" max="1287" width="11.21875" style="2" customWidth="1"/>
    <col min="1288" max="1288" width="13.21875" style="2" customWidth="1"/>
    <col min="1289" max="1289" width="11.33203125" style="2"/>
    <col min="1290" max="1290" width="13.6640625" style="2" customWidth="1"/>
    <col min="1291" max="1291" width="18.21875" style="2" customWidth="1"/>
    <col min="1292" max="1292" width="21.21875" style="2" customWidth="1"/>
    <col min="1293" max="1537" width="11.33203125" style="2"/>
    <col min="1538" max="1538" width="13.88671875" style="2" customWidth="1"/>
    <col min="1539" max="1539" width="24.33203125" style="2" customWidth="1"/>
    <col min="1540" max="1540" width="25.6640625" style="2" customWidth="1"/>
    <col min="1541" max="1541" width="17.109375" style="2" customWidth="1"/>
    <col min="1542" max="1542" width="11.33203125" style="2"/>
    <col min="1543" max="1543" width="11.21875" style="2" customWidth="1"/>
    <col min="1544" max="1544" width="13.21875" style="2" customWidth="1"/>
    <col min="1545" max="1545" width="11.33203125" style="2"/>
    <col min="1546" max="1546" width="13.6640625" style="2" customWidth="1"/>
    <col min="1547" max="1547" width="18.21875" style="2" customWidth="1"/>
    <col min="1548" max="1548" width="21.21875" style="2" customWidth="1"/>
    <col min="1549" max="1793" width="11.33203125" style="2"/>
    <col min="1794" max="1794" width="13.88671875" style="2" customWidth="1"/>
    <col min="1795" max="1795" width="24.33203125" style="2" customWidth="1"/>
    <col min="1796" max="1796" width="25.6640625" style="2" customWidth="1"/>
    <col min="1797" max="1797" width="17.109375" style="2" customWidth="1"/>
    <col min="1798" max="1798" width="11.33203125" style="2"/>
    <col min="1799" max="1799" width="11.21875" style="2" customWidth="1"/>
    <col min="1800" max="1800" width="13.21875" style="2" customWidth="1"/>
    <col min="1801" max="1801" width="11.33203125" style="2"/>
    <col min="1802" max="1802" width="13.6640625" style="2" customWidth="1"/>
    <col min="1803" max="1803" width="18.21875" style="2" customWidth="1"/>
    <col min="1804" max="1804" width="21.21875" style="2" customWidth="1"/>
    <col min="1805" max="2049" width="11.33203125" style="2"/>
    <col min="2050" max="2050" width="13.88671875" style="2" customWidth="1"/>
    <col min="2051" max="2051" width="24.33203125" style="2" customWidth="1"/>
    <col min="2052" max="2052" width="25.6640625" style="2" customWidth="1"/>
    <col min="2053" max="2053" width="17.109375" style="2" customWidth="1"/>
    <col min="2054" max="2054" width="11.33203125" style="2"/>
    <col min="2055" max="2055" width="11.21875" style="2" customWidth="1"/>
    <col min="2056" max="2056" width="13.21875" style="2" customWidth="1"/>
    <col min="2057" max="2057" width="11.33203125" style="2"/>
    <col min="2058" max="2058" width="13.6640625" style="2" customWidth="1"/>
    <col min="2059" max="2059" width="18.21875" style="2" customWidth="1"/>
    <col min="2060" max="2060" width="21.21875" style="2" customWidth="1"/>
    <col min="2061" max="2305" width="11.33203125" style="2"/>
    <col min="2306" max="2306" width="13.88671875" style="2" customWidth="1"/>
    <col min="2307" max="2307" width="24.33203125" style="2" customWidth="1"/>
    <col min="2308" max="2308" width="25.6640625" style="2" customWidth="1"/>
    <col min="2309" max="2309" width="17.109375" style="2" customWidth="1"/>
    <col min="2310" max="2310" width="11.33203125" style="2"/>
    <col min="2311" max="2311" width="11.21875" style="2" customWidth="1"/>
    <col min="2312" max="2312" width="13.21875" style="2" customWidth="1"/>
    <col min="2313" max="2313" width="11.33203125" style="2"/>
    <col min="2314" max="2314" width="13.6640625" style="2" customWidth="1"/>
    <col min="2315" max="2315" width="18.21875" style="2" customWidth="1"/>
    <col min="2316" max="2316" width="21.21875" style="2" customWidth="1"/>
    <col min="2317" max="2561" width="11.33203125" style="2"/>
    <col min="2562" max="2562" width="13.88671875" style="2" customWidth="1"/>
    <col min="2563" max="2563" width="24.33203125" style="2" customWidth="1"/>
    <col min="2564" max="2564" width="25.6640625" style="2" customWidth="1"/>
    <col min="2565" max="2565" width="17.109375" style="2" customWidth="1"/>
    <col min="2566" max="2566" width="11.33203125" style="2"/>
    <col min="2567" max="2567" width="11.21875" style="2" customWidth="1"/>
    <col min="2568" max="2568" width="13.21875" style="2" customWidth="1"/>
    <col min="2569" max="2569" width="11.33203125" style="2"/>
    <col min="2570" max="2570" width="13.6640625" style="2" customWidth="1"/>
    <col min="2571" max="2571" width="18.21875" style="2" customWidth="1"/>
    <col min="2572" max="2572" width="21.21875" style="2" customWidth="1"/>
    <col min="2573" max="2817" width="11.33203125" style="2"/>
    <col min="2818" max="2818" width="13.88671875" style="2" customWidth="1"/>
    <col min="2819" max="2819" width="24.33203125" style="2" customWidth="1"/>
    <col min="2820" max="2820" width="25.6640625" style="2" customWidth="1"/>
    <col min="2821" max="2821" width="17.109375" style="2" customWidth="1"/>
    <col min="2822" max="2822" width="11.33203125" style="2"/>
    <col min="2823" max="2823" width="11.21875" style="2" customWidth="1"/>
    <col min="2824" max="2824" width="13.21875" style="2" customWidth="1"/>
    <col min="2825" max="2825" width="11.33203125" style="2"/>
    <col min="2826" max="2826" width="13.6640625" style="2" customWidth="1"/>
    <col min="2827" max="2827" width="18.21875" style="2" customWidth="1"/>
    <col min="2828" max="2828" width="21.21875" style="2" customWidth="1"/>
    <col min="2829" max="3073" width="11.33203125" style="2"/>
    <col min="3074" max="3074" width="13.88671875" style="2" customWidth="1"/>
    <col min="3075" max="3075" width="24.33203125" style="2" customWidth="1"/>
    <col min="3076" max="3076" width="25.6640625" style="2" customWidth="1"/>
    <col min="3077" max="3077" width="17.109375" style="2" customWidth="1"/>
    <col min="3078" max="3078" width="11.33203125" style="2"/>
    <col min="3079" max="3079" width="11.21875" style="2" customWidth="1"/>
    <col min="3080" max="3080" width="13.21875" style="2" customWidth="1"/>
    <col min="3081" max="3081" width="11.33203125" style="2"/>
    <col min="3082" max="3082" width="13.6640625" style="2" customWidth="1"/>
    <col min="3083" max="3083" width="18.21875" style="2" customWidth="1"/>
    <col min="3084" max="3084" width="21.21875" style="2" customWidth="1"/>
    <col min="3085" max="3329" width="11.33203125" style="2"/>
    <col min="3330" max="3330" width="13.88671875" style="2" customWidth="1"/>
    <col min="3331" max="3331" width="24.33203125" style="2" customWidth="1"/>
    <col min="3332" max="3332" width="25.6640625" style="2" customWidth="1"/>
    <col min="3333" max="3333" width="17.109375" style="2" customWidth="1"/>
    <col min="3334" max="3334" width="11.33203125" style="2"/>
    <col min="3335" max="3335" width="11.21875" style="2" customWidth="1"/>
    <col min="3336" max="3336" width="13.21875" style="2" customWidth="1"/>
    <col min="3337" max="3337" width="11.33203125" style="2"/>
    <col min="3338" max="3338" width="13.6640625" style="2" customWidth="1"/>
    <col min="3339" max="3339" width="18.21875" style="2" customWidth="1"/>
    <col min="3340" max="3340" width="21.21875" style="2" customWidth="1"/>
    <col min="3341" max="3585" width="11.33203125" style="2"/>
    <col min="3586" max="3586" width="13.88671875" style="2" customWidth="1"/>
    <col min="3587" max="3587" width="24.33203125" style="2" customWidth="1"/>
    <col min="3588" max="3588" width="25.6640625" style="2" customWidth="1"/>
    <col min="3589" max="3589" width="17.109375" style="2" customWidth="1"/>
    <col min="3590" max="3590" width="11.33203125" style="2"/>
    <col min="3591" max="3591" width="11.21875" style="2" customWidth="1"/>
    <col min="3592" max="3592" width="13.21875" style="2" customWidth="1"/>
    <col min="3593" max="3593" width="11.33203125" style="2"/>
    <col min="3594" max="3594" width="13.6640625" style="2" customWidth="1"/>
    <col min="3595" max="3595" width="18.21875" style="2" customWidth="1"/>
    <col min="3596" max="3596" width="21.21875" style="2" customWidth="1"/>
    <col min="3597" max="3841" width="11.33203125" style="2"/>
    <col min="3842" max="3842" width="13.88671875" style="2" customWidth="1"/>
    <col min="3843" max="3843" width="24.33203125" style="2" customWidth="1"/>
    <col min="3844" max="3844" width="25.6640625" style="2" customWidth="1"/>
    <col min="3845" max="3845" width="17.109375" style="2" customWidth="1"/>
    <col min="3846" max="3846" width="11.33203125" style="2"/>
    <col min="3847" max="3847" width="11.21875" style="2" customWidth="1"/>
    <col min="3848" max="3848" width="13.21875" style="2" customWidth="1"/>
    <col min="3849" max="3849" width="11.33203125" style="2"/>
    <col min="3850" max="3850" width="13.6640625" style="2" customWidth="1"/>
    <col min="3851" max="3851" width="18.21875" style="2" customWidth="1"/>
    <col min="3852" max="3852" width="21.21875" style="2" customWidth="1"/>
    <col min="3853" max="4097" width="11.33203125" style="2"/>
    <col min="4098" max="4098" width="13.88671875" style="2" customWidth="1"/>
    <col min="4099" max="4099" width="24.33203125" style="2" customWidth="1"/>
    <col min="4100" max="4100" width="25.6640625" style="2" customWidth="1"/>
    <col min="4101" max="4101" width="17.109375" style="2" customWidth="1"/>
    <col min="4102" max="4102" width="11.33203125" style="2"/>
    <col min="4103" max="4103" width="11.21875" style="2" customWidth="1"/>
    <col min="4104" max="4104" width="13.21875" style="2" customWidth="1"/>
    <col min="4105" max="4105" width="11.33203125" style="2"/>
    <col min="4106" max="4106" width="13.6640625" style="2" customWidth="1"/>
    <col min="4107" max="4107" width="18.21875" style="2" customWidth="1"/>
    <col min="4108" max="4108" width="21.21875" style="2" customWidth="1"/>
    <col min="4109" max="4353" width="11.33203125" style="2"/>
    <col min="4354" max="4354" width="13.88671875" style="2" customWidth="1"/>
    <col min="4355" max="4355" width="24.33203125" style="2" customWidth="1"/>
    <col min="4356" max="4356" width="25.6640625" style="2" customWidth="1"/>
    <col min="4357" max="4357" width="17.109375" style="2" customWidth="1"/>
    <col min="4358" max="4358" width="11.33203125" style="2"/>
    <col min="4359" max="4359" width="11.21875" style="2" customWidth="1"/>
    <col min="4360" max="4360" width="13.21875" style="2" customWidth="1"/>
    <col min="4361" max="4361" width="11.33203125" style="2"/>
    <col min="4362" max="4362" width="13.6640625" style="2" customWidth="1"/>
    <col min="4363" max="4363" width="18.21875" style="2" customWidth="1"/>
    <col min="4364" max="4364" width="21.21875" style="2" customWidth="1"/>
    <col min="4365" max="4609" width="11.33203125" style="2"/>
    <col min="4610" max="4610" width="13.88671875" style="2" customWidth="1"/>
    <col min="4611" max="4611" width="24.33203125" style="2" customWidth="1"/>
    <col min="4612" max="4612" width="25.6640625" style="2" customWidth="1"/>
    <col min="4613" max="4613" width="17.109375" style="2" customWidth="1"/>
    <col min="4614" max="4614" width="11.33203125" style="2"/>
    <col min="4615" max="4615" width="11.21875" style="2" customWidth="1"/>
    <col min="4616" max="4616" width="13.21875" style="2" customWidth="1"/>
    <col min="4617" max="4617" width="11.33203125" style="2"/>
    <col min="4618" max="4618" width="13.6640625" style="2" customWidth="1"/>
    <col min="4619" max="4619" width="18.21875" style="2" customWidth="1"/>
    <col min="4620" max="4620" width="21.21875" style="2" customWidth="1"/>
    <col min="4621" max="4865" width="11.33203125" style="2"/>
    <col min="4866" max="4866" width="13.88671875" style="2" customWidth="1"/>
    <col min="4867" max="4867" width="24.33203125" style="2" customWidth="1"/>
    <col min="4868" max="4868" width="25.6640625" style="2" customWidth="1"/>
    <col min="4869" max="4869" width="17.109375" style="2" customWidth="1"/>
    <col min="4870" max="4870" width="11.33203125" style="2"/>
    <col min="4871" max="4871" width="11.21875" style="2" customWidth="1"/>
    <col min="4872" max="4872" width="13.21875" style="2" customWidth="1"/>
    <col min="4873" max="4873" width="11.33203125" style="2"/>
    <col min="4874" max="4874" width="13.6640625" style="2" customWidth="1"/>
    <col min="4875" max="4875" width="18.21875" style="2" customWidth="1"/>
    <col min="4876" max="4876" width="21.21875" style="2" customWidth="1"/>
    <col min="4877" max="5121" width="11.33203125" style="2"/>
    <col min="5122" max="5122" width="13.88671875" style="2" customWidth="1"/>
    <col min="5123" max="5123" width="24.33203125" style="2" customWidth="1"/>
    <col min="5124" max="5124" width="25.6640625" style="2" customWidth="1"/>
    <col min="5125" max="5125" width="17.109375" style="2" customWidth="1"/>
    <col min="5126" max="5126" width="11.33203125" style="2"/>
    <col min="5127" max="5127" width="11.21875" style="2" customWidth="1"/>
    <col min="5128" max="5128" width="13.21875" style="2" customWidth="1"/>
    <col min="5129" max="5129" width="11.33203125" style="2"/>
    <col min="5130" max="5130" width="13.6640625" style="2" customWidth="1"/>
    <col min="5131" max="5131" width="18.21875" style="2" customWidth="1"/>
    <col min="5132" max="5132" width="21.21875" style="2" customWidth="1"/>
    <col min="5133" max="5377" width="11.33203125" style="2"/>
    <col min="5378" max="5378" width="13.88671875" style="2" customWidth="1"/>
    <col min="5379" max="5379" width="24.33203125" style="2" customWidth="1"/>
    <col min="5380" max="5380" width="25.6640625" style="2" customWidth="1"/>
    <col min="5381" max="5381" width="17.109375" style="2" customWidth="1"/>
    <col min="5382" max="5382" width="11.33203125" style="2"/>
    <col min="5383" max="5383" width="11.21875" style="2" customWidth="1"/>
    <col min="5384" max="5384" width="13.21875" style="2" customWidth="1"/>
    <col min="5385" max="5385" width="11.33203125" style="2"/>
    <col min="5386" max="5386" width="13.6640625" style="2" customWidth="1"/>
    <col min="5387" max="5387" width="18.21875" style="2" customWidth="1"/>
    <col min="5388" max="5388" width="21.21875" style="2" customWidth="1"/>
    <col min="5389" max="5633" width="11.33203125" style="2"/>
    <col min="5634" max="5634" width="13.88671875" style="2" customWidth="1"/>
    <col min="5635" max="5635" width="24.33203125" style="2" customWidth="1"/>
    <col min="5636" max="5636" width="25.6640625" style="2" customWidth="1"/>
    <col min="5637" max="5637" width="17.109375" style="2" customWidth="1"/>
    <col min="5638" max="5638" width="11.33203125" style="2"/>
    <col min="5639" max="5639" width="11.21875" style="2" customWidth="1"/>
    <col min="5640" max="5640" width="13.21875" style="2" customWidth="1"/>
    <col min="5641" max="5641" width="11.33203125" style="2"/>
    <col min="5642" max="5642" width="13.6640625" style="2" customWidth="1"/>
    <col min="5643" max="5643" width="18.21875" style="2" customWidth="1"/>
    <col min="5644" max="5644" width="21.21875" style="2" customWidth="1"/>
    <col min="5645" max="5889" width="11.33203125" style="2"/>
    <col min="5890" max="5890" width="13.88671875" style="2" customWidth="1"/>
    <col min="5891" max="5891" width="24.33203125" style="2" customWidth="1"/>
    <col min="5892" max="5892" width="25.6640625" style="2" customWidth="1"/>
    <col min="5893" max="5893" width="17.109375" style="2" customWidth="1"/>
    <col min="5894" max="5894" width="11.33203125" style="2"/>
    <col min="5895" max="5895" width="11.21875" style="2" customWidth="1"/>
    <col min="5896" max="5896" width="13.21875" style="2" customWidth="1"/>
    <col min="5897" max="5897" width="11.33203125" style="2"/>
    <col min="5898" max="5898" width="13.6640625" style="2" customWidth="1"/>
    <col min="5899" max="5899" width="18.21875" style="2" customWidth="1"/>
    <col min="5900" max="5900" width="21.21875" style="2" customWidth="1"/>
    <col min="5901" max="6145" width="11.33203125" style="2"/>
    <col min="6146" max="6146" width="13.88671875" style="2" customWidth="1"/>
    <col min="6147" max="6147" width="24.33203125" style="2" customWidth="1"/>
    <col min="6148" max="6148" width="25.6640625" style="2" customWidth="1"/>
    <col min="6149" max="6149" width="17.109375" style="2" customWidth="1"/>
    <col min="6150" max="6150" width="11.33203125" style="2"/>
    <col min="6151" max="6151" width="11.21875" style="2" customWidth="1"/>
    <col min="6152" max="6152" width="13.21875" style="2" customWidth="1"/>
    <col min="6153" max="6153" width="11.33203125" style="2"/>
    <col min="6154" max="6154" width="13.6640625" style="2" customWidth="1"/>
    <col min="6155" max="6155" width="18.21875" style="2" customWidth="1"/>
    <col min="6156" max="6156" width="21.21875" style="2" customWidth="1"/>
    <col min="6157" max="6401" width="11.33203125" style="2"/>
    <col min="6402" max="6402" width="13.88671875" style="2" customWidth="1"/>
    <col min="6403" max="6403" width="24.33203125" style="2" customWidth="1"/>
    <col min="6404" max="6404" width="25.6640625" style="2" customWidth="1"/>
    <col min="6405" max="6405" width="17.109375" style="2" customWidth="1"/>
    <col min="6406" max="6406" width="11.33203125" style="2"/>
    <col min="6407" max="6407" width="11.21875" style="2" customWidth="1"/>
    <col min="6408" max="6408" width="13.21875" style="2" customWidth="1"/>
    <col min="6409" max="6409" width="11.33203125" style="2"/>
    <col min="6410" max="6410" width="13.6640625" style="2" customWidth="1"/>
    <col min="6411" max="6411" width="18.21875" style="2" customWidth="1"/>
    <col min="6412" max="6412" width="21.21875" style="2" customWidth="1"/>
    <col min="6413" max="6657" width="11.33203125" style="2"/>
    <col min="6658" max="6658" width="13.88671875" style="2" customWidth="1"/>
    <col min="6659" max="6659" width="24.33203125" style="2" customWidth="1"/>
    <col min="6660" max="6660" width="25.6640625" style="2" customWidth="1"/>
    <col min="6661" max="6661" width="17.109375" style="2" customWidth="1"/>
    <col min="6662" max="6662" width="11.33203125" style="2"/>
    <col min="6663" max="6663" width="11.21875" style="2" customWidth="1"/>
    <col min="6664" max="6664" width="13.21875" style="2" customWidth="1"/>
    <col min="6665" max="6665" width="11.33203125" style="2"/>
    <col min="6666" max="6666" width="13.6640625" style="2" customWidth="1"/>
    <col min="6667" max="6667" width="18.21875" style="2" customWidth="1"/>
    <col min="6668" max="6668" width="21.21875" style="2" customWidth="1"/>
    <col min="6669" max="6913" width="11.33203125" style="2"/>
    <col min="6914" max="6914" width="13.88671875" style="2" customWidth="1"/>
    <col min="6915" max="6915" width="24.33203125" style="2" customWidth="1"/>
    <col min="6916" max="6916" width="25.6640625" style="2" customWidth="1"/>
    <col min="6917" max="6917" width="17.109375" style="2" customWidth="1"/>
    <col min="6918" max="6918" width="11.33203125" style="2"/>
    <col min="6919" max="6919" width="11.21875" style="2" customWidth="1"/>
    <col min="6920" max="6920" width="13.21875" style="2" customWidth="1"/>
    <col min="6921" max="6921" width="11.33203125" style="2"/>
    <col min="6922" max="6922" width="13.6640625" style="2" customWidth="1"/>
    <col min="6923" max="6923" width="18.21875" style="2" customWidth="1"/>
    <col min="6924" max="6924" width="21.21875" style="2" customWidth="1"/>
    <col min="6925" max="7169" width="11.33203125" style="2"/>
    <col min="7170" max="7170" width="13.88671875" style="2" customWidth="1"/>
    <col min="7171" max="7171" width="24.33203125" style="2" customWidth="1"/>
    <col min="7172" max="7172" width="25.6640625" style="2" customWidth="1"/>
    <col min="7173" max="7173" width="17.109375" style="2" customWidth="1"/>
    <col min="7174" max="7174" width="11.33203125" style="2"/>
    <col min="7175" max="7175" width="11.21875" style="2" customWidth="1"/>
    <col min="7176" max="7176" width="13.21875" style="2" customWidth="1"/>
    <col min="7177" max="7177" width="11.33203125" style="2"/>
    <col min="7178" max="7178" width="13.6640625" style="2" customWidth="1"/>
    <col min="7179" max="7179" width="18.21875" style="2" customWidth="1"/>
    <col min="7180" max="7180" width="21.21875" style="2" customWidth="1"/>
    <col min="7181" max="7425" width="11.33203125" style="2"/>
    <col min="7426" max="7426" width="13.88671875" style="2" customWidth="1"/>
    <col min="7427" max="7427" width="24.33203125" style="2" customWidth="1"/>
    <col min="7428" max="7428" width="25.6640625" style="2" customWidth="1"/>
    <col min="7429" max="7429" width="17.109375" style="2" customWidth="1"/>
    <col min="7430" max="7430" width="11.33203125" style="2"/>
    <col min="7431" max="7431" width="11.21875" style="2" customWidth="1"/>
    <col min="7432" max="7432" width="13.21875" style="2" customWidth="1"/>
    <col min="7433" max="7433" width="11.33203125" style="2"/>
    <col min="7434" max="7434" width="13.6640625" style="2" customWidth="1"/>
    <col min="7435" max="7435" width="18.21875" style="2" customWidth="1"/>
    <col min="7436" max="7436" width="21.21875" style="2" customWidth="1"/>
    <col min="7437" max="7681" width="11.33203125" style="2"/>
    <col min="7682" max="7682" width="13.88671875" style="2" customWidth="1"/>
    <col min="7683" max="7683" width="24.33203125" style="2" customWidth="1"/>
    <col min="7684" max="7684" width="25.6640625" style="2" customWidth="1"/>
    <col min="7685" max="7685" width="17.109375" style="2" customWidth="1"/>
    <col min="7686" max="7686" width="11.33203125" style="2"/>
    <col min="7687" max="7687" width="11.21875" style="2" customWidth="1"/>
    <col min="7688" max="7688" width="13.21875" style="2" customWidth="1"/>
    <col min="7689" max="7689" width="11.33203125" style="2"/>
    <col min="7690" max="7690" width="13.6640625" style="2" customWidth="1"/>
    <col min="7691" max="7691" width="18.21875" style="2" customWidth="1"/>
    <col min="7692" max="7692" width="21.21875" style="2" customWidth="1"/>
    <col min="7693" max="7937" width="11.33203125" style="2"/>
    <col min="7938" max="7938" width="13.88671875" style="2" customWidth="1"/>
    <col min="7939" max="7939" width="24.33203125" style="2" customWidth="1"/>
    <col min="7940" max="7940" width="25.6640625" style="2" customWidth="1"/>
    <col min="7941" max="7941" width="17.109375" style="2" customWidth="1"/>
    <col min="7942" max="7942" width="11.33203125" style="2"/>
    <col min="7943" max="7943" width="11.21875" style="2" customWidth="1"/>
    <col min="7944" max="7944" width="13.21875" style="2" customWidth="1"/>
    <col min="7945" max="7945" width="11.33203125" style="2"/>
    <col min="7946" max="7946" width="13.6640625" style="2" customWidth="1"/>
    <col min="7947" max="7947" width="18.21875" style="2" customWidth="1"/>
    <col min="7948" max="7948" width="21.21875" style="2" customWidth="1"/>
    <col min="7949" max="8193" width="11.33203125" style="2"/>
    <col min="8194" max="8194" width="13.88671875" style="2" customWidth="1"/>
    <col min="8195" max="8195" width="24.33203125" style="2" customWidth="1"/>
    <col min="8196" max="8196" width="25.6640625" style="2" customWidth="1"/>
    <col min="8197" max="8197" width="17.109375" style="2" customWidth="1"/>
    <col min="8198" max="8198" width="11.33203125" style="2"/>
    <col min="8199" max="8199" width="11.21875" style="2" customWidth="1"/>
    <col min="8200" max="8200" width="13.21875" style="2" customWidth="1"/>
    <col min="8201" max="8201" width="11.33203125" style="2"/>
    <col min="8202" max="8202" width="13.6640625" style="2" customWidth="1"/>
    <col min="8203" max="8203" width="18.21875" style="2" customWidth="1"/>
    <col min="8204" max="8204" width="21.21875" style="2" customWidth="1"/>
    <col min="8205" max="8449" width="11.33203125" style="2"/>
    <col min="8450" max="8450" width="13.88671875" style="2" customWidth="1"/>
    <col min="8451" max="8451" width="24.33203125" style="2" customWidth="1"/>
    <col min="8452" max="8452" width="25.6640625" style="2" customWidth="1"/>
    <col min="8453" max="8453" width="17.109375" style="2" customWidth="1"/>
    <col min="8454" max="8454" width="11.33203125" style="2"/>
    <col min="8455" max="8455" width="11.21875" style="2" customWidth="1"/>
    <col min="8456" max="8456" width="13.21875" style="2" customWidth="1"/>
    <col min="8457" max="8457" width="11.33203125" style="2"/>
    <col min="8458" max="8458" width="13.6640625" style="2" customWidth="1"/>
    <col min="8459" max="8459" width="18.21875" style="2" customWidth="1"/>
    <col min="8460" max="8460" width="21.21875" style="2" customWidth="1"/>
    <col min="8461" max="8705" width="11.33203125" style="2"/>
    <col min="8706" max="8706" width="13.88671875" style="2" customWidth="1"/>
    <col min="8707" max="8707" width="24.33203125" style="2" customWidth="1"/>
    <col min="8708" max="8708" width="25.6640625" style="2" customWidth="1"/>
    <col min="8709" max="8709" width="17.109375" style="2" customWidth="1"/>
    <col min="8710" max="8710" width="11.33203125" style="2"/>
    <col min="8711" max="8711" width="11.21875" style="2" customWidth="1"/>
    <col min="8712" max="8712" width="13.21875" style="2" customWidth="1"/>
    <col min="8713" max="8713" width="11.33203125" style="2"/>
    <col min="8714" max="8714" width="13.6640625" style="2" customWidth="1"/>
    <col min="8715" max="8715" width="18.21875" style="2" customWidth="1"/>
    <col min="8716" max="8716" width="21.21875" style="2" customWidth="1"/>
    <col min="8717" max="8961" width="11.33203125" style="2"/>
    <col min="8962" max="8962" width="13.88671875" style="2" customWidth="1"/>
    <col min="8963" max="8963" width="24.33203125" style="2" customWidth="1"/>
    <col min="8964" max="8964" width="25.6640625" style="2" customWidth="1"/>
    <col min="8965" max="8965" width="17.109375" style="2" customWidth="1"/>
    <col min="8966" max="8966" width="11.33203125" style="2"/>
    <col min="8967" max="8967" width="11.21875" style="2" customWidth="1"/>
    <col min="8968" max="8968" width="13.21875" style="2" customWidth="1"/>
    <col min="8969" max="8969" width="11.33203125" style="2"/>
    <col min="8970" max="8970" width="13.6640625" style="2" customWidth="1"/>
    <col min="8971" max="8971" width="18.21875" style="2" customWidth="1"/>
    <col min="8972" max="8972" width="21.21875" style="2" customWidth="1"/>
    <col min="8973" max="9217" width="11.33203125" style="2"/>
    <col min="9218" max="9218" width="13.88671875" style="2" customWidth="1"/>
    <col min="9219" max="9219" width="24.33203125" style="2" customWidth="1"/>
    <col min="9220" max="9220" width="25.6640625" style="2" customWidth="1"/>
    <col min="9221" max="9221" width="17.109375" style="2" customWidth="1"/>
    <col min="9222" max="9222" width="11.33203125" style="2"/>
    <col min="9223" max="9223" width="11.21875" style="2" customWidth="1"/>
    <col min="9224" max="9224" width="13.21875" style="2" customWidth="1"/>
    <col min="9225" max="9225" width="11.33203125" style="2"/>
    <col min="9226" max="9226" width="13.6640625" style="2" customWidth="1"/>
    <col min="9227" max="9227" width="18.21875" style="2" customWidth="1"/>
    <col min="9228" max="9228" width="21.21875" style="2" customWidth="1"/>
    <col min="9229" max="9473" width="11.33203125" style="2"/>
    <col min="9474" max="9474" width="13.88671875" style="2" customWidth="1"/>
    <col min="9475" max="9475" width="24.33203125" style="2" customWidth="1"/>
    <col min="9476" max="9476" width="25.6640625" style="2" customWidth="1"/>
    <col min="9477" max="9477" width="17.109375" style="2" customWidth="1"/>
    <col min="9478" max="9478" width="11.33203125" style="2"/>
    <col min="9479" max="9479" width="11.21875" style="2" customWidth="1"/>
    <col min="9480" max="9480" width="13.21875" style="2" customWidth="1"/>
    <col min="9481" max="9481" width="11.33203125" style="2"/>
    <col min="9482" max="9482" width="13.6640625" style="2" customWidth="1"/>
    <col min="9483" max="9483" width="18.21875" style="2" customWidth="1"/>
    <col min="9484" max="9484" width="21.21875" style="2" customWidth="1"/>
    <col min="9485" max="9729" width="11.33203125" style="2"/>
    <col min="9730" max="9730" width="13.88671875" style="2" customWidth="1"/>
    <col min="9731" max="9731" width="24.33203125" style="2" customWidth="1"/>
    <col min="9732" max="9732" width="25.6640625" style="2" customWidth="1"/>
    <col min="9733" max="9733" width="17.109375" style="2" customWidth="1"/>
    <col min="9734" max="9734" width="11.33203125" style="2"/>
    <col min="9735" max="9735" width="11.21875" style="2" customWidth="1"/>
    <col min="9736" max="9736" width="13.21875" style="2" customWidth="1"/>
    <col min="9737" max="9737" width="11.33203125" style="2"/>
    <col min="9738" max="9738" width="13.6640625" style="2" customWidth="1"/>
    <col min="9739" max="9739" width="18.21875" style="2" customWidth="1"/>
    <col min="9740" max="9740" width="21.21875" style="2" customWidth="1"/>
    <col min="9741" max="9985" width="11.33203125" style="2"/>
    <col min="9986" max="9986" width="13.88671875" style="2" customWidth="1"/>
    <col min="9987" max="9987" width="24.33203125" style="2" customWidth="1"/>
    <col min="9988" max="9988" width="25.6640625" style="2" customWidth="1"/>
    <col min="9989" max="9989" width="17.109375" style="2" customWidth="1"/>
    <col min="9990" max="9990" width="11.33203125" style="2"/>
    <col min="9991" max="9991" width="11.21875" style="2" customWidth="1"/>
    <col min="9992" max="9992" width="13.21875" style="2" customWidth="1"/>
    <col min="9993" max="9993" width="11.33203125" style="2"/>
    <col min="9994" max="9994" width="13.6640625" style="2" customWidth="1"/>
    <col min="9995" max="9995" width="18.21875" style="2" customWidth="1"/>
    <col min="9996" max="9996" width="21.21875" style="2" customWidth="1"/>
    <col min="9997" max="10241" width="11.33203125" style="2"/>
    <col min="10242" max="10242" width="13.88671875" style="2" customWidth="1"/>
    <col min="10243" max="10243" width="24.33203125" style="2" customWidth="1"/>
    <col min="10244" max="10244" width="25.6640625" style="2" customWidth="1"/>
    <col min="10245" max="10245" width="17.109375" style="2" customWidth="1"/>
    <col min="10246" max="10246" width="11.33203125" style="2"/>
    <col min="10247" max="10247" width="11.21875" style="2" customWidth="1"/>
    <col min="10248" max="10248" width="13.21875" style="2" customWidth="1"/>
    <col min="10249" max="10249" width="11.33203125" style="2"/>
    <col min="10250" max="10250" width="13.6640625" style="2" customWidth="1"/>
    <col min="10251" max="10251" width="18.21875" style="2" customWidth="1"/>
    <col min="10252" max="10252" width="21.21875" style="2" customWidth="1"/>
    <col min="10253" max="10497" width="11.33203125" style="2"/>
    <col min="10498" max="10498" width="13.88671875" style="2" customWidth="1"/>
    <col min="10499" max="10499" width="24.33203125" style="2" customWidth="1"/>
    <col min="10500" max="10500" width="25.6640625" style="2" customWidth="1"/>
    <col min="10501" max="10501" width="17.109375" style="2" customWidth="1"/>
    <col min="10502" max="10502" width="11.33203125" style="2"/>
    <col min="10503" max="10503" width="11.21875" style="2" customWidth="1"/>
    <col min="10504" max="10504" width="13.21875" style="2" customWidth="1"/>
    <col min="10505" max="10505" width="11.33203125" style="2"/>
    <col min="10506" max="10506" width="13.6640625" style="2" customWidth="1"/>
    <col min="10507" max="10507" width="18.21875" style="2" customWidth="1"/>
    <col min="10508" max="10508" width="21.21875" style="2" customWidth="1"/>
    <col min="10509" max="10753" width="11.33203125" style="2"/>
    <col min="10754" max="10754" width="13.88671875" style="2" customWidth="1"/>
    <col min="10755" max="10755" width="24.33203125" style="2" customWidth="1"/>
    <col min="10756" max="10756" width="25.6640625" style="2" customWidth="1"/>
    <col min="10757" max="10757" width="17.109375" style="2" customWidth="1"/>
    <col min="10758" max="10758" width="11.33203125" style="2"/>
    <col min="10759" max="10759" width="11.21875" style="2" customWidth="1"/>
    <col min="10760" max="10760" width="13.21875" style="2" customWidth="1"/>
    <col min="10761" max="10761" width="11.33203125" style="2"/>
    <col min="10762" max="10762" width="13.6640625" style="2" customWidth="1"/>
    <col min="10763" max="10763" width="18.21875" style="2" customWidth="1"/>
    <col min="10764" max="10764" width="21.21875" style="2" customWidth="1"/>
    <col min="10765" max="11009" width="11.33203125" style="2"/>
    <col min="11010" max="11010" width="13.88671875" style="2" customWidth="1"/>
    <col min="11011" max="11011" width="24.33203125" style="2" customWidth="1"/>
    <col min="11012" max="11012" width="25.6640625" style="2" customWidth="1"/>
    <col min="11013" max="11013" width="17.109375" style="2" customWidth="1"/>
    <col min="11014" max="11014" width="11.33203125" style="2"/>
    <col min="11015" max="11015" width="11.21875" style="2" customWidth="1"/>
    <col min="11016" max="11016" width="13.21875" style="2" customWidth="1"/>
    <col min="11017" max="11017" width="11.33203125" style="2"/>
    <col min="11018" max="11018" width="13.6640625" style="2" customWidth="1"/>
    <col min="11019" max="11019" width="18.21875" style="2" customWidth="1"/>
    <col min="11020" max="11020" width="21.21875" style="2" customWidth="1"/>
    <col min="11021" max="11265" width="11.33203125" style="2"/>
    <col min="11266" max="11266" width="13.88671875" style="2" customWidth="1"/>
    <col min="11267" max="11267" width="24.33203125" style="2" customWidth="1"/>
    <col min="11268" max="11268" width="25.6640625" style="2" customWidth="1"/>
    <col min="11269" max="11269" width="17.109375" style="2" customWidth="1"/>
    <col min="11270" max="11270" width="11.33203125" style="2"/>
    <col min="11271" max="11271" width="11.21875" style="2" customWidth="1"/>
    <col min="11272" max="11272" width="13.21875" style="2" customWidth="1"/>
    <col min="11273" max="11273" width="11.33203125" style="2"/>
    <col min="11274" max="11274" width="13.6640625" style="2" customWidth="1"/>
    <col min="11275" max="11275" width="18.21875" style="2" customWidth="1"/>
    <col min="11276" max="11276" width="21.21875" style="2" customWidth="1"/>
    <col min="11277" max="11521" width="11.33203125" style="2"/>
    <col min="11522" max="11522" width="13.88671875" style="2" customWidth="1"/>
    <col min="11523" max="11523" width="24.33203125" style="2" customWidth="1"/>
    <col min="11524" max="11524" width="25.6640625" style="2" customWidth="1"/>
    <col min="11525" max="11525" width="17.109375" style="2" customWidth="1"/>
    <col min="11526" max="11526" width="11.33203125" style="2"/>
    <col min="11527" max="11527" width="11.21875" style="2" customWidth="1"/>
    <col min="11528" max="11528" width="13.21875" style="2" customWidth="1"/>
    <col min="11529" max="11529" width="11.33203125" style="2"/>
    <col min="11530" max="11530" width="13.6640625" style="2" customWidth="1"/>
    <col min="11531" max="11531" width="18.21875" style="2" customWidth="1"/>
    <col min="11532" max="11532" width="21.21875" style="2" customWidth="1"/>
    <col min="11533" max="11777" width="11.33203125" style="2"/>
    <col min="11778" max="11778" width="13.88671875" style="2" customWidth="1"/>
    <col min="11779" max="11779" width="24.33203125" style="2" customWidth="1"/>
    <col min="11780" max="11780" width="25.6640625" style="2" customWidth="1"/>
    <col min="11781" max="11781" width="17.109375" style="2" customWidth="1"/>
    <col min="11782" max="11782" width="11.33203125" style="2"/>
    <col min="11783" max="11783" width="11.21875" style="2" customWidth="1"/>
    <col min="11784" max="11784" width="13.21875" style="2" customWidth="1"/>
    <col min="11785" max="11785" width="11.33203125" style="2"/>
    <col min="11786" max="11786" width="13.6640625" style="2" customWidth="1"/>
    <col min="11787" max="11787" width="18.21875" style="2" customWidth="1"/>
    <col min="11788" max="11788" width="21.21875" style="2" customWidth="1"/>
    <col min="11789" max="12033" width="11.33203125" style="2"/>
    <col min="12034" max="12034" width="13.88671875" style="2" customWidth="1"/>
    <col min="12035" max="12035" width="24.33203125" style="2" customWidth="1"/>
    <col min="12036" max="12036" width="25.6640625" style="2" customWidth="1"/>
    <col min="12037" max="12037" width="17.109375" style="2" customWidth="1"/>
    <col min="12038" max="12038" width="11.33203125" style="2"/>
    <col min="12039" max="12039" width="11.21875" style="2" customWidth="1"/>
    <col min="12040" max="12040" width="13.21875" style="2" customWidth="1"/>
    <col min="12041" max="12041" width="11.33203125" style="2"/>
    <col min="12042" max="12042" width="13.6640625" style="2" customWidth="1"/>
    <col min="12043" max="12043" width="18.21875" style="2" customWidth="1"/>
    <col min="12044" max="12044" width="21.21875" style="2" customWidth="1"/>
    <col min="12045" max="12289" width="11.33203125" style="2"/>
    <col min="12290" max="12290" width="13.88671875" style="2" customWidth="1"/>
    <col min="12291" max="12291" width="24.33203125" style="2" customWidth="1"/>
    <col min="12292" max="12292" width="25.6640625" style="2" customWidth="1"/>
    <col min="12293" max="12293" width="17.109375" style="2" customWidth="1"/>
    <col min="12294" max="12294" width="11.33203125" style="2"/>
    <col min="12295" max="12295" width="11.21875" style="2" customWidth="1"/>
    <col min="12296" max="12296" width="13.21875" style="2" customWidth="1"/>
    <col min="12297" max="12297" width="11.33203125" style="2"/>
    <col min="12298" max="12298" width="13.6640625" style="2" customWidth="1"/>
    <col min="12299" max="12299" width="18.21875" style="2" customWidth="1"/>
    <col min="12300" max="12300" width="21.21875" style="2" customWidth="1"/>
    <col min="12301" max="12545" width="11.33203125" style="2"/>
    <col min="12546" max="12546" width="13.88671875" style="2" customWidth="1"/>
    <col min="12547" max="12547" width="24.33203125" style="2" customWidth="1"/>
    <col min="12548" max="12548" width="25.6640625" style="2" customWidth="1"/>
    <col min="12549" max="12549" width="17.109375" style="2" customWidth="1"/>
    <col min="12550" max="12550" width="11.33203125" style="2"/>
    <col min="12551" max="12551" width="11.21875" style="2" customWidth="1"/>
    <col min="12552" max="12552" width="13.21875" style="2" customWidth="1"/>
    <col min="12553" max="12553" width="11.33203125" style="2"/>
    <col min="12554" max="12554" width="13.6640625" style="2" customWidth="1"/>
    <col min="12555" max="12555" width="18.21875" style="2" customWidth="1"/>
    <col min="12556" max="12556" width="21.21875" style="2" customWidth="1"/>
    <col min="12557" max="12801" width="11.33203125" style="2"/>
    <col min="12802" max="12802" width="13.88671875" style="2" customWidth="1"/>
    <col min="12803" max="12803" width="24.33203125" style="2" customWidth="1"/>
    <col min="12804" max="12804" width="25.6640625" style="2" customWidth="1"/>
    <col min="12805" max="12805" width="17.109375" style="2" customWidth="1"/>
    <col min="12806" max="12806" width="11.33203125" style="2"/>
    <col min="12807" max="12807" width="11.21875" style="2" customWidth="1"/>
    <col min="12808" max="12808" width="13.21875" style="2" customWidth="1"/>
    <col min="12809" max="12809" width="11.33203125" style="2"/>
    <col min="12810" max="12810" width="13.6640625" style="2" customWidth="1"/>
    <col min="12811" max="12811" width="18.21875" style="2" customWidth="1"/>
    <col min="12812" max="12812" width="21.21875" style="2" customWidth="1"/>
    <col min="12813" max="13057" width="11.33203125" style="2"/>
    <col min="13058" max="13058" width="13.88671875" style="2" customWidth="1"/>
    <col min="13059" max="13059" width="24.33203125" style="2" customWidth="1"/>
    <col min="13060" max="13060" width="25.6640625" style="2" customWidth="1"/>
    <col min="13061" max="13061" width="17.109375" style="2" customWidth="1"/>
    <col min="13062" max="13062" width="11.33203125" style="2"/>
    <col min="13063" max="13063" width="11.21875" style="2" customWidth="1"/>
    <col min="13064" max="13064" width="13.21875" style="2" customWidth="1"/>
    <col min="13065" max="13065" width="11.33203125" style="2"/>
    <col min="13066" max="13066" width="13.6640625" style="2" customWidth="1"/>
    <col min="13067" max="13067" width="18.21875" style="2" customWidth="1"/>
    <col min="13068" max="13068" width="21.21875" style="2" customWidth="1"/>
    <col min="13069" max="13313" width="11.33203125" style="2"/>
    <col min="13314" max="13314" width="13.88671875" style="2" customWidth="1"/>
    <col min="13315" max="13315" width="24.33203125" style="2" customWidth="1"/>
    <col min="13316" max="13316" width="25.6640625" style="2" customWidth="1"/>
    <col min="13317" max="13317" width="17.109375" style="2" customWidth="1"/>
    <col min="13318" max="13318" width="11.33203125" style="2"/>
    <col min="13319" max="13319" width="11.21875" style="2" customWidth="1"/>
    <col min="13320" max="13320" width="13.21875" style="2" customWidth="1"/>
    <col min="13321" max="13321" width="11.33203125" style="2"/>
    <col min="13322" max="13322" width="13.6640625" style="2" customWidth="1"/>
    <col min="13323" max="13323" width="18.21875" style="2" customWidth="1"/>
    <col min="13324" max="13324" width="21.21875" style="2" customWidth="1"/>
    <col min="13325" max="13569" width="11.33203125" style="2"/>
    <col min="13570" max="13570" width="13.88671875" style="2" customWidth="1"/>
    <col min="13571" max="13571" width="24.33203125" style="2" customWidth="1"/>
    <col min="13572" max="13572" width="25.6640625" style="2" customWidth="1"/>
    <col min="13573" max="13573" width="17.109375" style="2" customWidth="1"/>
    <col min="13574" max="13574" width="11.33203125" style="2"/>
    <col min="13575" max="13575" width="11.21875" style="2" customWidth="1"/>
    <col min="13576" max="13576" width="13.21875" style="2" customWidth="1"/>
    <col min="13577" max="13577" width="11.33203125" style="2"/>
    <col min="13578" max="13578" width="13.6640625" style="2" customWidth="1"/>
    <col min="13579" max="13579" width="18.21875" style="2" customWidth="1"/>
    <col min="13580" max="13580" width="21.21875" style="2" customWidth="1"/>
    <col min="13581" max="13825" width="11.33203125" style="2"/>
    <col min="13826" max="13826" width="13.88671875" style="2" customWidth="1"/>
    <col min="13827" max="13827" width="24.33203125" style="2" customWidth="1"/>
    <col min="13828" max="13828" width="25.6640625" style="2" customWidth="1"/>
    <col min="13829" max="13829" width="17.109375" style="2" customWidth="1"/>
    <col min="13830" max="13830" width="11.33203125" style="2"/>
    <col min="13831" max="13831" width="11.21875" style="2" customWidth="1"/>
    <col min="13832" max="13832" width="13.21875" style="2" customWidth="1"/>
    <col min="13833" max="13833" width="11.33203125" style="2"/>
    <col min="13834" max="13834" width="13.6640625" style="2" customWidth="1"/>
    <col min="13835" max="13835" width="18.21875" style="2" customWidth="1"/>
    <col min="13836" max="13836" width="21.21875" style="2" customWidth="1"/>
    <col min="13837" max="14081" width="11.33203125" style="2"/>
    <col min="14082" max="14082" width="13.88671875" style="2" customWidth="1"/>
    <col min="14083" max="14083" width="24.33203125" style="2" customWidth="1"/>
    <col min="14084" max="14084" width="25.6640625" style="2" customWidth="1"/>
    <col min="14085" max="14085" width="17.109375" style="2" customWidth="1"/>
    <col min="14086" max="14086" width="11.33203125" style="2"/>
    <col min="14087" max="14087" width="11.21875" style="2" customWidth="1"/>
    <col min="14088" max="14088" width="13.21875" style="2" customWidth="1"/>
    <col min="14089" max="14089" width="11.33203125" style="2"/>
    <col min="14090" max="14090" width="13.6640625" style="2" customWidth="1"/>
    <col min="14091" max="14091" width="18.21875" style="2" customWidth="1"/>
    <col min="14092" max="14092" width="21.21875" style="2" customWidth="1"/>
    <col min="14093" max="14337" width="11.33203125" style="2"/>
    <col min="14338" max="14338" width="13.88671875" style="2" customWidth="1"/>
    <col min="14339" max="14339" width="24.33203125" style="2" customWidth="1"/>
    <col min="14340" max="14340" width="25.6640625" style="2" customWidth="1"/>
    <col min="14341" max="14341" width="17.109375" style="2" customWidth="1"/>
    <col min="14342" max="14342" width="11.33203125" style="2"/>
    <col min="14343" max="14343" width="11.21875" style="2" customWidth="1"/>
    <col min="14344" max="14344" width="13.21875" style="2" customWidth="1"/>
    <col min="14345" max="14345" width="11.33203125" style="2"/>
    <col min="14346" max="14346" width="13.6640625" style="2" customWidth="1"/>
    <col min="14347" max="14347" width="18.21875" style="2" customWidth="1"/>
    <col min="14348" max="14348" width="21.21875" style="2" customWidth="1"/>
    <col min="14349" max="14593" width="11.33203125" style="2"/>
    <col min="14594" max="14594" width="13.88671875" style="2" customWidth="1"/>
    <col min="14595" max="14595" width="24.33203125" style="2" customWidth="1"/>
    <col min="14596" max="14596" width="25.6640625" style="2" customWidth="1"/>
    <col min="14597" max="14597" width="17.109375" style="2" customWidth="1"/>
    <col min="14598" max="14598" width="11.33203125" style="2"/>
    <col min="14599" max="14599" width="11.21875" style="2" customWidth="1"/>
    <col min="14600" max="14600" width="13.21875" style="2" customWidth="1"/>
    <col min="14601" max="14601" width="11.33203125" style="2"/>
    <col min="14602" max="14602" width="13.6640625" style="2" customWidth="1"/>
    <col min="14603" max="14603" width="18.21875" style="2" customWidth="1"/>
    <col min="14604" max="14604" width="21.21875" style="2" customWidth="1"/>
    <col min="14605" max="14849" width="11.33203125" style="2"/>
    <col min="14850" max="14850" width="13.88671875" style="2" customWidth="1"/>
    <col min="14851" max="14851" width="24.33203125" style="2" customWidth="1"/>
    <col min="14852" max="14852" width="25.6640625" style="2" customWidth="1"/>
    <col min="14853" max="14853" width="17.109375" style="2" customWidth="1"/>
    <col min="14854" max="14854" width="11.33203125" style="2"/>
    <col min="14855" max="14855" width="11.21875" style="2" customWidth="1"/>
    <col min="14856" max="14856" width="13.21875" style="2" customWidth="1"/>
    <col min="14857" max="14857" width="11.33203125" style="2"/>
    <col min="14858" max="14858" width="13.6640625" style="2" customWidth="1"/>
    <col min="14859" max="14859" width="18.21875" style="2" customWidth="1"/>
    <col min="14860" max="14860" width="21.21875" style="2" customWidth="1"/>
    <col min="14861" max="15105" width="11.33203125" style="2"/>
    <col min="15106" max="15106" width="13.88671875" style="2" customWidth="1"/>
    <col min="15107" max="15107" width="24.33203125" style="2" customWidth="1"/>
    <col min="15108" max="15108" width="25.6640625" style="2" customWidth="1"/>
    <col min="15109" max="15109" width="17.109375" style="2" customWidth="1"/>
    <col min="15110" max="15110" width="11.33203125" style="2"/>
    <col min="15111" max="15111" width="11.21875" style="2" customWidth="1"/>
    <col min="15112" max="15112" width="13.21875" style="2" customWidth="1"/>
    <col min="15113" max="15113" width="11.33203125" style="2"/>
    <col min="15114" max="15114" width="13.6640625" style="2" customWidth="1"/>
    <col min="15115" max="15115" width="18.21875" style="2" customWidth="1"/>
    <col min="15116" max="15116" width="21.21875" style="2" customWidth="1"/>
    <col min="15117" max="15361" width="11.33203125" style="2"/>
    <col min="15362" max="15362" width="13.88671875" style="2" customWidth="1"/>
    <col min="15363" max="15363" width="24.33203125" style="2" customWidth="1"/>
    <col min="15364" max="15364" width="25.6640625" style="2" customWidth="1"/>
    <col min="15365" max="15365" width="17.109375" style="2" customWidth="1"/>
    <col min="15366" max="15366" width="11.33203125" style="2"/>
    <col min="15367" max="15367" width="11.21875" style="2" customWidth="1"/>
    <col min="15368" max="15368" width="13.21875" style="2" customWidth="1"/>
    <col min="15369" max="15369" width="11.33203125" style="2"/>
    <col min="15370" max="15370" width="13.6640625" style="2" customWidth="1"/>
    <col min="15371" max="15371" width="18.21875" style="2" customWidth="1"/>
    <col min="15372" max="15372" width="21.21875" style="2" customWidth="1"/>
    <col min="15373" max="15617" width="11.33203125" style="2"/>
    <col min="15618" max="15618" width="13.88671875" style="2" customWidth="1"/>
    <col min="15619" max="15619" width="24.33203125" style="2" customWidth="1"/>
    <col min="15620" max="15620" width="25.6640625" style="2" customWidth="1"/>
    <col min="15621" max="15621" width="17.109375" style="2" customWidth="1"/>
    <col min="15622" max="15622" width="11.33203125" style="2"/>
    <col min="15623" max="15623" width="11.21875" style="2" customWidth="1"/>
    <col min="15624" max="15624" width="13.21875" style="2" customWidth="1"/>
    <col min="15625" max="15625" width="11.33203125" style="2"/>
    <col min="15626" max="15626" width="13.6640625" style="2" customWidth="1"/>
    <col min="15627" max="15627" width="18.21875" style="2" customWidth="1"/>
    <col min="15628" max="15628" width="21.21875" style="2" customWidth="1"/>
    <col min="15629" max="15873" width="11.33203125" style="2"/>
    <col min="15874" max="15874" width="13.88671875" style="2" customWidth="1"/>
    <col min="15875" max="15875" width="24.33203125" style="2" customWidth="1"/>
    <col min="15876" max="15876" width="25.6640625" style="2" customWidth="1"/>
    <col min="15877" max="15877" width="17.109375" style="2" customWidth="1"/>
    <col min="15878" max="15878" width="11.33203125" style="2"/>
    <col min="15879" max="15879" width="11.21875" style="2" customWidth="1"/>
    <col min="15880" max="15880" width="13.21875" style="2" customWidth="1"/>
    <col min="15881" max="15881" width="11.33203125" style="2"/>
    <col min="15882" max="15882" width="13.6640625" style="2" customWidth="1"/>
    <col min="15883" max="15883" width="18.21875" style="2" customWidth="1"/>
    <col min="15884" max="15884" width="21.21875" style="2" customWidth="1"/>
    <col min="15885" max="16129" width="11.33203125" style="2"/>
    <col min="16130" max="16130" width="13.88671875" style="2" customWidth="1"/>
    <col min="16131" max="16131" width="24.33203125" style="2" customWidth="1"/>
    <col min="16132" max="16132" width="25.6640625" style="2" customWidth="1"/>
    <col min="16133" max="16133" width="17.109375" style="2" customWidth="1"/>
    <col min="16134" max="16134" width="11.33203125" style="2"/>
    <col min="16135" max="16135" width="11.21875" style="2" customWidth="1"/>
    <col min="16136" max="16136" width="13.21875" style="2" customWidth="1"/>
    <col min="16137" max="16137" width="11.33203125" style="2"/>
    <col min="16138" max="16138" width="13.6640625" style="2" customWidth="1"/>
    <col min="16139" max="16139" width="18.21875" style="2" customWidth="1"/>
    <col min="16140" max="16140" width="21.21875" style="2" customWidth="1"/>
    <col min="16141" max="16384" width="11.33203125" style="2"/>
  </cols>
  <sheetData>
    <row r="1" spans="1:16" ht="20.55" customHeight="1">
      <c r="A1" s="1">
        <v>46062</v>
      </c>
    </row>
    <row r="2" spans="1:16" ht="42" customHeight="1">
      <c r="C2" s="9"/>
      <c r="D2" s="9"/>
      <c r="E2" s="9"/>
      <c r="G2" s="10" t="s">
        <v>608</v>
      </c>
      <c r="I2" s="10"/>
      <c r="J2" s="9"/>
      <c r="K2" s="10"/>
      <c r="L2" s="9"/>
      <c r="M2" s="9"/>
      <c r="N2" s="10"/>
      <c r="O2" s="146" t="s">
        <v>0</v>
      </c>
      <c r="P2" s="146"/>
    </row>
    <row r="3" spans="1:16" ht="15.75" customHeight="1">
      <c r="B3" s="10"/>
      <c r="C3" s="10"/>
      <c r="D3" s="10"/>
      <c r="E3" s="10"/>
      <c r="G3" s="11" t="s">
        <v>1</v>
      </c>
      <c r="I3" s="11"/>
      <c r="J3" s="12"/>
      <c r="K3" s="10"/>
      <c r="L3" s="10"/>
      <c r="M3" s="10"/>
      <c r="N3" s="10"/>
      <c r="O3" s="146"/>
      <c r="P3" s="146"/>
    </row>
    <row r="4" spans="1:16" ht="15.75" customHeight="1">
      <c r="B4" s="10"/>
      <c r="C4" s="10"/>
      <c r="D4" s="10"/>
      <c r="F4" s="145" t="s">
        <v>2</v>
      </c>
      <c r="G4" s="145"/>
      <c r="H4" s="145"/>
      <c r="I4" s="145"/>
      <c r="J4" s="114"/>
      <c r="K4" s="114"/>
      <c r="L4" s="10"/>
      <c r="M4" s="10"/>
      <c r="N4" s="10"/>
      <c r="O4" s="146"/>
      <c r="P4" s="146"/>
    </row>
    <row r="5" spans="1:16" ht="15.75" customHeight="1">
      <c r="B5" s="10"/>
      <c r="C5" s="10"/>
      <c r="D5" s="10"/>
      <c r="E5" s="10"/>
      <c r="F5" s="13"/>
      <c r="H5" s="14" t="s">
        <v>3</v>
      </c>
      <c r="I5" s="15" t="s">
        <v>609</v>
      </c>
      <c r="K5" s="10"/>
      <c r="L5" s="10"/>
      <c r="M5" s="10"/>
      <c r="N5" s="10"/>
      <c r="O5" s="16" t="s">
        <v>4</v>
      </c>
      <c r="P5" s="17"/>
    </row>
    <row r="6" spans="1:16">
      <c r="M6" s="18"/>
      <c r="N6" s="2"/>
    </row>
    <row r="7" spans="1:16">
      <c r="C7" s="19" t="s">
        <v>5</v>
      </c>
      <c r="K7" s="18"/>
      <c r="L7" s="147">
        <v>100.04510000000001</v>
      </c>
      <c r="M7" s="148">
        <v>72</v>
      </c>
      <c r="N7" s="20" t="s">
        <v>6</v>
      </c>
      <c r="O7" s="21"/>
    </row>
    <row r="8" spans="1:16">
      <c r="C8" s="19" t="s">
        <v>616</v>
      </c>
      <c r="K8" s="18"/>
      <c r="L8" s="149">
        <f>SUM(J20:J261)</f>
        <v>0</v>
      </c>
      <c r="M8" s="150" t="e">
        <f>SUM(#REF!)</f>
        <v>#REF!</v>
      </c>
      <c r="N8" s="22" t="s">
        <v>7</v>
      </c>
      <c r="O8" s="21"/>
    </row>
    <row r="9" spans="1:16">
      <c r="C9" s="23" t="s">
        <v>8</v>
      </c>
      <c r="D9" s="24"/>
      <c r="E9" s="24"/>
      <c r="F9" s="25"/>
      <c r="G9" s="25"/>
      <c r="H9" s="26"/>
      <c r="I9" s="26"/>
      <c r="J9" s="26"/>
      <c r="K9" s="27"/>
      <c r="L9" s="149">
        <f>SUM(K20:K261)</f>
        <v>0</v>
      </c>
      <c r="M9" s="150" t="e">
        <f>SUM(#REF!)</f>
        <v>#REF!</v>
      </c>
      <c r="N9" s="22" t="s">
        <v>9</v>
      </c>
      <c r="O9" s="28"/>
    </row>
    <row r="10" spans="1:16">
      <c r="C10" s="29" t="s">
        <v>613</v>
      </c>
      <c r="D10" s="24"/>
      <c r="E10" s="24"/>
      <c r="F10" s="25"/>
      <c r="G10" s="25"/>
      <c r="H10" s="26"/>
      <c r="I10" s="26"/>
      <c r="J10" s="26"/>
      <c r="K10" s="27"/>
      <c r="L10" s="151">
        <f>SUM(M20:M261)</f>
        <v>0</v>
      </c>
      <c r="M10" s="152" t="e">
        <f>#REF!+#REF!</f>
        <v>#REF!</v>
      </c>
      <c r="N10" s="22" t="s">
        <v>10</v>
      </c>
      <c r="O10" s="28"/>
    </row>
    <row r="11" spans="1:16">
      <c r="C11" s="30" t="s">
        <v>11</v>
      </c>
      <c r="D11" s="24"/>
      <c r="E11" s="24"/>
      <c r="F11" s="25"/>
      <c r="G11" s="25"/>
      <c r="H11" s="26"/>
      <c r="I11" s="26"/>
      <c r="J11" s="26"/>
      <c r="K11" s="27"/>
      <c r="L11" s="138" t="str">
        <f>IF((L10)&gt;=5000,"-3%",IF((L10)&gt;=3000,"-2%",IF((L10)&gt;=2000,"-1%",IF(AND((L10)&lt;350,(L10)&gt;0),"+10%","0%"))))</f>
        <v>0%</v>
      </c>
      <c r="M11" s="139" t="e">
        <f>IF(M10=0,"-     %",IF(M10&gt;3500,0.03,IF(M10&gt;2500,0.02,IF(M10&gt;1500,0.01,0))))</f>
        <v>#REF!</v>
      </c>
      <c r="N11" s="22" t="s">
        <v>12</v>
      </c>
      <c r="O11" s="28"/>
    </row>
    <row r="12" spans="1:16">
      <c r="C12" s="19" t="s">
        <v>615</v>
      </c>
      <c r="D12" s="24"/>
      <c r="E12" s="24"/>
      <c r="F12" s="25"/>
      <c r="G12" s="25"/>
      <c r="H12" s="26"/>
      <c r="I12" s="26"/>
      <c r="J12" s="26"/>
      <c r="K12" s="27"/>
      <c r="L12" s="140" t="str">
        <f>IF(L9=0,"-     €",L10+L10*L11)</f>
        <v>-     €</v>
      </c>
      <c r="M12" s="141" t="e">
        <f>IF(M9=0,"-",M10-M10*M11)</f>
        <v>#REF!</v>
      </c>
      <c r="N12" s="31" t="s">
        <v>13</v>
      </c>
      <c r="O12" s="32"/>
    </row>
    <row r="13" spans="1:16">
      <c r="C13" s="19" t="s">
        <v>14</v>
      </c>
      <c r="D13" s="24"/>
      <c r="E13" s="24"/>
      <c r="F13" s="25"/>
      <c r="G13" s="25"/>
      <c r="H13" s="26"/>
      <c r="I13" s="26"/>
      <c r="J13" s="26"/>
      <c r="K13" s="27"/>
      <c r="L13" s="142" t="str">
        <f>IF(L9=0,"-     ₽",L12*L7)</f>
        <v>-     ₽</v>
      </c>
      <c r="M13" s="143" t="e">
        <f>IF(M9=0,"-",M12*M7)</f>
        <v>#REF!</v>
      </c>
      <c r="N13" s="22" t="s">
        <v>13</v>
      </c>
      <c r="O13" s="28"/>
    </row>
    <row r="14" spans="1:16">
      <c r="C14" s="30" t="s">
        <v>15</v>
      </c>
      <c r="D14" s="24"/>
      <c r="E14" s="24"/>
      <c r="F14" s="25"/>
      <c r="G14" s="25"/>
      <c r="H14" s="26"/>
      <c r="I14" s="26"/>
      <c r="J14" s="26"/>
      <c r="K14" s="33"/>
      <c r="L14" s="34"/>
      <c r="M14" s="22"/>
      <c r="N14" s="28"/>
    </row>
    <row r="15" spans="1:16">
      <c r="C15" s="35" t="s">
        <v>16</v>
      </c>
      <c r="D15" s="24"/>
      <c r="E15" s="24"/>
      <c r="F15" s="25"/>
      <c r="G15" s="25"/>
      <c r="H15" s="26"/>
      <c r="I15" s="26"/>
      <c r="J15" s="26"/>
      <c r="K15" s="33"/>
      <c r="L15" s="36"/>
      <c r="M15" s="36"/>
      <c r="N15" s="18"/>
    </row>
    <row r="16" spans="1:16" ht="9.4499999999999993" customHeight="1">
      <c r="C16" s="37"/>
      <c r="D16" s="24"/>
      <c r="E16" s="24"/>
      <c r="F16" s="25"/>
      <c r="G16" s="25"/>
      <c r="H16" s="26"/>
      <c r="I16" s="26"/>
    </row>
    <row r="17" spans="1:17" ht="69" customHeight="1">
      <c r="C17" s="144" t="s">
        <v>17</v>
      </c>
      <c r="D17" s="144"/>
      <c r="E17" s="144"/>
      <c r="F17" s="144"/>
      <c r="G17" s="144"/>
      <c r="H17" s="144"/>
      <c r="I17" s="144"/>
      <c r="J17" s="144"/>
    </row>
    <row r="18" spans="1:17">
      <c r="A18" s="38"/>
    </row>
    <row r="19" spans="1:17" s="43" customFormat="1" ht="72" customHeight="1">
      <c r="A19" s="39"/>
      <c r="B19" s="40" t="s">
        <v>18</v>
      </c>
      <c r="C19" s="41" t="s">
        <v>19</v>
      </c>
      <c r="D19" s="41"/>
      <c r="E19" s="41" t="s">
        <v>20</v>
      </c>
      <c r="F19" s="41" t="s">
        <v>21</v>
      </c>
      <c r="G19" s="42" t="s">
        <v>22</v>
      </c>
      <c r="H19" s="42" t="s">
        <v>23</v>
      </c>
      <c r="I19" s="42" t="s">
        <v>24</v>
      </c>
      <c r="J19" s="42" t="s">
        <v>25</v>
      </c>
      <c r="K19" s="41" t="s">
        <v>26</v>
      </c>
      <c r="L19" s="41" t="s">
        <v>27</v>
      </c>
      <c r="M19" s="41" t="s">
        <v>28</v>
      </c>
      <c r="N19" s="41" t="s">
        <v>610</v>
      </c>
      <c r="O19" s="41" t="s">
        <v>612</v>
      </c>
      <c r="P19" s="41" t="s">
        <v>29</v>
      </c>
      <c r="Q19" s="41" t="s">
        <v>30</v>
      </c>
    </row>
    <row r="20" spans="1:17" s="56" customFormat="1" hidden="1">
      <c r="A20" s="44"/>
      <c r="B20" s="122" t="s">
        <v>31</v>
      </c>
      <c r="C20" s="123" t="s">
        <v>32</v>
      </c>
      <c r="D20" s="124" t="s">
        <v>617</v>
      </c>
      <c r="E20" s="125" t="s">
        <v>34</v>
      </c>
      <c r="F20" s="126" t="s">
        <v>35</v>
      </c>
      <c r="G20" s="127">
        <v>1.01</v>
      </c>
      <c r="H20" s="127">
        <v>1.19</v>
      </c>
      <c r="I20" s="128">
        <v>25</v>
      </c>
      <c r="J20" s="129"/>
      <c r="K20" s="130" t="str">
        <f t="shared" ref="K20:K83" si="0">IF(J20="","-",J20/F20)</f>
        <v>-</v>
      </c>
      <c r="L20" s="131">
        <f t="shared" ref="L20:L83" si="1">H20*J20-M20</f>
        <v>0</v>
      </c>
      <c r="M20" s="131">
        <f t="shared" ref="M20:M83" si="2">IF(J20&gt;=100,G20*J20,H20*J20)</f>
        <v>0</v>
      </c>
      <c r="N20" s="132" t="s">
        <v>614</v>
      </c>
      <c r="O20" s="133" t="s">
        <v>36</v>
      </c>
      <c r="P20" s="159" t="s">
        <v>37</v>
      </c>
      <c r="Q20" s="134"/>
    </row>
    <row r="21" spans="1:17" s="56" customFormat="1">
      <c r="A21" s="44"/>
      <c r="B21" s="45" t="s">
        <v>38</v>
      </c>
      <c r="C21" s="46" t="s">
        <v>39</v>
      </c>
      <c r="D21" s="47"/>
      <c r="E21" s="48" t="s">
        <v>34</v>
      </c>
      <c r="F21" s="49" t="s">
        <v>35</v>
      </c>
      <c r="G21" s="118">
        <v>1.07</v>
      </c>
      <c r="H21" s="118">
        <v>1.26</v>
      </c>
      <c r="I21" s="50">
        <v>25</v>
      </c>
      <c r="J21" s="51"/>
      <c r="K21" s="52" t="str">
        <f t="shared" si="0"/>
        <v>-</v>
      </c>
      <c r="L21" s="53">
        <f t="shared" si="1"/>
        <v>0</v>
      </c>
      <c r="M21" s="53">
        <f t="shared" si="2"/>
        <v>0</v>
      </c>
      <c r="N21" s="120" t="s">
        <v>614</v>
      </c>
      <c r="O21" s="54" t="s">
        <v>36</v>
      </c>
      <c r="P21" s="117" t="s">
        <v>40</v>
      </c>
      <c r="Q21" s="116" t="s">
        <v>41</v>
      </c>
    </row>
    <row r="22" spans="1:17" s="56" customFormat="1">
      <c r="A22" s="44"/>
      <c r="B22" s="45" t="s">
        <v>42</v>
      </c>
      <c r="C22" s="46" t="s">
        <v>43</v>
      </c>
      <c r="D22" s="47"/>
      <c r="E22" s="48" t="s">
        <v>34</v>
      </c>
      <c r="F22" s="49" t="s">
        <v>35</v>
      </c>
      <c r="G22" s="118">
        <v>0.84</v>
      </c>
      <c r="H22" s="118">
        <v>0.99</v>
      </c>
      <c r="I22" s="50">
        <v>25</v>
      </c>
      <c r="J22" s="51"/>
      <c r="K22" s="52" t="str">
        <f t="shared" si="0"/>
        <v>-</v>
      </c>
      <c r="L22" s="53">
        <f t="shared" si="1"/>
        <v>0</v>
      </c>
      <c r="M22" s="53">
        <f t="shared" si="2"/>
        <v>0</v>
      </c>
      <c r="N22" s="119" t="s">
        <v>611</v>
      </c>
      <c r="O22" s="54" t="s">
        <v>44</v>
      </c>
      <c r="P22" s="117" t="s">
        <v>40</v>
      </c>
      <c r="Q22" s="55" t="s">
        <v>45</v>
      </c>
    </row>
    <row r="23" spans="1:17" s="56" customFormat="1" hidden="1">
      <c r="A23" s="44"/>
      <c r="B23" s="122" t="s">
        <v>46</v>
      </c>
      <c r="C23" s="123" t="s">
        <v>47</v>
      </c>
      <c r="D23" s="124" t="s">
        <v>48</v>
      </c>
      <c r="E23" s="125" t="s">
        <v>34</v>
      </c>
      <c r="F23" s="126" t="s">
        <v>35</v>
      </c>
      <c r="G23" s="127">
        <v>2.81</v>
      </c>
      <c r="H23" s="127">
        <v>3.3</v>
      </c>
      <c r="I23" s="128">
        <v>25</v>
      </c>
      <c r="J23" s="129"/>
      <c r="K23" s="130" t="str">
        <f t="shared" si="0"/>
        <v>-</v>
      </c>
      <c r="L23" s="131">
        <f t="shared" si="1"/>
        <v>0</v>
      </c>
      <c r="M23" s="131">
        <f t="shared" si="2"/>
        <v>0</v>
      </c>
      <c r="N23" s="132" t="s">
        <v>614</v>
      </c>
      <c r="O23" s="133" t="s">
        <v>36</v>
      </c>
      <c r="P23" s="136" t="s">
        <v>41</v>
      </c>
      <c r="Q23" s="137" t="s">
        <v>40</v>
      </c>
    </row>
    <row r="24" spans="1:17" s="56" customFormat="1">
      <c r="A24" s="44"/>
      <c r="B24" s="45" t="s">
        <v>49</v>
      </c>
      <c r="C24" s="46" t="s">
        <v>50</v>
      </c>
      <c r="D24" s="47"/>
      <c r="E24" s="48" t="s">
        <v>34</v>
      </c>
      <c r="F24" s="49" t="s">
        <v>35</v>
      </c>
      <c r="G24" s="118">
        <v>1.01</v>
      </c>
      <c r="H24" s="118">
        <v>1.19</v>
      </c>
      <c r="I24" s="50">
        <v>25</v>
      </c>
      <c r="J24" s="51"/>
      <c r="K24" s="52" t="str">
        <f t="shared" si="0"/>
        <v>-</v>
      </c>
      <c r="L24" s="53">
        <f t="shared" si="1"/>
        <v>0</v>
      </c>
      <c r="M24" s="53">
        <f t="shared" si="2"/>
        <v>0</v>
      </c>
      <c r="N24" s="120" t="s">
        <v>614</v>
      </c>
      <c r="O24" s="54" t="s">
        <v>51</v>
      </c>
      <c r="P24" s="115" t="s">
        <v>37</v>
      </c>
      <c r="Q24" s="116" t="s">
        <v>41</v>
      </c>
    </row>
    <row r="25" spans="1:17" s="56" customFormat="1" hidden="1">
      <c r="A25" s="44"/>
      <c r="B25" s="122" t="s">
        <v>52</v>
      </c>
      <c r="C25" s="123" t="s">
        <v>53</v>
      </c>
      <c r="D25" s="124" t="s">
        <v>54</v>
      </c>
      <c r="E25" s="125" t="s">
        <v>34</v>
      </c>
      <c r="F25" s="126" t="s">
        <v>35</v>
      </c>
      <c r="G25" s="127">
        <v>2.2999999999999998</v>
      </c>
      <c r="H25" s="127">
        <v>2.71</v>
      </c>
      <c r="I25" s="128">
        <v>25</v>
      </c>
      <c r="J25" s="129"/>
      <c r="K25" s="130" t="str">
        <f t="shared" si="0"/>
        <v>-</v>
      </c>
      <c r="L25" s="131">
        <f t="shared" si="1"/>
        <v>0</v>
      </c>
      <c r="M25" s="131">
        <f t="shared" si="2"/>
        <v>0</v>
      </c>
      <c r="N25" s="132" t="s">
        <v>614</v>
      </c>
      <c r="O25" s="133" t="s">
        <v>51</v>
      </c>
      <c r="P25" s="136" t="s">
        <v>41</v>
      </c>
      <c r="Q25" s="137" t="s">
        <v>40</v>
      </c>
    </row>
    <row r="26" spans="1:17" s="56" customFormat="1" hidden="1">
      <c r="A26" s="44"/>
      <c r="B26" s="122" t="s">
        <v>55</v>
      </c>
      <c r="C26" s="123" t="s">
        <v>56</v>
      </c>
      <c r="D26" s="124" t="s">
        <v>48</v>
      </c>
      <c r="E26" s="125" t="s">
        <v>34</v>
      </c>
      <c r="F26" s="126" t="s">
        <v>35</v>
      </c>
      <c r="G26" s="127">
        <v>1.28</v>
      </c>
      <c r="H26" s="127">
        <v>1.51</v>
      </c>
      <c r="I26" s="128">
        <v>25</v>
      </c>
      <c r="J26" s="129"/>
      <c r="K26" s="130" t="str">
        <f t="shared" si="0"/>
        <v>-</v>
      </c>
      <c r="L26" s="131">
        <f t="shared" si="1"/>
        <v>0</v>
      </c>
      <c r="M26" s="131">
        <f t="shared" si="2"/>
        <v>0</v>
      </c>
      <c r="N26" s="132" t="s">
        <v>614</v>
      </c>
      <c r="O26" s="133" t="s">
        <v>51</v>
      </c>
      <c r="P26" s="159" t="s">
        <v>37</v>
      </c>
      <c r="Q26" s="134" t="s">
        <v>45</v>
      </c>
    </row>
    <row r="27" spans="1:17" s="56" customFormat="1" hidden="1">
      <c r="A27" s="44"/>
      <c r="B27" s="122" t="s">
        <v>57</v>
      </c>
      <c r="C27" s="123" t="s">
        <v>58</v>
      </c>
      <c r="D27" s="124"/>
      <c r="E27" s="125" t="s">
        <v>34</v>
      </c>
      <c r="F27" s="126" t="s">
        <v>35</v>
      </c>
      <c r="G27" s="127">
        <v>3.31</v>
      </c>
      <c r="H27" s="127">
        <v>3.8899999999999997</v>
      </c>
      <c r="I27" s="128">
        <v>25</v>
      </c>
      <c r="J27" s="129"/>
      <c r="K27" s="130" t="str">
        <f t="shared" si="0"/>
        <v>-</v>
      </c>
      <c r="L27" s="131">
        <f t="shared" si="1"/>
        <v>0</v>
      </c>
      <c r="M27" s="131">
        <f t="shared" si="2"/>
        <v>0</v>
      </c>
      <c r="N27" s="132" t="s">
        <v>614</v>
      </c>
      <c r="O27" s="133" t="s">
        <v>51</v>
      </c>
      <c r="P27" s="136" t="s">
        <v>41</v>
      </c>
      <c r="Q27" s="137" t="s">
        <v>40</v>
      </c>
    </row>
    <row r="28" spans="1:17" s="56" customFormat="1">
      <c r="A28" s="44"/>
      <c r="B28" s="45" t="s">
        <v>59</v>
      </c>
      <c r="C28" s="46" t="s">
        <v>60</v>
      </c>
      <c r="D28" s="47"/>
      <c r="E28" s="48" t="s">
        <v>34</v>
      </c>
      <c r="F28" s="49" t="s">
        <v>35</v>
      </c>
      <c r="G28" s="118">
        <v>1.37</v>
      </c>
      <c r="H28" s="118">
        <v>1.61</v>
      </c>
      <c r="I28" s="50">
        <v>25</v>
      </c>
      <c r="J28" s="51"/>
      <c r="K28" s="52" t="str">
        <f t="shared" si="0"/>
        <v>-</v>
      </c>
      <c r="L28" s="53">
        <f t="shared" si="1"/>
        <v>0</v>
      </c>
      <c r="M28" s="53">
        <f t="shared" si="2"/>
        <v>0</v>
      </c>
      <c r="N28" s="120" t="s">
        <v>614</v>
      </c>
      <c r="O28" s="54" t="s">
        <v>44</v>
      </c>
      <c r="P28" s="117" t="s">
        <v>40</v>
      </c>
      <c r="Q28" s="116" t="s">
        <v>41</v>
      </c>
    </row>
    <row r="29" spans="1:17" s="56" customFormat="1" hidden="1">
      <c r="A29" s="44"/>
      <c r="B29" s="122" t="s">
        <v>61</v>
      </c>
      <c r="C29" s="123" t="s">
        <v>62</v>
      </c>
      <c r="D29" s="124"/>
      <c r="E29" s="125" t="s">
        <v>34</v>
      </c>
      <c r="F29" s="126" t="s">
        <v>35</v>
      </c>
      <c r="G29" s="127">
        <v>0.93</v>
      </c>
      <c r="H29" s="127">
        <v>1.0900000000000001</v>
      </c>
      <c r="I29" s="128">
        <v>25</v>
      </c>
      <c r="J29" s="129"/>
      <c r="K29" s="130" t="str">
        <f t="shared" si="0"/>
        <v>-</v>
      </c>
      <c r="L29" s="131">
        <f t="shared" si="1"/>
        <v>0</v>
      </c>
      <c r="M29" s="131">
        <f t="shared" si="2"/>
        <v>0</v>
      </c>
      <c r="N29" s="132" t="s">
        <v>614</v>
      </c>
      <c r="O29" s="133" t="s">
        <v>36</v>
      </c>
      <c r="P29" s="137" t="s">
        <v>40</v>
      </c>
      <c r="Q29" s="134" t="s">
        <v>45</v>
      </c>
    </row>
    <row r="30" spans="1:17" s="56" customFormat="1" hidden="1">
      <c r="A30" s="44"/>
      <c r="B30" s="122" t="s">
        <v>63</v>
      </c>
      <c r="C30" s="123" t="s">
        <v>64</v>
      </c>
      <c r="D30" s="124" t="s">
        <v>54</v>
      </c>
      <c r="E30" s="125" t="s">
        <v>34</v>
      </c>
      <c r="F30" s="126" t="s">
        <v>35</v>
      </c>
      <c r="G30" s="127">
        <v>2.81</v>
      </c>
      <c r="H30" s="127">
        <v>3.3</v>
      </c>
      <c r="I30" s="128">
        <v>25</v>
      </c>
      <c r="J30" s="129"/>
      <c r="K30" s="130" t="str">
        <f t="shared" si="0"/>
        <v>-</v>
      </c>
      <c r="L30" s="131">
        <f t="shared" si="1"/>
        <v>0</v>
      </c>
      <c r="M30" s="131">
        <f t="shared" si="2"/>
        <v>0</v>
      </c>
      <c r="N30" s="132" t="s">
        <v>614</v>
      </c>
      <c r="O30" s="133" t="s">
        <v>44</v>
      </c>
      <c r="P30" s="137" t="s">
        <v>40</v>
      </c>
      <c r="Q30" s="134"/>
    </row>
    <row r="31" spans="1:17" s="56" customFormat="1">
      <c r="A31" s="44"/>
      <c r="B31" s="45" t="s">
        <v>65</v>
      </c>
      <c r="C31" s="121" t="s">
        <v>66</v>
      </c>
      <c r="D31" s="57" t="s">
        <v>48</v>
      </c>
      <c r="E31" s="48" t="s">
        <v>34</v>
      </c>
      <c r="F31" s="49" t="s">
        <v>35</v>
      </c>
      <c r="G31" s="118">
        <v>1.28</v>
      </c>
      <c r="H31" s="118">
        <v>1.51</v>
      </c>
      <c r="I31" s="50">
        <v>25</v>
      </c>
      <c r="J31" s="51"/>
      <c r="K31" s="52" t="str">
        <f t="shared" si="0"/>
        <v>-</v>
      </c>
      <c r="L31" s="53">
        <f t="shared" si="1"/>
        <v>0</v>
      </c>
      <c r="M31" s="53">
        <f t="shared" si="2"/>
        <v>0</v>
      </c>
      <c r="N31" s="119" t="s">
        <v>611</v>
      </c>
      <c r="O31" s="54" t="s">
        <v>51</v>
      </c>
      <c r="P31" s="117" t="s">
        <v>40</v>
      </c>
      <c r="Q31" s="116" t="s">
        <v>41</v>
      </c>
    </row>
    <row r="32" spans="1:17" s="56" customFormat="1">
      <c r="A32" s="44"/>
      <c r="B32" s="45" t="s">
        <v>67</v>
      </c>
      <c r="C32" s="46" t="s">
        <v>68</v>
      </c>
      <c r="D32" s="47"/>
      <c r="E32" s="48" t="s">
        <v>34</v>
      </c>
      <c r="F32" s="49" t="s">
        <v>35</v>
      </c>
      <c r="G32" s="118">
        <v>0.93</v>
      </c>
      <c r="H32" s="118">
        <v>1.0900000000000001</v>
      </c>
      <c r="I32" s="50">
        <v>25</v>
      </c>
      <c r="J32" s="51"/>
      <c r="K32" s="52" t="str">
        <f t="shared" si="0"/>
        <v>-</v>
      </c>
      <c r="L32" s="53">
        <f t="shared" si="1"/>
        <v>0</v>
      </c>
      <c r="M32" s="53">
        <f t="shared" si="2"/>
        <v>0</v>
      </c>
      <c r="N32" s="120" t="s">
        <v>614</v>
      </c>
      <c r="O32" s="54" t="s">
        <v>36</v>
      </c>
      <c r="P32" s="116" t="s">
        <v>41</v>
      </c>
      <c r="Q32" s="55"/>
    </row>
    <row r="33" spans="1:17" s="56" customFormat="1">
      <c r="A33" s="44"/>
      <c r="B33" s="45" t="s">
        <v>69</v>
      </c>
      <c r="C33" s="46" t="s">
        <v>70</v>
      </c>
      <c r="D33" s="47"/>
      <c r="E33" s="48" t="s">
        <v>34</v>
      </c>
      <c r="F33" s="49" t="s">
        <v>35</v>
      </c>
      <c r="G33" s="118">
        <v>0.87</v>
      </c>
      <c r="H33" s="118">
        <v>1.02</v>
      </c>
      <c r="I33" s="50">
        <v>25</v>
      </c>
      <c r="J33" s="51"/>
      <c r="K33" s="52" t="str">
        <f t="shared" si="0"/>
        <v>-</v>
      </c>
      <c r="L33" s="53">
        <f t="shared" si="1"/>
        <v>0</v>
      </c>
      <c r="M33" s="53">
        <f t="shared" si="2"/>
        <v>0</v>
      </c>
      <c r="N33" s="120" t="s">
        <v>614</v>
      </c>
      <c r="O33" s="54" t="s">
        <v>36</v>
      </c>
      <c r="P33" s="117" t="s">
        <v>40</v>
      </c>
      <c r="Q33" s="116" t="s">
        <v>41</v>
      </c>
    </row>
    <row r="34" spans="1:17" s="56" customFormat="1" hidden="1">
      <c r="A34" s="44"/>
      <c r="B34" s="122" t="s">
        <v>71</v>
      </c>
      <c r="C34" s="123" t="s">
        <v>72</v>
      </c>
      <c r="D34" s="124"/>
      <c r="E34" s="125" t="s">
        <v>34</v>
      </c>
      <c r="F34" s="126" t="s">
        <v>35</v>
      </c>
      <c r="G34" s="127">
        <v>1.06</v>
      </c>
      <c r="H34" s="127">
        <v>1.25</v>
      </c>
      <c r="I34" s="128">
        <v>25</v>
      </c>
      <c r="J34" s="129"/>
      <c r="K34" s="130" t="str">
        <f t="shared" si="0"/>
        <v>-</v>
      </c>
      <c r="L34" s="131">
        <f t="shared" si="1"/>
        <v>0</v>
      </c>
      <c r="M34" s="131">
        <f t="shared" si="2"/>
        <v>0</v>
      </c>
      <c r="N34" s="132" t="s">
        <v>614</v>
      </c>
      <c r="O34" s="133" t="s">
        <v>36</v>
      </c>
      <c r="P34" s="137" t="s">
        <v>40</v>
      </c>
      <c r="Q34" s="136" t="s">
        <v>41</v>
      </c>
    </row>
    <row r="35" spans="1:17" s="56" customFormat="1">
      <c r="A35" s="44"/>
      <c r="B35" s="45" t="s">
        <v>73</v>
      </c>
      <c r="C35" s="121" t="s">
        <v>74</v>
      </c>
      <c r="D35" s="57" t="s">
        <v>48</v>
      </c>
      <c r="E35" s="48" t="s">
        <v>34</v>
      </c>
      <c r="F35" s="49" t="s">
        <v>35</v>
      </c>
      <c r="G35" s="118">
        <v>1.91</v>
      </c>
      <c r="H35" s="118">
        <v>2.25</v>
      </c>
      <c r="I35" s="50">
        <v>25</v>
      </c>
      <c r="J35" s="51"/>
      <c r="K35" s="52" t="str">
        <f t="shared" si="0"/>
        <v>-</v>
      </c>
      <c r="L35" s="53">
        <f t="shared" si="1"/>
        <v>0</v>
      </c>
      <c r="M35" s="53">
        <f t="shared" si="2"/>
        <v>0</v>
      </c>
      <c r="N35" s="119" t="s">
        <v>611</v>
      </c>
      <c r="O35" s="54" t="s">
        <v>44</v>
      </c>
      <c r="P35" s="115" t="s">
        <v>37</v>
      </c>
      <c r="Q35" s="116" t="s">
        <v>41</v>
      </c>
    </row>
    <row r="36" spans="1:17" s="56" customFormat="1" hidden="1">
      <c r="A36" s="44"/>
      <c r="B36" s="122" t="s">
        <v>75</v>
      </c>
      <c r="C36" s="123" t="s">
        <v>76</v>
      </c>
      <c r="D36" s="124" t="s">
        <v>54</v>
      </c>
      <c r="E36" s="125" t="s">
        <v>34</v>
      </c>
      <c r="F36" s="126" t="s">
        <v>35</v>
      </c>
      <c r="G36" s="127">
        <v>1.27</v>
      </c>
      <c r="H36" s="127">
        <v>1.49</v>
      </c>
      <c r="I36" s="128">
        <v>25</v>
      </c>
      <c r="J36" s="129"/>
      <c r="K36" s="130" t="str">
        <f t="shared" si="0"/>
        <v>-</v>
      </c>
      <c r="L36" s="131">
        <f t="shared" si="1"/>
        <v>0</v>
      </c>
      <c r="M36" s="131">
        <f t="shared" si="2"/>
        <v>0</v>
      </c>
      <c r="N36" s="132" t="s">
        <v>614</v>
      </c>
      <c r="O36" s="133" t="s">
        <v>36</v>
      </c>
      <c r="P36" s="136" t="s">
        <v>41</v>
      </c>
      <c r="Q36" s="137" t="s">
        <v>40</v>
      </c>
    </row>
    <row r="37" spans="1:17" s="56" customFormat="1" hidden="1">
      <c r="A37" s="44"/>
      <c r="B37" s="122" t="s">
        <v>77</v>
      </c>
      <c r="C37" s="123" t="s">
        <v>78</v>
      </c>
      <c r="D37" s="124"/>
      <c r="E37" s="125" t="s">
        <v>34</v>
      </c>
      <c r="F37" s="126" t="s">
        <v>35</v>
      </c>
      <c r="G37" s="127">
        <v>3.31</v>
      </c>
      <c r="H37" s="127">
        <v>3.8899999999999997</v>
      </c>
      <c r="I37" s="128">
        <v>25</v>
      </c>
      <c r="J37" s="129"/>
      <c r="K37" s="130" t="str">
        <f t="shared" si="0"/>
        <v>-</v>
      </c>
      <c r="L37" s="131">
        <f t="shared" si="1"/>
        <v>0</v>
      </c>
      <c r="M37" s="131">
        <f t="shared" si="2"/>
        <v>0</v>
      </c>
      <c r="N37" s="132" t="s">
        <v>614</v>
      </c>
      <c r="O37" s="133" t="s">
        <v>79</v>
      </c>
      <c r="P37" s="136" t="s">
        <v>41</v>
      </c>
      <c r="Q37" s="137" t="s">
        <v>40</v>
      </c>
    </row>
    <row r="38" spans="1:17" s="56" customFormat="1">
      <c r="A38" s="44"/>
      <c r="B38" s="45" t="s">
        <v>80</v>
      </c>
      <c r="C38" s="46" t="s">
        <v>81</v>
      </c>
      <c r="D38" s="47"/>
      <c r="E38" s="48" t="s">
        <v>34</v>
      </c>
      <c r="F38" s="49" t="s">
        <v>35</v>
      </c>
      <c r="G38" s="118">
        <v>1.27</v>
      </c>
      <c r="H38" s="118">
        <v>1.49</v>
      </c>
      <c r="I38" s="50">
        <v>25</v>
      </c>
      <c r="J38" s="51"/>
      <c r="K38" s="52" t="str">
        <f t="shared" si="0"/>
        <v>-</v>
      </c>
      <c r="L38" s="53">
        <f t="shared" si="1"/>
        <v>0</v>
      </c>
      <c r="M38" s="53">
        <f t="shared" si="2"/>
        <v>0</v>
      </c>
      <c r="N38" s="120" t="s">
        <v>614</v>
      </c>
      <c r="O38" s="54" t="s">
        <v>44</v>
      </c>
      <c r="P38" s="116" t="s">
        <v>41</v>
      </c>
      <c r="Q38" s="117" t="s">
        <v>40</v>
      </c>
    </row>
    <row r="39" spans="1:17" s="56" customFormat="1">
      <c r="A39" s="44"/>
      <c r="B39" s="45" t="s">
        <v>82</v>
      </c>
      <c r="C39" s="46" t="s">
        <v>83</v>
      </c>
      <c r="D39" s="47"/>
      <c r="E39" s="48" t="s">
        <v>34</v>
      </c>
      <c r="F39" s="49" t="s">
        <v>35</v>
      </c>
      <c r="G39" s="118">
        <v>1.37</v>
      </c>
      <c r="H39" s="118">
        <v>1.61</v>
      </c>
      <c r="I39" s="50">
        <v>25</v>
      </c>
      <c r="J39" s="51"/>
      <c r="K39" s="52" t="str">
        <f t="shared" si="0"/>
        <v>-</v>
      </c>
      <c r="L39" s="53">
        <f t="shared" si="1"/>
        <v>0</v>
      </c>
      <c r="M39" s="53">
        <f t="shared" si="2"/>
        <v>0</v>
      </c>
      <c r="N39" s="119" t="s">
        <v>611</v>
      </c>
      <c r="O39" s="54" t="s">
        <v>44</v>
      </c>
      <c r="P39" s="117" t="s">
        <v>40</v>
      </c>
      <c r="Q39" s="116" t="s">
        <v>41</v>
      </c>
    </row>
    <row r="40" spans="1:17" s="56" customFormat="1">
      <c r="A40" s="44"/>
      <c r="B40" s="45" t="s">
        <v>84</v>
      </c>
      <c r="C40" s="46" t="s">
        <v>85</v>
      </c>
      <c r="D40" s="47"/>
      <c r="E40" s="48" t="s">
        <v>34</v>
      </c>
      <c r="F40" s="49" t="s">
        <v>35</v>
      </c>
      <c r="G40" s="118">
        <v>1.47</v>
      </c>
      <c r="H40" s="118">
        <v>1.73</v>
      </c>
      <c r="I40" s="50">
        <v>25</v>
      </c>
      <c r="J40" s="51"/>
      <c r="K40" s="52" t="str">
        <f t="shared" si="0"/>
        <v>-</v>
      </c>
      <c r="L40" s="53">
        <f t="shared" si="1"/>
        <v>0</v>
      </c>
      <c r="M40" s="53">
        <f t="shared" si="2"/>
        <v>0</v>
      </c>
      <c r="N40" s="119" t="s">
        <v>611</v>
      </c>
      <c r="O40" s="54" t="s">
        <v>44</v>
      </c>
      <c r="P40" s="115" t="s">
        <v>37</v>
      </c>
      <c r="Q40" s="55" t="s">
        <v>45</v>
      </c>
    </row>
    <row r="41" spans="1:17" s="56" customFormat="1">
      <c r="A41" s="44"/>
      <c r="B41" s="45" t="s">
        <v>86</v>
      </c>
      <c r="C41" s="46" t="s">
        <v>87</v>
      </c>
      <c r="D41" s="58" t="s">
        <v>88</v>
      </c>
      <c r="E41" s="48" t="s">
        <v>34</v>
      </c>
      <c r="F41" s="49" t="s">
        <v>35</v>
      </c>
      <c r="G41" s="118">
        <v>3.31</v>
      </c>
      <c r="H41" s="118">
        <v>3.8899999999999997</v>
      </c>
      <c r="I41" s="50">
        <v>25</v>
      </c>
      <c r="J41" s="51"/>
      <c r="K41" s="52" t="str">
        <f t="shared" si="0"/>
        <v>-</v>
      </c>
      <c r="L41" s="53">
        <f t="shared" si="1"/>
        <v>0</v>
      </c>
      <c r="M41" s="53">
        <f t="shared" si="2"/>
        <v>0</v>
      </c>
      <c r="N41" s="119" t="s">
        <v>611</v>
      </c>
      <c r="O41" s="54"/>
      <c r="P41" s="55"/>
      <c r="Q41" s="55"/>
    </row>
    <row r="42" spans="1:17" s="56" customFormat="1">
      <c r="A42" s="44"/>
      <c r="B42" s="45" t="s">
        <v>89</v>
      </c>
      <c r="C42" s="46" t="s">
        <v>90</v>
      </c>
      <c r="D42" s="47"/>
      <c r="E42" s="48" t="s">
        <v>34</v>
      </c>
      <c r="F42" s="49" t="s">
        <v>35</v>
      </c>
      <c r="G42" s="118">
        <v>2.13</v>
      </c>
      <c r="H42" s="118">
        <v>2.5099999999999998</v>
      </c>
      <c r="I42" s="50">
        <v>25</v>
      </c>
      <c r="J42" s="51"/>
      <c r="K42" s="52" t="str">
        <f t="shared" si="0"/>
        <v>-</v>
      </c>
      <c r="L42" s="53">
        <f t="shared" si="1"/>
        <v>0</v>
      </c>
      <c r="M42" s="53">
        <f t="shared" si="2"/>
        <v>0</v>
      </c>
      <c r="N42" s="119" t="s">
        <v>611</v>
      </c>
      <c r="O42" s="54" t="s">
        <v>36</v>
      </c>
      <c r="P42" s="116" t="s">
        <v>41</v>
      </c>
      <c r="Q42" s="115" t="s">
        <v>37</v>
      </c>
    </row>
    <row r="43" spans="1:17" s="56" customFormat="1" hidden="1">
      <c r="A43" s="44"/>
      <c r="B43" s="122" t="s">
        <v>91</v>
      </c>
      <c r="C43" s="123" t="s">
        <v>92</v>
      </c>
      <c r="D43" s="124"/>
      <c r="E43" s="125" t="s">
        <v>34</v>
      </c>
      <c r="F43" s="126" t="s">
        <v>35</v>
      </c>
      <c r="G43" s="127">
        <v>1.17</v>
      </c>
      <c r="H43" s="127">
        <v>1.3800000000000001</v>
      </c>
      <c r="I43" s="128">
        <v>25</v>
      </c>
      <c r="J43" s="129"/>
      <c r="K43" s="130" t="str">
        <f t="shared" si="0"/>
        <v>-</v>
      </c>
      <c r="L43" s="131">
        <f t="shared" si="1"/>
        <v>0</v>
      </c>
      <c r="M43" s="131">
        <f t="shared" si="2"/>
        <v>0</v>
      </c>
      <c r="N43" s="132" t="s">
        <v>614</v>
      </c>
      <c r="O43" s="133" t="s">
        <v>93</v>
      </c>
      <c r="P43" s="159" t="s">
        <v>37</v>
      </c>
      <c r="Q43" s="136" t="s">
        <v>41</v>
      </c>
    </row>
    <row r="44" spans="1:17" s="56" customFormat="1">
      <c r="A44" s="44"/>
      <c r="B44" s="45" t="s">
        <v>94</v>
      </c>
      <c r="C44" s="46" t="s">
        <v>95</v>
      </c>
      <c r="D44" s="57" t="s">
        <v>48</v>
      </c>
      <c r="E44" s="48" t="s">
        <v>34</v>
      </c>
      <c r="F44" s="49" t="s">
        <v>35</v>
      </c>
      <c r="G44" s="118">
        <v>2.2999999999999998</v>
      </c>
      <c r="H44" s="118">
        <v>2.71</v>
      </c>
      <c r="I44" s="50">
        <v>25</v>
      </c>
      <c r="J44" s="51"/>
      <c r="K44" s="52" t="str">
        <f t="shared" si="0"/>
        <v>-</v>
      </c>
      <c r="L44" s="53">
        <f t="shared" si="1"/>
        <v>0</v>
      </c>
      <c r="M44" s="53">
        <f t="shared" si="2"/>
        <v>0</v>
      </c>
      <c r="N44" s="119" t="s">
        <v>611</v>
      </c>
      <c r="O44" s="54" t="s">
        <v>44</v>
      </c>
      <c r="P44" s="115" t="s">
        <v>37</v>
      </c>
      <c r="Q44" s="116" t="s">
        <v>41</v>
      </c>
    </row>
    <row r="45" spans="1:17" s="56" customFormat="1">
      <c r="A45" s="44"/>
      <c r="B45" s="45" t="s">
        <v>96</v>
      </c>
      <c r="C45" s="121" t="s">
        <v>97</v>
      </c>
      <c r="D45" s="47" t="s">
        <v>33</v>
      </c>
      <c r="E45" s="48" t="s">
        <v>34</v>
      </c>
      <c r="F45" s="49" t="s">
        <v>35</v>
      </c>
      <c r="G45" s="118">
        <v>1.23</v>
      </c>
      <c r="H45" s="118">
        <v>1.45</v>
      </c>
      <c r="I45" s="50">
        <v>25</v>
      </c>
      <c r="J45" s="51"/>
      <c r="K45" s="52" t="str">
        <f t="shared" si="0"/>
        <v>-</v>
      </c>
      <c r="L45" s="53">
        <f t="shared" si="1"/>
        <v>0</v>
      </c>
      <c r="M45" s="53">
        <f t="shared" si="2"/>
        <v>0</v>
      </c>
      <c r="N45" s="119" t="s">
        <v>611</v>
      </c>
      <c r="O45" s="54" t="s">
        <v>98</v>
      </c>
      <c r="P45" s="115" t="s">
        <v>37</v>
      </c>
      <c r="Q45" s="55"/>
    </row>
    <row r="46" spans="1:17" s="56" customFormat="1">
      <c r="A46" s="44"/>
      <c r="B46" s="45" t="s">
        <v>99</v>
      </c>
      <c r="C46" s="46" t="s">
        <v>100</v>
      </c>
      <c r="D46" s="47"/>
      <c r="E46" s="48" t="s">
        <v>34</v>
      </c>
      <c r="F46" s="49" t="s">
        <v>35</v>
      </c>
      <c r="G46" s="118">
        <v>2.1</v>
      </c>
      <c r="H46" s="118">
        <v>2.4699999999999998</v>
      </c>
      <c r="I46" s="50">
        <v>25</v>
      </c>
      <c r="J46" s="51"/>
      <c r="K46" s="52" t="str">
        <f t="shared" si="0"/>
        <v>-</v>
      </c>
      <c r="L46" s="53">
        <f t="shared" si="1"/>
        <v>0</v>
      </c>
      <c r="M46" s="53">
        <f t="shared" si="2"/>
        <v>0</v>
      </c>
      <c r="N46" s="119" t="s">
        <v>611</v>
      </c>
      <c r="O46" s="54" t="s">
        <v>51</v>
      </c>
      <c r="P46" s="115" t="s">
        <v>37</v>
      </c>
      <c r="Q46" s="55"/>
    </row>
    <row r="47" spans="1:17" s="56" customFormat="1">
      <c r="A47" s="44"/>
      <c r="B47" s="45" t="s">
        <v>101</v>
      </c>
      <c r="C47" s="46" t="s">
        <v>102</v>
      </c>
      <c r="D47" s="47"/>
      <c r="E47" s="48" t="s">
        <v>34</v>
      </c>
      <c r="F47" s="49" t="s">
        <v>35</v>
      </c>
      <c r="G47" s="118">
        <v>1.37</v>
      </c>
      <c r="H47" s="118">
        <v>1.61</v>
      </c>
      <c r="I47" s="50">
        <v>25</v>
      </c>
      <c r="J47" s="51"/>
      <c r="K47" s="52" t="str">
        <f t="shared" si="0"/>
        <v>-</v>
      </c>
      <c r="L47" s="53">
        <f t="shared" si="1"/>
        <v>0</v>
      </c>
      <c r="M47" s="53">
        <f t="shared" si="2"/>
        <v>0</v>
      </c>
      <c r="N47" s="119" t="s">
        <v>611</v>
      </c>
      <c r="O47" s="54" t="s">
        <v>51</v>
      </c>
      <c r="P47" s="115" t="s">
        <v>37</v>
      </c>
      <c r="Q47" s="55"/>
    </row>
    <row r="48" spans="1:17" s="56" customFormat="1">
      <c r="A48" s="44"/>
      <c r="B48" s="45" t="s">
        <v>103</v>
      </c>
      <c r="C48" s="46" t="s">
        <v>104</v>
      </c>
      <c r="D48" s="47"/>
      <c r="E48" s="48" t="s">
        <v>34</v>
      </c>
      <c r="F48" s="49" t="s">
        <v>35</v>
      </c>
      <c r="G48" s="118">
        <v>1.06</v>
      </c>
      <c r="H48" s="118">
        <v>1.25</v>
      </c>
      <c r="I48" s="50">
        <v>25</v>
      </c>
      <c r="J48" s="51"/>
      <c r="K48" s="52" t="str">
        <f t="shared" si="0"/>
        <v>-</v>
      </c>
      <c r="L48" s="53">
        <f t="shared" si="1"/>
        <v>0</v>
      </c>
      <c r="M48" s="53">
        <f t="shared" si="2"/>
        <v>0</v>
      </c>
      <c r="N48" s="120" t="s">
        <v>614</v>
      </c>
      <c r="O48" s="54" t="s">
        <v>93</v>
      </c>
      <c r="P48" s="115" t="s">
        <v>37</v>
      </c>
      <c r="Q48" s="55"/>
    </row>
    <row r="49" spans="1:17" s="56" customFormat="1">
      <c r="A49" s="44"/>
      <c r="B49" s="45" t="s">
        <v>105</v>
      </c>
      <c r="C49" s="46" t="s">
        <v>106</v>
      </c>
      <c r="D49" s="47"/>
      <c r="E49" s="48" t="s">
        <v>34</v>
      </c>
      <c r="F49" s="49" t="s">
        <v>35</v>
      </c>
      <c r="G49" s="118">
        <v>1.37</v>
      </c>
      <c r="H49" s="118">
        <v>1.61</v>
      </c>
      <c r="I49" s="50">
        <v>25</v>
      </c>
      <c r="J49" s="51"/>
      <c r="K49" s="52" t="str">
        <f t="shared" si="0"/>
        <v>-</v>
      </c>
      <c r="L49" s="53">
        <f t="shared" si="1"/>
        <v>0</v>
      </c>
      <c r="M49" s="53">
        <f t="shared" si="2"/>
        <v>0</v>
      </c>
      <c r="N49" s="120" t="s">
        <v>614</v>
      </c>
      <c r="O49" s="54" t="s">
        <v>107</v>
      </c>
      <c r="P49" s="115" t="s">
        <v>37</v>
      </c>
      <c r="Q49" s="55"/>
    </row>
    <row r="50" spans="1:17" s="56" customFormat="1">
      <c r="A50" s="44"/>
      <c r="B50" s="45" t="s">
        <v>108</v>
      </c>
      <c r="C50" s="121" t="s">
        <v>109</v>
      </c>
      <c r="D50" s="57" t="s">
        <v>48</v>
      </c>
      <c r="E50" s="48" t="s">
        <v>34</v>
      </c>
      <c r="F50" s="49" t="s">
        <v>35</v>
      </c>
      <c r="G50" s="118">
        <v>2.81</v>
      </c>
      <c r="H50" s="118">
        <v>3.3</v>
      </c>
      <c r="I50" s="50">
        <v>25</v>
      </c>
      <c r="J50" s="51"/>
      <c r="K50" s="52" t="str">
        <f t="shared" si="0"/>
        <v>-</v>
      </c>
      <c r="L50" s="53">
        <f t="shared" si="1"/>
        <v>0</v>
      </c>
      <c r="M50" s="53">
        <f t="shared" si="2"/>
        <v>0</v>
      </c>
      <c r="N50" s="119" t="s">
        <v>611</v>
      </c>
      <c r="O50" s="54" t="s">
        <v>44</v>
      </c>
      <c r="P50" s="115" t="s">
        <v>37</v>
      </c>
      <c r="Q50" s="55" t="s">
        <v>45</v>
      </c>
    </row>
    <row r="51" spans="1:17" s="56" customFormat="1">
      <c r="A51" s="44"/>
      <c r="B51" s="45" t="s">
        <v>110</v>
      </c>
      <c r="C51" s="46" t="s">
        <v>111</v>
      </c>
      <c r="D51" s="47"/>
      <c r="E51" s="48" t="s">
        <v>34</v>
      </c>
      <c r="F51" s="49" t="s">
        <v>35</v>
      </c>
      <c r="G51" s="118">
        <v>2.0099999999999998</v>
      </c>
      <c r="H51" s="118">
        <v>2.36</v>
      </c>
      <c r="I51" s="50">
        <v>25</v>
      </c>
      <c r="J51" s="51"/>
      <c r="K51" s="52" t="str">
        <f t="shared" si="0"/>
        <v>-</v>
      </c>
      <c r="L51" s="53">
        <f t="shared" si="1"/>
        <v>0</v>
      </c>
      <c r="M51" s="53">
        <f t="shared" si="2"/>
        <v>0</v>
      </c>
      <c r="N51" s="120" t="s">
        <v>614</v>
      </c>
      <c r="O51" s="54" t="s">
        <v>51</v>
      </c>
      <c r="P51" s="115" t="s">
        <v>37</v>
      </c>
      <c r="Q51" s="55"/>
    </row>
    <row r="52" spans="1:17" s="56" customFormat="1" hidden="1">
      <c r="A52" s="44"/>
      <c r="B52" s="122" t="s">
        <v>112</v>
      </c>
      <c r="C52" s="123" t="s">
        <v>113</v>
      </c>
      <c r="D52" s="124" t="s">
        <v>48</v>
      </c>
      <c r="E52" s="125" t="s">
        <v>34</v>
      </c>
      <c r="F52" s="126" t="s">
        <v>35</v>
      </c>
      <c r="G52" s="127">
        <v>1.05</v>
      </c>
      <c r="H52" s="127">
        <v>1.24</v>
      </c>
      <c r="I52" s="128">
        <v>25</v>
      </c>
      <c r="J52" s="129"/>
      <c r="K52" s="130" t="str">
        <f t="shared" si="0"/>
        <v>-</v>
      </c>
      <c r="L52" s="131">
        <f t="shared" si="1"/>
        <v>0</v>
      </c>
      <c r="M52" s="131">
        <f t="shared" si="2"/>
        <v>0</v>
      </c>
      <c r="N52" s="132" t="s">
        <v>614</v>
      </c>
      <c r="O52" s="133" t="s">
        <v>79</v>
      </c>
      <c r="P52" s="159" t="s">
        <v>37</v>
      </c>
      <c r="Q52" s="134"/>
    </row>
    <row r="53" spans="1:17" s="56" customFormat="1">
      <c r="A53" s="44"/>
      <c r="B53" s="45" t="s">
        <v>114</v>
      </c>
      <c r="C53" s="46" t="s">
        <v>115</v>
      </c>
      <c r="D53" s="47" t="s">
        <v>54</v>
      </c>
      <c r="E53" s="48" t="s">
        <v>34</v>
      </c>
      <c r="F53" s="49" t="s">
        <v>35</v>
      </c>
      <c r="G53" s="118">
        <v>1.27</v>
      </c>
      <c r="H53" s="118">
        <v>1.49</v>
      </c>
      <c r="I53" s="50">
        <v>25</v>
      </c>
      <c r="J53" s="51"/>
      <c r="K53" s="52" t="str">
        <f t="shared" si="0"/>
        <v>-</v>
      </c>
      <c r="L53" s="53">
        <f t="shared" si="1"/>
        <v>0</v>
      </c>
      <c r="M53" s="53">
        <f t="shared" si="2"/>
        <v>0</v>
      </c>
      <c r="N53" s="120" t="s">
        <v>614</v>
      </c>
      <c r="O53" s="54" t="s">
        <v>51</v>
      </c>
      <c r="P53" s="115" t="s">
        <v>37</v>
      </c>
      <c r="Q53" s="55"/>
    </row>
    <row r="54" spans="1:17" s="56" customFormat="1">
      <c r="A54" s="44"/>
      <c r="B54" s="45" t="s">
        <v>116</v>
      </c>
      <c r="C54" s="46" t="s">
        <v>117</v>
      </c>
      <c r="D54" s="47"/>
      <c r="E54" s="48" t="s">
        <v>34</v>
      </c>
      <c r="F54" s="49" t="s">
        <v>35</v>
      </c>
      <c r="G54" s="118">
        <v>1.9</v>
      </c>
      <c r="H54" s="118">
        <v>2.2399999999999998</v>
      </c>
      <c r="I54" s="50">
        <v>25</v>
      </c>
      <c r="J54" s="51"/>
      <c r="K54" s="52" t="str">
        <f t="shared" si="0"/>
        <v>-</v>
      </c>
      <c r="L54" s="53">
        <f t="shared" si="1"/>
        <v>0</v>
      </c>
      <c r="M54" s="53">
        <f t="shared" si="2"/>
        <v>0</v>
      </c>
      <c r="N54" s="120" t="s">
        <v>614</v>
      </c>
      <c r="O54" s="54" t="s">
        <v>51</v>
      </c>
      <c r="P54" s="115" t="s">
        <v>37</v>
      </c>
      <c r="Q54" s="55"/>
    </row>
    <row r="55" spans="1:17" s="56" customFormat="1">
      <c r="A55" s="44"/>
      <c r="B55" s="45" t="s">
        <v>118</v>
      </c>
      <c r="C55" s="46" t="s">
        <v>119</v>
      </c>
      <c r="D55" s="47"/>
      <c r="E55" s="48" t="s">
        <v>34</v>
      </c>
      <c r="F55" s="49" t="s">
        <v>35</v>
      </c>
      <c r="G55" s="118">
        <v>1.57</v>
      </c>
      <c r="H55" s="118">
        <v>1.85</v>
      </c>
      <c r="I55" s="50">
        <v>25</v>
      </c>
      <c r="J55" s="51"/>
      <c r="K55" s="52" t="str">
        <f t="shared" si="0"/>
        <v>-</v>
      </c>
      <c r="L55" s="53">
        <f t="shared" si="1"/>
        <v>0</v>
      </c>
      <c r="M55" s="53">
        <f t="shared" si="2"/>
        <v>0</v>
      </c>
      <c r="N55" s="120" t="s">
        <v>614</v>
      </c>
      <c r="O55" s="54" t="s">
        <v>98</v>
      </c>
      <c r="P55" s="115" t="s">
        <v>37</v>
      </c>
      <c r="Q55" s="55"/>
    </row>
    <row r="56" spans="1:17" s="56" customFormat="1" hidden="1">
      <c r="A56" s="44"/>
      <c r="B56" s="122" t="s">
        <v>120</v>
      </c>
      <c r="C56" s="123" t="s">
        <v>121</v>
      </c>
      <c r="D56" s="124"/>
      <c r="E56" s="125" t="s">
        <v>34</v>
      </c>
      <c r="F56" s="126" t="s">
        <v>35</v>
      </c>
      <c r="G56" s="127">
        <v>2.17</v>
      </c>
      <c r="H56" s="127">
        <v>2.5499999999999998</v>
      </c>
      <c r="I56" s="128">
        <v>25</v>
      </c>
      <c r="J56" s="129"/>
      <c r="K56" s="130" t="str">
        <f t="shared" si="0"/>
        <v>-</v>
      </c>
      <c r="L56" s="131">
        <f t="shared" si="1"/>
        <v>0</v>
      </c>
      <c r="M56" s="131">
        <f t="shared" si="2"/>
        <v>0</v>
      </c>
      <c r="N56" s="132" t="s">
        <v>614</v>
      </c>
      <c r="O56" s="133" t="s">
        <v>44</v>
      </c>
      <c r="P56" s="159" t="s">
        <v>37</v>
      </c>
      <c r="Q56" s="134" t="s">
        <v>45</v>
      </c>
    </row>
    <row r="57" spans="1:17" s="56" customFormat="1">
      <c r="A57" s="44"/>
      <c r="B57" s="45" t="s">
        <v>122</v>
      </c>
      <c r="C57" s="46" t="s">
        <v>123</v>
      </c>
      <c r="D57" s="47"/>
      <c r="E57" s="48" t="s">
        <v>34</v>
      </c>
      <c r="F57" s="49" t="s">
        <v>35</v>
      </c>
      <c r="G57" s="118">
        <v>0.95</v>
      </c>
      <c r="H57" s="118">
        <v>1.1200000000000001</v>
      </c>
      <c r="I57" s="50">
        <v>25</v>
      </c>
      <c r="J57" s="51"/>
      <c r="K57" s="52" t="str">
        <f t="shared" si="0"/>
        <v>-</v>
      </c>
      <c r="L57" s="53">
        <f t="shared" si="1"/>
        <v>0</v>
      </c>
      <c r="M57" s="53">
        <f t="shared" si="2"/>
        <v>0</v>
      </c>
      <c r="N57" s="119" t="s">
        <v>611</v>
      </c>
      <c r="O57" s="54" t="s">
        <v>36</v>
      </c>
      <c r="P57" s="115" t="s">
        <v>37</v>
      </c>
      <c r="Q57" s="55"/>
    </row>
    <row r="58" spans="1:17" s="56" customFormat="1">
      <c r="A58" s="44"/>
      <c r="B58" s="45" t="s">
        <v>124</v>
      </c>
      <c r="C58" s="46" t="s">
        <v>125</v>
      </c>
      <c r="D58" s="47"/>
      <c r="E58" s="48" t="s">
        <v>34</v>
      </c>
      <c r="F58" s="49" t="s">
        <v>35</v>
      </c>
      <c r="G58" s="118">
        <v>1.28</v>
      </c>
      <c r="H58" s="118">
        <v>1.51</v>
      </c>
      <c r="I58" s="50">
        <v>25</v>
      </c>
      <c r="J58" s="51"/>
      <c r="K58" s="52" t="str">
        <f t="shared" si="0"/>
        <v>-</v>
      </c>
      <c r="L58" s="53">
        <f t="shared" si="1"/>
        <v>0</v>
      </c>
      <c r="M58" s="53">
        <f t="shared" si="2"/>
        <v>0</v>
      </c>
      <c r="N58" s="119" t="s">
        <v>611</v>
      </c>
      <c r="O58" s="54" t="s">
        <v>44</v>
      </c>
      <c r="P58" s="117" t="s">
        <v>40</v>
      </c>
      <c r="Q58" s="116" t="s">
        <v>41</v>
      </c>
    </row>
    <row r="59" spans="1:17" s="56" customFormat="1">
      <c r="A59" s="44"/>
      <c r="B59" s="45" t="s">
        <v>126</v>
      </c>
      <c r="C59" s="46" t="s">
        <v>127</v>
      </c>
      <c r="D59" s="47"/>
      <c r="E59" s="48" t="s">
        <v>34</v>
      </c>
      <c r="F59" s="49" t="s">
        <v>35</v>
      </c>
      <c r="G59" s="118">
        <v>2.2999999999999998</v>
      </c>
      <c r="H59" s="118">
        <v>2.71</v>
      </c>
      <c r="I59" s="50">
        <v>25</v>
      </c>
      <c r="J59" s="51"/>
      <c r="K59" s="52" t="str">
        <f t="shared" si="0"/>
        <v>-</v>
      </c>
      <c r="L59" s="53">
        <f t="shared" si="1"/>
        <v>0</v>
      </c>
      <c r="M59" s="53">
        <f t="shared" si="2"/>
        <v>0</v>
      </c>
      <c r="N59" s="120" t="s">
        <v>614</v>
      </c>
      <c r="O59" s="54" t="s">
        <v>36</v>
      </c>
      <c r="P59" s="117" t="s">
        <v>40</v>
      </c>
      <c r="Q59" s="116" t="s">
        <v>41</v>
      </c>
    </row>
    <row r="60" spans="1:17" s="56" customFormat="1" hidden="1">
      <c r="A60" s="44"/>
      <c r="B60" s="122" t="s">
        <v>128</v>
      </c>
      <c r="C60" s="123" t="s">
        <v>129</v>
      </c>
      <c r="D60" s="124"/>
      <c r="E60" s="125" t="s">
        <v>34</v>
      </c>
      <c r="F60" s="126" t="s">
        <v>35</v>
      </c>
      <c r="G60" s="127">
        <v>2.2999999999999998</v>
      </c>
      <c r="H60" s="127">
        <v>2.71</v>
      </c>
      <c r="I60" s="128">
        <v>25</v>
      </c>
      <c r="J60" s="129"/>
      <c r="K60" s="130" t="str">
        <f t="shared" si="0"/>
        <v>-</v>
      </c>
      <c r="L60" s="131">
        <f t="shared" si="1"/>
        <v>0</v>
      </c>
      <c r="M60" s="131">
        <f t="shared" si="2"/>
        <v>0</v>
      </c>
      <c r="N60" s="132" t="s">
        <v>614</v>
      </c>
      <c r="O60" s="133" t="s">
        <v>36</v>
      </c>
      <c r="P60" s="136" t="s">
        <v>41</v>
      </c>
      <c r="Q60" s="137" t="s">
        <v>40</v>
      </c>
    </row>
    <row r="61" spans="1:17" s="56" customFormat="1">
      <c r="A61" s="44"/>
      <c r="B61" s="45" t="s">
        <v>130</v>
      </c>
      <c r="C61" s="46" t="s">
        <v>131</v>
      </c>
      <c r="D61" s="57" t="s">
        <v>48</v>
      </c>
      <c r="E61" s="48" t="s">
        <v>34</v>
      </c>
      <c r="F61" s="49" t="s">
        <v>35</v>
      </c>
      <c r="G61" s="118">
        <v>2.5</v>
      </c>
      <c r="H61" s="118">
        <v>2.94</v>
      </c>
      <c r="I61" s="50">
        <v>25</v>
      </c>
      <c r="J61" s="51"/>
      <c r="K61" s="52" t="str">
        <f t="shared" si="0"/>
        <v>-</v>
      </c>
      <c r="L61" s="53">
        <f t="shared" si="1"/>
        <v>0</v>
      </c>
      <c r="M61" s="53">
        <f t="shared" si="2"/>
        <v>0</v>
      </c>
      <c r="N61" s="119" t="s">
        <v>611</v>
      </c>
      <c r="O61" s="54" t="s">
        <v>44</v>
      </c>
      <c r="P61" s="116" t="s">
        <v>41</v>
      </c>
      <c r="Q61" s="117" t="s">
        <v>40</v>
      </c>
    </row>
    <row r="62" spans="1:17" s="56" customFormat="1" hidden="1">
      <c r="A62" s="44"/>
      <c r="B62" s="122" t="s">
        <v>132</v>
      </c>
      <c r="C62" s="123" t="s">
        <v>133</v>
      </c>
      <c r="D62" s="124"/>
      <c r="E62" s="125" t="s">
        <v>34</v>
      </c>
      <c r="F62" s="126" t="s">
        <v>35</v>
      </c>
      <c r="G62" s="127">
        <v>1.17</v>
      </c>
      <c r="H62" s="127">
        <v>1.3800000000000001</v>
      </c>
      <c r="I62" s="128">
        <v>25</v>
      </c>
      <c r="J62" s="129"/>
      <c r="K62" s="130" t="str">
        <f t="shared" si="0"/>
        <v>-</v>
      </c>
      <c r="L62" s="131">
        <f t="shared" si="1"/>
        <v>0</v>
      </c>
      <c r="M62" s="131">
        <f t="shared" si="2"/>
        <v>0</v>
      </c>
      <c r="N62" s="132" t="s">
        <v>614</v>
      </c>
      <c r="O62" s="133" t="s">
        <v>44</v>
      </c>
      <c r="P62" s="159" t="s">
        <v>37</v>
      </c>
      <c r="Q62" s="134"/>
    </row>
    <row r="63" spans="1:17" s="56" customFormat="1" hidden="1">
      <c r="A63" s="44"/>
      <c r="B63" s="122" t="s">
        <v>134</v>
      </c>
      <c r="C63" s="123" t="s">
        <v>135</v>
      </c>
      <c r="D63" s="124"/>
      <c r="E63" s="125" t="s">
        <v>34</v>
      </c>
      <c r="F63" s="126" t="s">
        <v>35</v>
      </c>
      <c r="G63" s="127">
        <v>2.81</v>
      </c>
      <c r="H63" s="127">
        <v>3.3</v>
      </c>
      <c r="I63" s="128">
        <v>25</v>
      </c>
      <c r="J63" s="129"/>
      <c r="K63" s="130" t="str">
        <f t="shared" si="0"/>
        <v>-</v>
      </c>
      <c r="L63" s="131">
        <f t="shared" si="1"/>
        <v>0</v>
      </c>
      <c r="M63" s="131">
        <f t="shared" si="2"/>
        <v>0</v>
      </c>
      <c r="N63" s="132" t="s">
        <v>614</v>
      </c>
      <c r="O63" s="133" t="s">
        <v>44</v>
      </c>
      <c r="P63" s="159" t="s">
        <v>37</v>
      </c>
      <c r="Q63" s="134"/>
    </row>
    <row r="64" spans="1:17" s="56" customFormat="1" hidden="1">
      <c r="A64" s="44"/>
      <c r="B64" s="122" t="s">
        <v>136</v>
      </c>
      <c r="C64" s="123" t="s">
        <v>137</v>
      </c>
      <c r="D64" s="124"/>
      <c r="E64" s="125" t="s">
        <v>34</v>
      </c>
      <c r="F64" s="126" t="s">
        <v>35</v>
      </c>
      <c r="G64" s="127">
        <v>1.06</v>
      </c>
      <c r="H64" s="127">
        <v>1.25</v>
      </c>
      <c r="I64" s="128">
        <v>25</v>
      </c>
      <c r="J64" s="129"/>
      <c r="K64" s="130" t="str">
        <f t="shared" si="0"/>
        <v>-</v>
      </c>
      <c r="L64" s="131">
        <f t="shared" si="1"/>
        <v>0</v>
      </c>
      <c r="M64" s="131">
        <f t="shared" si="2"/>
        <v>0</v>
      </c>
      <c r="N64" s="132" t="s">
        <v>614</v>
      </c>
      <c r="O64" s="133" t="s">
        <v>93</v>
      </c>
      <c r="P64" s="159" t="s">
        <v>37</v>
      </c>
      <c r="Q64" s="134"/>
    </row>
    <row r="65" spans="1:17" s="56" customFormat="1">
      <c r="A65" s="44"/>
      <c r="B65" s="45" t="s">
        <v>138</v>
      </c>
      <c r="C65" s="46" t="s">
        <v>139</v>
      </c>
      <c r="D65" s="47"/>
      <c r="E65" s="48" t="s">
        <v>34</v>
      </c>
      <c r="F65" s="49" t="s">
        <v>35</v>
      </c>
      <c r="G65" s="118">
        <v>2.0099999999999998</v>
      </c>
      <c r="H65" s="118">
        <v>2.36</v>
      </c>
      <c r="I65" s="50">
        <v>25</v>
      </c>
      <c r="J65" s="51"/>
      <c r="K65" s="52" t="str">
        <f t="shared" si="0"/>
        <v>-</v>
      </c>
      <c r="L65" s="53">
        <f t="shared" si="1"/>
        <v>0</v>
      </c>
      <c r="M65" s="53">
        <f t="shared" si="2"/>
        <v>0</v>
      </c>
      <c r="N65" s="119" t="s">
        <v>611</v>
      </c>
      <c r="O65" s="54" t="s">
        <v>36</v>
      </c>
      <c r="P65" s="116" t="s">
        <v>41</v>
      </c>
      <c r="Q65" s="55" t="s">
        <v>45</v>
      </c>
    </row>
    <row r="66" spans="1:17" s="56" customFormat="1">
      <c r="A66" s="44"/>
      <c r="B66" s="45" t="s">
        <v>140</v>
      </c>
      <c r="C66" s="46" t="s">
        <v>141</v>
      </c>
      <c r="D66" s="47"/>
      <c r="E66" s="48" t="s">
        <v>34</v>
      </c>
      <c r="F66" s="49" t="s">
        <v>35</v>
      </c>
      <c r="G66" s="118">
        <v>0.9</v>
      </c>
      <c r="H66" s="118">
        <v>1.06</v>
      </c>
      <c r="I66" s="50">
        <v>25</v>
      </c>
      <c r="J66" s="51"/>
      <c r="K66" s="52" t="str">
        <f t="shared" si="0"/>
        <v>-</v>
      </c>
      <c r="L66" s="53">
        <f t="shared" si="1"/>
        <v>0</v>
      </c>
      <c r="M66" s="53">
        <f t="shared" si="2"/>
        <v>0</v>
      </c>
      <c r="N66" s="120" t="s">
        <v>614</v>
      </c>
      <c r="O66" s="54" t="s">
        <v>36</v>
      </c>
      <c r="P66" s="117" t="s">
        <v>40</v>
      </c>
      <c r="Q66" s="55" t="s">
        <v>45</v>
      </c>
    </row>
    <row r="67" spans="1:17" s="56" customFormat="1">
      <c r="A67" s="44"/>
      <c r="B67" s="45" t="s">
        <v>142</v>
      </c>
      <c r="C67" s="46" t="s">
        <v>143</v>
      </c>
      <c r="D67" s="47"/>
      <c r="E67" s="48" t="s">
        <v>34</v>
      </c>
      <c r="F67" s="49" t="s">
        <v>35</v>
      </c>
      <c r="G67" s="118">
        <v>2.17</v>
      </c>
      <c r="H67" s="118">
        <v>2.5499999999999998</v>
      </c>
      <c r="I67" s="50">
        <v>25</v>
      </c>
      <c r="J67" s="51"/>
      <c r="K67" s="52" t="str">
        <f t="shared" si="0"/>
        <v>-</v>
      </c>
      <c r="L67" s="53">
        <f t="shared" si="1"/>
        <v>0</v>
      </c>
      <c r="M67" s="53">
        <f t="shared" si="2"/>
        <v>0</v>
      </c>
      <c r="N67" s="120" t="s">
        <v>614</v>
      </c>
      <c r="O67" s="54" t="s">
        <v>51</v>
      </c>
      <c r="P67" s="116" t="s">
        <v>41</v>
      </c>
      <c r="Q67" s="117" t="s">
        <v>40</v>
      </c>
    </row>
    <row r="68" spans="1:17" s="56" customFormat="1">
      <c r="A68" s="44"/>
      <c r="B68" s="45" t="s">
        <v>144</v>
      </c>
      <c r="C68" s="121" t="s">
        <v>145</v>
      </c>
      <c r="D68" s="57" t="s">
        <v>48</v>
      </c>
      <c r="E68" s="48" t="s">
        <v>34</v>
      </c>
      <c r="F68" s="49" t="s">
        <v>35</v>
      </c>
      <c r="G68" s="118">
        <v>2.0099999999999998</v>
      </c>
      <c r="H68" s="118">
        <v>2.36</v>
      </c>
      <c r="I68" s="50">
        <v>25</v>
      </c>
      <c r="J68" s="51"/>
      <c r="K68" s="52" t="str">
        <f t="shared" si="0"/>
        <v>-</v>
      </c>
      <c r="L68" s="53">
        <f t="shared" si="1"/>
        <v>0</v>
      </c>
      <c r="M68" s="53">
        <f t="shared" si="2"/>
        <v>0</v>
      </c>
      <c r="N68" s="119" t="s">
        <v>611</v>
      </c>
      <c r="O68" s="54" t="s">
        <v>36</v>
      </c>
      <c r="P68" s="116" t="s">
        <v>41</v>
      </c>
      <c r="Q68" s="115" t="s">
        <v>37</v>
      </c>
    </row>
    <row r="69" spans="1:17" s="56" customFormat="1" hidden="1">
      <c r="A69" s="44"/>
      <c r="B69" s="122" t="s">
        <v>146</v>
      </c>
      <c r="C69" s="123" t="s">
        <v>147</v>
      </c>
      <c r="D69" s="124"/>
      <c r="E69" s="125" t="s">
        <v>34</v>
      </c>
      <c r="F69" s="126" t="s">
        <v>35</v>
      </c>
      <c r="G69" s="127">
        <v>2.1</v>
      </c>
      <c r="H69" s="127">
        <v>2.4699999999999998</v>
      </c>
      <c r="I69" s="128">
        <v>25</v>
      </c>
      <c r="J69" s="129"/>
      <c r="K69" s="130" t="str">
        <f t="shared" si="0"/>
        <v>-</v>
      </c>
      <c r="L69" s="131">
        <f t="shared" si="1"/>
        <v>0</v>
      </c>
      <c r="M69" s="131">
        <f t="shared" si="2"/>
        <v>0</v>
      </c>
      <c r="N69" s="132" t="s">
        <v>614</v>
      </c>
      <c r="O69" s="133" t="s">
        <v>44</v>
      </c>
      <c r="P69" s="136" t="s">
        <v>41</v>
      </c>
      <c r="Q69" s="137" t="s">
        <v>40</v>
      </c>
    </row>
    <row r="70" spans="1:17" s="56" customFormat="1">
      <c r="A70" s="44"/>
      <c r="B70" s="45" t="s">
        <v>148</v>
      </c>
      <c r="C70" s="46" t="s">
        <v>149</v>
      </c>
      <c r="D70" s="47"/>
      <c r="E70" s="48" t="s">
        <v>34</v>
      </c>
      <c r="F70" s="49" t="s">
        <v>35</v>
      </c>
      <c r="G70" s="118">
        <v>3.31</v>
      </c>
      <c r="H70" s="118">
        <v>3.8899999999999997</v>
      </c>
      <c r="I70" s="50">
        <v>25</v>
      </c>
      <c r="J70" s="51"/>
      <c r="K70" s="52" t="str">
        <f t="shared" si="0"/>
        <v>-</v>
      </c>
      <c r="L70" s="53">
        <f t="shared" si="1"/>
        <v>0</v>
      </c>
      <c r="M70" s="53">
        <f t="shared" si="2"/>
        <v>0</v>
      </c>
      <c r="N70" s="119" t="s">
        <v>611</v>
      </c>
      <c r="O70" s="54" t="s">
        <v>93</v>
      </c>
      <c r="P70" s="55" t="s">
        <v>45</v>
      </c>
      <c r="Q70" s="117" t="s">
        <v>40</v>
      </c>
    </row>
    <row r="71" spans="1:17" s="56" customFormat="1" hidden="1">
      <c r="A71" s="44"/>
      <c r="B71" s="122" t="s">
        <v>150</v>
      </c>
      <c r="C71" s="123" t="s">
        <v>151</v>
      </c>
      <c r="D71" s="124"/>
      <c r="E71" s="125" t="s">
        <v>34</v>
      </c>
      <c r="F71" s="126" t="s">
        <v>35</v>
      </c>
      <c r="G71" s="127">
        <v>2.17</v>
      </c>
      <c r="H71" s="127">
        <v>2.5499999999999998</v>
      </c>
      <c r="I71" s="128">
        <v>25</v>
      </c>
      <c r="J71" s="129"/>
      <c r="K71" s="130" t="str">
        <f t="shared" si="0"/>
        <v>-</v>
      </c>
      <c r="L71" s="131">
        <f t="shared" si="1"/>
        <v>0</v>
      </c>
      <c r="M71" s="131">
        <f t="shared" si="2"/>
        <v>0</v>
      </c>
      <c r="N71" s="132" t="s">
        <v>614</v>
      </c>
      <c r="O71" s="133" t="s">
        <v>44</v>
      </c>
      <c r="P71" s="134" t="s">
        <v>45</v>
      </c>
      <c r="Q71" s="137" t="s">
        <v>40</v>
      </c>
    </row>
    <row r="72" spans="1:17" s="56" customFormat="1">
      <c r="A72" s="44"/>
      <c r="B72" s="45" t="s">
        <v>152</v>
      </c>
      <c r="C72" s="46" t="s">
        <v>153</v>
      </c>
      <c r="D72" s="47"/>
      <c r="E72" s="48" t="s">
        <v>34</v>
      </c>
      <c r="F72" s="49" t="s">
        <v>35</v>
      </c>
      <c r="G72" s="118">
        <v>2.1</v>
      </c>
      <c r="H72" s="118">
        <v>2.4699999999999998</v>
      </c>
      <c r="I72" s="50">
        <v>25</v>
      </c>
      <c r="J72" s="51"/>
      <c r="K72" s="52" t="str">
        <f t="shared" si="0"/>
        <v>-</v>
      </c>
      <c r="L72" s="53">
        <f t="shared" si="1"/>
        <v>0</v>
      </c>
      <c r="M72" s="53">
        <f t="shared" si="2"/>
        <v>0</v>
      </c>
      <c r="N72" s="120" t="s">
        <v>614</v>
      </c>
      <c r="O72" s="54" t="s">
        <v>44</v>
      </c>
      <c r="P72" s="55" t="s">
        <v>45</v>
      </c>
      <c r="Q72" s="117" t="s">
        <v>40</v>
      </c>
    </row>
    <row r="73" spans="1:17" s="56" customFormat="1" hidden="1">
      <c r="A73" s="44"/>
      <c r="B73" s="122" t="s">
        <v>154</v>
      </c>
      <c r="C73" s="123" t="s">
        <v>155</v>
      </c>
      <c r="D73" s="124"/>
      <c r="E73" s="125" t="s">
        <v>34</v>
      </c>
      <c r="F73" s="126" t="s">
        <v>35</v>
      </c>
      <c r="G73" s="127">
        <v>1.37</v>
      </c>
      <c r="H73" s="127">
        <v>1.61</v>
      </c>
      <c r="I73" s="128">
        <v>25</v>
      </c>
      <c r="J73" s="129"/>
      <c r="K73" s="130" t="str">
        <f t="shared" si="0"/>
        <v>-</v>
      </c>
      <c r="L73" s="131">
        <f t="shared" si="1"/>
        <v>0</v>
      </c>
      <c r="M73" s="131">
        <f t="shared" si="2"/>
        <v>0</v>
      </c>
      <c r="N73" s="132" t="s">
        <v>614</v>
      </c>
      <c r="O73" s="133" t="s">
        <v>36</v>
      </c>
      <c r="P73" s="137" t="s">
        <v>40</v>
      </c>
      <c r="Q73" s="136" t="s">
        <v>41</v>
      </c>
    </row>
    <row r="74" spans="1:17" s="56" customFormat="1" hidden="1">
      <c r="A74" s="44"/>
      <c r="B74" s="122" t="s">
        <v>156</v>
      </c>
      <c r="C74" s="123" t="s">
        <v>157</v>
      </c>
      <c r="D74" s="124"/>
      <c r="E74" s="125" t="s">
        <v>34</v>
      </c>
      <c r="F74" s="126" t="s">
        <v>35</v>
      </c>
      <c r="G74" s="127">
        <v>1.06</v>
      </c>
      <c r="H74" s="127">
        <v>1.25</v>
      </c>
      <c r="I74" s="128">
        <v>25</v>
      </c>
      <c r="J74" s="129"/>
      <c r="K74" s="130" t="str">
        <f t="shared" si="0"/>
        <v>-</v>
      </c>
      <c r="L74" s="131">
        <f t="shared" si="1"/>
        <v>0</v>
      </c>
      <c r="M74" s="131">
        <f t="shared" si="2"/>
        <v>0</v>
      </c>
      <c r="N74" s="132" t="s">
        <v>614</v>
      </c>
      <c r="O74" s="133" t="s">
        <v>36</v>
      </c>
      <c r="P74" s="137" t="s">
        <v>40</v>
      </c>
      <c r="Q74" s="136" t="s">
        <v>41</v>
      </c>
    </row>
    <row r="75" spans="1:17" s="56" customFormat="1">
      <c r="A75" s="44"/>
      <c r="B75" s="45" t="s">
        <v>158</v>
      </c>
      <c r="C75" s="46" t="s">
        <v>159</v>
      </c>
      <c r="D75" s="47"/>
      <c r="E75" s="48" t="s">
        <v>34</v>
      </c>
      <c r="F75" s="49" t="s">
        <v>35</v>
      </c>
      <c r="G75" s="118">
        <v>2.0099999999999998</v>
      </c>
      <c r="H75" s="118">
        <v>2.36</v>
      </c>
      <c r="I75" s="50">
        <v>25</v>
      </c>
      <c r="J75" s="51"/>
      <c r="K75" s="52" t="str">
        <f t="shared" si="0"/>
        <v>-</v>
      </c>
      <c r="L75" s="53">
        <f t="shared" si="1"/>
        <v>0</v>
      </c>
      <c r="M75" s="53">
        <f t="shared" si="2"/>
        <v>0</v>
      </c>
      <c r="N75" s="120" t="s">
        <v>614</v>
      </c>
      <c r="O75" s="54" t="s">
        <v>44</v>
      </c>
      <c r="P75" s="117" t="s">
        <v>40</v>
      </c>
      <c r="Q75" s="116" t="s">
        <v>41</v>
      </c>
    </row>
    <row r="76" spans="1:17" s="56" customFormat="1">
      <c r="A76" s="44"/>
      <c r="B76" s="45" t="s">
        <v>160</v>
      </c>
      <c r="C76" s="121" t="s">
        <v>161</v>
      </c>
      <c r="D76" s="57" t="s">
        <v>48</v>
      </c>
      <c r="E76" s="48" t="s">
        <v>34</v>
      </c>
      <c r="F76" s="49" t="s">
        <v>35</v>
      </c>
      <c r="G76" s="118">
        <v>2.2999999999999998</v>
      </c>
      <c r="H76" s="118">
        <v>2.71</v>
      </c>
      <c r="I76" s="50">
        <v>25</v>
      </c>
      <c r="J76" s="51"/>
      <c r="K76" s="52" t="str">
        <f t="shared" si="0"/>
        <v>-</v>
      </c>
      <c r="L76" s="53">
        <f t="shared" si="1"/>
        <v>0</v>
      </c>
      <c r="M76" s="53">
        <f t="shared" si="2"/>
        <v>0</v>
      </c>
      <c r="N76" s="119" t="s">
        <v>611</v>
      </c>
      <c r="O76" s="54" t="s">
        <v>93</v>
      </c>
      <c r="P76" s="55" t="s">
        <v>45</v>
      </c>
      <c r="Q76" s="117" t="s">
        <v>40</v>
      </c>
    </row>
    <row r="77" spans="1:17" s="56" customFormat="1">
      <c r="A77" s="44"/>
      <c r="B77" s="45" t="s">
        <v>162</v>
      </c>
      <c r="C77" s="46" t="s">
        <v>163</v>
      </c>
      <c r="D77" s="47"/>
      <c r="E77" s="48" t="s">
        <v>34</v>
      </c>
      <c r="F77" s="49" t="s">
        <v>35</v>
      </c>
      <c r="G77" s="118">
        <v>1.67</v>
      </c>
      <c r="H77" s="118">
        <v>1.96</v>
      </c>
      <c r="I77" s="50">
        <v>25</v>
      </c>
      <c r="J77" s="51"/>
      <c r="K77" s="52" t="str">
        <f t="shared" si="0"/>
        <v>-</v>
      </c>
      <c r="L77" s="53">
        <f t="shared" si="1"/>
        <v>0</v>
      </c>
      <c r="M77" s="53">
        <f t="shared" si="2"/>
        <v>0</v>
      </c>
      <c r="N77" s="120" t="s">
        <v>614</v>
      </c>
      <c r="O77" s="54" t="s">
        <v>36</v>
      </c>
      <c r="P77" s="116" t="s">
        <v>41</v>
      </c>
      <c r="Q77" s="115" t="s">
        <v>37</v>
      </c>
    </row>
    <row r="78" spans="1:17" s="56" customFormat="1">
      <c r="A78" s="44"/>
      <c r="B78" s="45" t="s">
        <v>164</v>
      </c>
      <c r="C78" s="121" t="s">
        <v>165</v>
      </c>
      <c r="D78" s="57" t="s">
        <v>48</v>
      </c>
      <c r="E78" s="48" t="s">
        <v>34</v>
      </c>
      <c r="F78" s="49" t="s">
        <v>35</v>
      </c>
      <c r="G78" s="118">
        <v>1.1100000000000001</v>
      </c>
      <c r="H78" s="118">
        <v>1.3</v>
      </c>
      <c r="I78" s="50">
        <v>25</v>
      </c>
      <c r="J78" s="51"/>
      <c r="K78" s="52" t="str">
        <f t="shared" si="0"/>
        <v>-</v>
      </c>
      <c r="L78" s="53">
        <f t="shared" si="1"/>
        <v>0</v>
      </c>
      <c r="M78" s="53">
        <f t="shared" si="2"/>
        <v>0</v>
      </c>
      <c r="N78" s="119" t="s">
        <v>611</v>
      </c>
      <c r="O78" s="54" t="s">
        <v>44</v>
      </c>
      <c r="P78" s="116" t="s">
        <v>41</v>
      </c>
      <c r="Q78" s="117" t="s">
        <v>40</v>
      </c>
    </row>
    <row r="79" spans="1:17" s="56" customFormat="1">
      <c r="A79" s="44"/>
      <c r="B79" s="45" t="s">
        <v>166</v>
      </c>
      <c r="C79" s="46" t="s">
        <v>167</v>
      </c>
      <c r="D79" s="47"/>
      <c r="E79" s="48" t="s">
        <v>34</v>
      </c>
      <c r="F79" s="49" t="s">
        <v>35</v>
      </c>
      <c r="G79" s="118">
        <v>1.27</v>
      </c>
      <c r="H79" s="118">
        <v>1.49</v>
      </c>
      <c r="I79" s="50">
        <v>25</v>
      </c>
      <c r="J79" s="51"/>
      <c r="K79" s="52" t="str">
        <f t="shared" si="0"/>
        <v>-</v>
      </c>
      <c r="L79" s="53">
        <f t="shared" si="1"/>
        <v>0</v>
      </c>
      <c r="M79" s="53">
        <f t="shared" si="2"/>
        <v>0</v>
      </c>
      <c r="N79" s="119" t="s">
        <v>611</v>
      </c>
      <c r="O79" s="54" t="s">
        <v>51</v>
      </c>
      <c r="P79" s="116" t="s">
        <v>41</v>
      </c>
      <c r="Q79" s="55" t="s">
        <v>45</v>
      </c>
    </row>
    <row r="80" spans="1:17" s="56" customFormat="1" hidden="1">
      <c r="A80" s="44"/>
      <c r="B80" s="122" t="s">
        <v>168</v>
      </c>
      <c r="C80" s="123" t="s">
        <v>169</v>
      </c>
      <c r="D80" s="124"/>
      <c r="E80" s="125" t="s">
        <v>34</v>
      </c>
      <c r="F80" s="126" t="s">
        <v>35</v>
      </c>
      <c r="G80" s="127">
        <v>1.37</v>
      </c>
      <c r="H80" s="127">
        <v>1.61</v>
      </c>
      <c r="I80" s="128">
        <v>25</v>
      </c>
      <c r="J80" s="129"/>
      <c r="K80" s="130" t="str">
        <f t="shared" si="0"/>
        <v>-</v>
      </c>
      <c r="L80" s="131">
        <f t="shared" si="1"/>
        <v>0</v>
      </c>
      <c r="M80" s="131">
        <f t="shared" si="2"/>
        <v>0</v>
      </c>
      <c r="N80" s="132" t="s">
        <v>614</v>
      </c>
      <c r="O80" s="133" t="s">
        <v>44</v>
      </c>
      <c r="P80" s="137" t="s">
        <v>40</v>
      </c>
      <c r="Q80" s="134"/>
    </row>
    <row r="81" spans="1:17" s="56" customFormat="1" hidden="1">
      <c r="A81" s="44"/>
      <c r="B81" s="122" t="s">
        <v>170</v>
      </c>
      <c r="C81" s="123" t="s">
        <v>171</v>
      </c>
      <c r="D81" s="124"/>
      <c r="E81" s="125" t="s">
        <v>34</v>
      </c>
      <c r="F81" s="126" t="s">
        <v>35</v>
      </c>
      <c r="G81" s="127">
        <v>2.1</v>
      </c>
      <c r="H81" s="127">
        <v>2.4699999999999998</v>
      </c>
      <c r="I81" s="128">
        <v>25</v>
      </c>
      <c r="J81" s="129"/>
      <c r="K81" s="130" t="str">
        <f t="shared" si="0"/>
        <v>-</v>
      </c>
      <c r="L81" s="131">
        <f t="shared" si="1"/>
        <v>0</v>
      </c>
      <c r="M81" s="131">
        <f t="shared" si="2"/>
        <v>0</v>
      </c>
      <c r="N81" s="132" t="s">
        <v>614</v>
      </c>
      <c r="O81" s="133" t="s">
        <v>93</v>
      </c>
      <c r="P81" s="137" t="s">
        <v>40</v>
      </c>
      <c r="Q81" s="134" t="s">
        <v>45</v>
      </c>
    </row>
    <row r="82" spans="1:17" s="56" customFormat="1" hidden="1">
      <c r="A82" s="44"/>
      <c r="B82" s="122" t="s">
        <v>172</v>
      </c>
      <c r="C82" s="123" t="s">
        <v>173</v>
      </c>
      <c r="D82" s="124"/>
      <c r="E82" s="125" t="s">
        <v>34</v>
      </c>
      <c r="F82" s="126" t="s">
        <v>35</v>
      </c>
      <c r="G82" s="127">
        <v>1.1100000000000001</v>
      </c>
      <c r="H82" s="127">
        <v>1.31</v>
      </c>
      <c r="I82" s="128">
        <v>25</v>
      </c>
      <c r="J82" s="129"/>
      <c r="K82" s="130" t="str">
        <f t="shared" si="0"/>
        <v>-</v>
      </c>
      <c r="L82" s="131">
        <f t="shared" si="1"/>
        <v>0</v>
      </c>
      <c r="M82" s="131">
        <f t="shared" si="2"/>
        <v>0</v>
      </c>
      <c r="N82" s="132" t="s">
        <v>614</v>
      </c>
      <c r="O82" s="133" t="s">
        <v>44</v>
      </c>
      <c r="P82" s="137" t="s">
        <v>40</v>
      </c>
      <c r="Q82" s="136" t="s">
        <v>41</v>
      </c>
    </row>
    <row r="83" spans="1:17" s="56" customFormat="1">
      <c r="A83" s="44"/>
      <c r="B83" s="45" t="s">
        <v>174</v>
      </c>
      <c r="C83" s="46" t="s">
        <v>175</v>
      </c>
      <c r="D83" s="47"/>
      <c r="E83" s="48" t="s">
        <v>34</v>
      </c>
      <c r="F83" s="49" t="s">
        <v>35</v>
      </c>
      <c r="G83" s="118">
        <v>2.2999999999999998</v>
      </c>
      <c r="H83" s="118">
        <v>2.71</v>
      </c>
      <c r="I83" s="50">
        <v>25</v>
      </c>
      <c r="J83" s="51"/>
      <c r="K83" s="52" t="str">
        <f t="shared" si="0"/>
        <v>-</v>
      </c>
      <c r="L83" s="53">
        <f t="shared" si="1"/>
        <v>0</v>
      </c>
      <c r="M83" s="53">
        <f t="shared" si="2"/>
        <v>0</v>
      </c>
      <c r="N83" s="119" t="s">
        <v>611</v>
      </c>
      <c r="O83" s="54" t="s">
        <v>36</v>
      </c>
      <c r="P83" s="116" t="s">
        <v>41</v>
      </c>
      <c r="Q83" s="115" t="s">
        <v>37</v>
      </c>
    </row>
    <row r="84" spans="1:17" s="56" customFormat="1">
      <c r="A84" s="44"/>
      <c r="B84" s="45" t="s">
        <v>176</v>
      </c>
      <c r="C84" s="46" t="s">
        <v>177</v>
      </c>
      <c r="D84" s="47"/>
      <c r="E84" s="48" t="s">
        <v>34</v>
      </c>
      <c r="F84" s="49" t="s">
        <v>35</v>
      </c>
      <c r="G84" s="118">
        <v>2.2999999999999998</v>
      </c>
      <c r="H84" s="118">
        <v>2.71</v>
      </c>
      <c r="I84" s="50">
        <v>25</v>
      </c>
      <c r="J84" s="51"/>
      <c r="K84" s="52" t="str">
        <f t="shared" ref="K84:K144" si="3">IF(J84="","-",J84/F84)</f>
        <v>-</v>
      </c>
      <c r="L84" s="53">
        <f t="shared" ref="L84:L144" si="4">H84*J84-M84</f>
        <v>0</v>
      </c>
      <c r="M84" s="53">
        <f t="shared" ref="M84:M144" si="5">IF(J84&gt;=100,G84*J84,H84*J84)</f>
        <v>0</v>
      </c>
      <c r="N84" s="120" t="s">
        <v>614</v>
      </c>
      <c r="O84" s="54" t="s">
        <v>36</v>
      </c>
      <c r="P84" s="116" t="s">
        <v>41</v>
      </c>
      <c r="Q84" s="115" t="s">
        <v>37</v>
      </c>
    </row>
    <row r="85" spans="1:17" s="56" customFormat="1">
      <c r="A85" s="44"/>
      <c r="B85" s="45" t="s">
        <v>178</v>
      </c>
      <c r="C85" s="46" t="s">
        <v>179</v>
      </c>
      <c r="D85" s="47"/>
      <c r="E85" s="48" t="s">
        <v>34</v>
      </c>
      <c r="F85" s="49" t="s">
        <v>35</v>
      </c>
      <c r="G85" s="118">
        <v>1.67</v>
      </c>
      <c r="H85" s="118">
        <v>1.96</v>
      </c>
      <c r="I85" s="50">
        <v>25</v>
      </c>
      <c r="J85" s="51"/>
      <c r="K85" s="52" t="str">
        <f t="shared" si="3"/>
        <v>-</v>
      </c>
      <c r="L85" s="53">
        <f t="shared" si="4"/>
        <v>0</v>
      </c>
      <c r="M85" s="53">
        <f t="shared" si="5"/>
        <v>0</v>
      </c>
      <c r="N85" s="120" t="s">
        <v>614</v>
      </c>
      <c r="O85" s="54" t="s">
        <v>51</v>
      </c>
      <c r="P85" s="115" t="s">
        <v>37</v>
      </c>
      <c r="Q85" s="116" t="s">
        <v>41</v>
      </c>
    </row>
    <row r="86" spans="1:17" s="56" customFormat="1">
      <c r="A86" s="44"/>
      <c r="B86" s="45" t="s">
        <v>180</v>
      </c>
      <c r="C86" s="46" t="s">
        <v>181</v>
      </c>
      <c r="D86" s="47"/>
      <c r="E86" s="48" t="s">
        <v>34</v>
      </c>
      <c r="F86" s="49" t="s">
        <v>35</v>
      </c>
      <c r="G86" s="118">
        <v>0.95</v>
      </c>
      <c r="H86" s="118">
        <v>1.1200000000000001</v>
      </c>
      <c r="I86" s="50">
        <v>25</v>
      </c>
      <c r="J86" s="51"/>
      <c r="K86" s="52" t="str">
        <f t="shared" si="3"/>
        <v>-</v>
      </c>
      <c r="L86" s="53">
        <f t="shared" si="4"/>
        <v>0</v>
      </c>
      <c r="M86" s="53">
        <f t="shared" si="5"/>
        <v>0</v>
      </c>
      <c r="N86" s="120" t="s">
        <v>614</v>
      </c>
      <c r="O86" s="54" t="s">
        <v>51</v>
      </c>
      <c r="P86" s="115" t="s">
        <v>37</v>
      </c>
      <c r="Q86" s="55"/>
    </row>
    <row r="87" spans="1:17" s="56" customFormat="1" hidden="1">
      <c r="A87" s="44"/>
      <c r="B87" s="122" t="s">
        <v>182</v>
      </c>
      <c r="C87" s="123" t="s">
        <v>183</v>
      </c>
      <c r="D87" s="124" t="s">
        <v>54</v>
      </c>
      <c r="E87" s="125" t="s">
        <v>34</v>
      </c>
      <c r="F87" s="126" t="s">
        <v>35</v>
      </c>
      <c r="G87" s="127">
        <v>2.2999999999999998</v>
      </c>
      <c r="H87" s="127">
        <v>2.71</v>
      </c>
      <c r="I87" s="128">
        <v>25</v>
      </c>
      <c r="J87" s="129"/>
      <c r="K87" s="130" t="str">
        <f t="shared" si="3"/>
        <v>-</v>
      </c>
      <c r="L87" s="131">
        <f t="shared" si="4"/>
        <v>0</v>
      </c>
      <c r="M87" s="131">
        <f t="shared" si="5"/>
        <v>0</v>
      </c>
      <c r="N87" s="132" t="s">
        <v>614</v>
      </c>
      <c r="O87" s="133" t="s">
        <v>44</v>
      </c>
      <c r="P87" s="136" t="s">
        <v>41</v>
      </c>
      <c r="Q87" s="137" t="s">
        <v>40</v>
      </c>
    </row>
    <row r="88" spans="1:17" s="56" customFormat="1">
      <c r="A88" s="44"/>
      <c r="B88" s="45" t="s">
        <v>184</v>
      </c>
      <c r="C88" s="46" t="s">
        <v>185</v>
      </c>
      <c r="D88" s="47" t="s">
        <v>54</v>
      </c>
      <c r="E88" s="48" t="s">
        <v>34</v>
      </c>
      <c r="F88" s="49" t="s">
        <v>35</v>
      </c>
      <c r="G88" s="118">
        <v>2.2999999999999998</v>
      </c>
      <c r="H88" s="118">
        <v>2.71</v>
      </c>
      <c r="I88" s="50">
        <v>25</v>
      </c>
      <c r="J88" s="51"/>
      <c r="K88" s="52" t="str">
        <f t="shared" si="3"/>
        <v>-</v>
      </c>
      <c r="L88" s="53">
        <f t="shared" si="4"/>
        <v>0</v>
      </c>
      <c r="M88" s="53">
        <f t="shared" si="5"/>
        <v>0</v>
      </c>
      <c r="N88" s="120" t="s">
        <v>614</v>
      </c>
      <c r="O88" s="54" t="s">
        <v>51</v>
      </c>
      <c r="P88" s="116" t="s">
        <v>41</v>
      </c>
      <c r="Q88" s="117" t="s">
        <v>40</v>
      </c>
    </row>
    <row r="89" spans="1:17" s="56" customFormat="1">
      <c r="A89" s="44"/>
      <c r="B89" s="45" t="s">
        <v>186</v>
      </c>
      <c r="C89" s="46" t="s">
        <v>187</v>
      </c>
      <c r="D89" s="47"/>
      <c r="E89" s="48" t="s">
        <v>34</v>
      </c>
      <c r="F89" s="49" t="s">
        <v>35</v>
      </c>
      <c r="G89" s="118">
        <v>2.81</v>
      </c>
      <c r="H89" s="118">
        <v>3.3</v>
      </c>
      <c r="I89" s="50">
        <v>25</v>
      </c>
      <c r="J89" s="51"/>
      <c r="K89" s="52" t="str">
        <f t="shared" si="3"/>
        <v>-</v>
      </c>
      <c r="L89" s="53">
        <f t="shared" si="4"/>
        <v>0</v>
      </c>
      <c r="M89" s="53">
        <f t="shared" si="5"/>
        <v>0</v>
      </c>
      <c r="N89" s="119" t="s">
        <v>611</v>
      </c>
      <c r="O89" s="54" t="s">
        <v>188</v>
      </c>
      <c r="P89" s="117" t="s">
        <v>40</v>
      </c>
      <c r="Q89" s="116" t="s">
        <v>41</v>
      </c>
    </row>
    <row r="90" spans="1:17" s="56" customFormat="1">
      <c r="A90" s="44"/>
      <c r="B90" s="45" t="s">
        <v>189</v>
      </c>
      <c r="C90" s="46" t="s">
        <v>190</v>
      </c>
      <c r="D90" s="57" t="s">
        <v>48</v>
      </c>
      <c r="E90" s="48" t="s">
        <v>34</v>
      </c>
      <c r="F90" s="49" t="s">
        <v>35</v>
      </c>
      <c r="G90" s="118">
        <v>2.5</v>
      </c>
      <c r="H90" s="118">
        <v>2.94</v>
      </c>
      <c r="I90" s="50">
        <v>25</v>
      </c>
      <c r="J90" s="51"/>
      <c r="K90" s="52" t="str">
        <f t="shared" si="3"/>
        <v>-</v>
      </c>
      <c r="L90" s="53">
        <f t="shared" si="4"/>
        <v>0</v>
      </c>
      <c r="M90" s="53">
        <f t="shared" si="5"/>
        <v>0</v>
      </c>
      <c r="N90" s="119" t="s">
        <v>611</v>
      </c>
      <c r="O90" s="54" t="s">
        <v>44</v>
      </c>
      <c r="P90" s="55" t="s">
        <v>45</v>
      </c>
      <c r="Q90" s="117" t="s">
        <v>40</v>
      </c>
    </row>
    <row r="91" spans="1:17" s="56" customFormat="1" hidden="1">
      <c r="A91" s="44"/>
      <c r="B91" s="122" t="s">
        <v>191</v>
      </c>
      <c r="C91" s="123" t="s">
        <v>192</v>
      </c>
      <c r="D91" s="124" t="s">
        <v>88</v>
      </c>
      <c r="E91" s="125" t="s">
        <v>34</v>
      </c>
      <c r="F91" s="126" t="s">
        <v>35</v>
      </c>
      <c r="G91" s="127">
        <v>4.2</v>
      </c>
      <c r="H91" s="127">
        <v>4.9399999999999995</v>
      </c>
      <c r="I91" s="128">
        <v>25</v>
      </c>
      <c r="J91" s="129"/>
      <c r="K91" s="130" t="str">
        <f t="shared" si="3"/>
        <v>-</v>
      </c>
      <c r="L91" s="131">
        <f t="shared" si="4"/>
        <v>0</v>
      </c>
      <c r="M91" s="131">
        <f t="shared" si="5"/>
        <v>0</v>
      </c>
      <c r="N91" s="132" t="s">
        <v>614</v>
      </c>
      <c r="O91" s="133"/>
      <c r="P91" s="134"/>
      <c r="Q91" s="134"/>
    </row>
    <row r="92" spans="1:17" s="56" customFormat="1">
      <c r="A92" s="44"/>
      <c r="B92" s="45" t="s">
        <v>193</v>
      </c>
      <c r="C92" s="121" t="s">
        <v>194</v>
      </c>
      <c r="D92" s="57" t="s">
        <v>48</v>
      </c>
      <c r="E92" s="48" t="s">
        <v>34</v>
      </c>
      <c r="F92" s="49" t="s">
        <v>35</v>
      </c>
      <c r="G92" s="118">
        <v>2.1</v>
      </c>
      <c r="H92" s="118">
        <v>2.4699999999999998</v>
      </c>
      <c r="I92" s="50">
        <v>25</v>
      </c>
      <c r="J92" s="51"/>
      <c r="K92" s="52" t="str">
        <f t="shared" si="3"/>
        <v>-</v>
      </c>
      <c r="L92" s="53">
        <f t="shared" si="4"/>
        <v>0</v>
      </c>
      <c r="M92" s="53">
        <f t="shared" si="5"/>
        <v>0</v>
      </c>
      <c r="N92" s="119" t="s">
        <v>611</v>
      </c>
      <c r="O92" s="54" t="s">
        <v>44</v>
      </c>
      <c r="P92" s="115" t="s">
        <v>37</v>
      </c>
      <c r="Q92" s="55" t="s">
        <v>45</v>
      </c>
    </row>
    <row r="93" spans="1:17" s="56" customFormat="1" hidden="1">
      <c r="A93" s="44"/>
      <c r="B93" s="122" t="s">
        <v>195</v>
      </c>
      <c r="C93" s="123" t="s">
        <v>196</v>
      </c>
      <c r="D93" s="124" t="s">
        <v>48</v>
      </c>
      <c r="E93" s="125" t="s">
        <v>34</v>
      </c>
      <c r="F93" s="126" t="s">
        <v>35</v>
      </c>
      <c r="G93" s="127">
        <v>4.12</v>
      </c>
      <c r="H93" s="127">
        <v>4.8499999999999996</v>
      </c>
      <c r="I93" s="128">
        <v>25</v>
      </c>
      <c r="J93" s="129"/>
      <c r="K93" s="130" t="str">
        <f t="shared" si="3"/>
        <v>-</v>
      </c>
      <c r="L93" s="131">
        <f t="shared" si="4"/>
        <v>0</v>
      </c>
      <c r="M93" s="131">
        <f t="shared" si="5"/>
        <v>0</v>
      </c>
      <c r="N93" s="132" t="s">
        <v>614</v>
      </c>
      <c r="O93" s="133" t="s">
        <v>44</v>
      </c>
      <c r="P93" s="137" t="s">
        <v>40</v>
      </c>
      <c r="Q93" s="134"/>
    </row>
    <row r="94" spans="1:17" s="56" customFormat="1">
      <c r="A94" s="44"/>
      <c r="B94" s="45" t="s">
        <v>197</v>
      </c>
      <c r="C94" s="46" t="s">
        <v>198</v>
      </c>
      <c r="D94" s="47"/>
      <c r="E94" s="48" t="s">
        <v>34</v>
      </c>
      <c r="F94" s="49" t="s">
        <v>35</v>
      </c>
      <c r="G94" s="118">
        <v>3.31</v>
      </c>
      <c r="H94" s="118">
        <v>3.8899999999999997</v>
      </c>
      <c r="I94" s="50">
        <v>25</v>
      </c>
      <c r="J94" s="51"/>
      <c r="K94" s="52" t="str">
        <f t="shared" si="3"/>
        <v>-</v>
      </c>
      <c r="L94" s="53">
        <f t="shared" si="4"/>
        <v>0</v>
      </c>
      <c r="M94" s="53">
        <f t="shared" si="5"/>
        <v>0</v>
      </c>
      <c r="N94" s="120" t="s">
        <v>614</v>
      </c>
      <c r="O94" s="54" t="s">
        <v>44</v>
      </c>
      <c r="P94" s="116" t="s">
        <v>41</v>
      </c>
      <c r="Q94" s="117" t="s">
        <v>40</v>
      </c>
    </row>
    <row r="95" spans="1:17" s="56" customFormat="1">
      <c r="A95" s="44"/>
      <c r="B95" s="45" t="s">
        <v>199</v>
      </c>
      <c r="C95" s="46" t="s">
        <v>200</v>
      </c>
      <c r="D95" s="57" t="s">
        <v>48</v>
      </c>
      <c r="E95" s="48" t="s">
        <v>34</v>
      </c>
      <c r="F95" s="49" t="s">
        <v>35</v>
      </c>
      <c r="G95" s="118">
        <v>1.17</v>
      </c>
      <c r="H95" s="118">
        <v>1.3800000000000001</v>
      </c>
      <c r="I95" s="50">
        <v>25</v>
      </c>
      <c r="J95" s="51"/>
      <c r="K95" s="52" t="str">
        <f t="shared" si="3"/>
        <v>-</v>
      </c>
      <c r="L95" s="53">
        <f t="shared" si="4"/>
        <v>0</v>
      </c>
      <c r="M95" s="53">
        <f t="shared" si="5"/>
        <v>0</v>
      </c>
      <c r="N95" s="119" t="s">
        <v>611</v>
      </c>
      <c r="O95" s="54" t="s">
        <v>93</v>
      </c>
      <c r="P95" s="115" t="s">
        <v>37</v>
      </c>
      <c r="Q95" s="116" t="s">
        <v>41</v>
      </c>
    </row>
    <row r="96" spans="1:17" s="56" customFormat="1">
      <c r="A96" s="44"/>
      <c r="B96" s="45" t="s">
        <v>201</v>
      </c>
      <c r="C96" s="46" t="s">
        <v>202</v>
      </c>
      <c r="D96" s="47"/>
      <c r="E96" s="48" t="s">
        <v>34</v>
      </c>
      <c r="F96" s="49" t="s">
        <v>35</v>
      </c>
      <c r="G96" s="118">
        <v>2.81</v>
      </c>
      <c r="H96" s="118">
        <v>3.3</v>
      </c>
      <c r="I96" s="50">
        <v>25</v>
      </c>
      <c r="J96" s="51"/>
      <c r="K96" s="52" t="str">
        <f t="shared" si="3"/>
        <v>-</v>
      </c>
      <c r="L96" s="53">
        <f t="shared" si="4"/>
        <v>0</v>
      </c>
      <c r="M96" s="53">
        <f t="shared" si="5"/>
        <v>0</v>
      </c>
      <c r="N96" s="120" t="s">
        <v>614</v>
      </c>
      <c r="O96" s="54" t="s">
        <v>51</v>
      </c>
      <c r="P96" s="117" t="s">
        <v>40</v>
      </c>
      <c r="Q96" s="116" t="s">
        <v>41</v>
      </c>
    </row>
    <row r="97" spans="1:17" s="56" customFormat="1">
      <c r="A97" s="44"/>
      <c r="B97" s="45" t="s">
        <v>203</v>
      </c>
      <c r="C97" s="46" t="s">
        <v>204</v>
      </c>
      <c r="D97" s="57" t="s">
        <v>48</v>
      </c>
      <c r="E97" s="48" t="s">
        <v>34</v>
      </c>
      <c r="F97" s="49" t="s">
        <v>35</v>
      </c>
      <c r="G97" s="118">
        <v>2.0099999999999998</v>
      </c>
      <c r="H97" s="118">
        <v>2.36</v>
      </c>
      <c r="I97" s="50">
        <v>25</v>
      </c>
      <c r="J97" s="51"/>
      <c r="K97" s="52" t="str">
        <f t="shared" si="3"/>
        <v>-</v>
      </c>
      <c r="L97" s="53">
        <f t="shared" si="4"/>
        <v>0</v>
      </c>
      <c r="M97" s="53">
        <f t="shared" si="5"/>
        <v>0</v>
      </c>
      <c r="N97" s="119" t="s">
        <v>611</v>
      </c>
      <c r="O97" s="54" t="s">
        <v>44</v>
      </c>
      <c r="P97" s="116" t="s">
        <v>41</v>
      </c>
      <c r="Q97" s="117" t="s">
        <v>40</v>
      </c>
    </row>
    <row r="98" spans="1:17" s="56" customFormat="1">
      <c r="A98" s="44"/>
      <c r="B98" s="45" t="s">
        <v>205</v>
      </c>
      <c r="C98" s="46" t="s">
        <v>206</v>
      </c>
      <c r="D98" s="47" t="s">
        <v>54</v>
      </c>
      <c r="E98" s="48" t="s">
        <v>34</v>
      </c>
      <c r="F98" s="49" t="s">
        <v>35</v>
      </c>
      <c r="G98" s="118">
        <v>1.27</v>
      </c>
      <c r="H98" s="118">
        <v>1.49</v>
      </c>
      <c r="I98" s="50">
        <v>25</v>
      </c>
      <c r="J98" s="51"/>
      <c r="K98" s="52" t="str">
        <f t="shared" si="3"/>
        <v>-</v>
      </c>
      <c r="L98" s="53">
        <f t="shared" si="4"/>
        <v>0</v>
      </c>
      <c r="M98" s="53">
        <f t="shared" si="5"/>
        <v>0</v>
      </c>
      <c r="N98" s="120" t="s">
        <v>614</v>
      </c>
      <c r="O98" s="54" t="s">
        <v>93</v>
      </c>
      <c r="P98" s="115" t="s">
        <v>37</v>
      </c>
      <c r="Q98" s="55"/>
    </row>
    <row r="99" spans="1:17" s="56" customFormat="1" hidden="1">
      <c r="A99" s="44"/>
      <c r="B99" s="122" t="s">
        <v>207</v>
      </c>
      <c r="C99" s="123" t="s">
        <v>208</v>
      </c>
      <c r="D99" s="124" t="s">
        <v>54</v>
      </c>
      <c r="E99" s="125" t="s">
        <v>34</v>
      </c>
      <c r="F99" s="126" t="s">
        <v>35</v>
      </c>
      <c r="G99" s="127">
        <v>0.96</v>
      </c>
      <c r="H99" s="127">
        <v>1.1299999999999999</v>
      </c>
      <c r="I99" s="128">
        <v>25</v>
      </c>
      <c r="J99" s="129"/>
      <c r="K99" s="130" t="str">
        <f t="shared" si="3"/>
        <v>-</v>
      </c>
      <c r="L99" s="131">
        <f t="shared" si="4"/>
        <v>0</v>
      </c>
      <c r="M99" s="131">
        <f t="shared" si="5"/>
        <v>0</v>
      </c>
      <c r="N99" s="132" t="s">
        <v>614</v>
      </c>
      <c r="O99" s="133" t="s">
        <v>36</v>
      </c>
      <c r="P99" s="136" t="s">
        <v>41</v>
      </c>
      <c r="Q99" s="134" t="s">
        <v>45</v>
      </c>
    </row>
    <row r="100" spans="1:17" s="56" customFormat="1" hidden="1">
      <c r="A100" s="44"/>
      <c r="B100" s="122" t="s">
        <v>209</v>
      </c>
      <c r="C100" s="123" t="s">
        <v>210</v>
      </c>
      <c r="D100" s="124" t="s">
        <v>54</v>
      </c>
      <c r="E100" s="125" t="s">
        <v>34</v>
      </c>
      <c r="F100" s="126" t="s">
        <v>35</v>
      </c>
      <c r="G100" s="127">
        <v>1.27</v>
      </c>
      <c r="H100" s="127">
        <v>1.49</v>
      </c>
      <c r="I100" s="128">
        <v>25</v>
      </c>
      <c r="J100" s="129"/>
      <c r="K100" s="130" t="str">
        <f t="shared" si="3"/>
        <v>-</v>
      </c>
      <c r="L100" s="131">
        <f t="shared" si="4"/>
        <v>0</v>
      </c>
      <c r="M100" s="131">
        <f t="shared" si="5"/>
        <v>0</v>
      </c>
      <c r="N100" s="132" t="s">
        <v>614</v>
      </c>
      <c r="O100" s="133" t="s">
        <v>36</v>
      </c>
      <c r="P100" s="137" t="s">
        <v>40</v>
      </c>
      <c r="Q100" s="136" t="s">
        <v>41</v>
      </c>
    </row>
    <row r="101" spans="1:17" s="56" customFormat="1">
      <c r="A101" s="44"/>
      <c r="B101" s="45" t="s">
        <v>211</v>
      </c>
      <c r="C101" s="46" t="s">
        <v>212</v>
      </c>
      <c r="D101" s="47"/>
      <c r="E101" s="48" t="s">
        <v>34</v>
      </c>
      <c r="F101" s="49" t="s">
        <v>35</v>
      </c>
      <c r="G101" s="118">
        <v>0.93</v>
      </c>
      <c r="H101" s="118">
        <v>1.0900000000000001</v>
      </c>
      <c r="I101" s="50">
        <v>25</v>
      </c>
      <c r="J101" s="51"/>
      <c r="K101" s="52" t="str">
        <f t="shared" si="3"/>
        <v>-</v>
      </c>
      <c r="L101" s="53">
        <f t="shared" si="4"/>
        <v>0</v>
      </c>
      <c r="M101" s="53">
        <f t="shared" si="5"/>
        <v>0</v>
      </c>
      <c r="N101" s="120" t="s">
        <v>614</v>
      </c>
      <c r="O101" s="54" t="s">
        <v>44</v>
      </c>
      <c r="P101" s="117" t="s">
        <v>40</v>
      </c>
      <c r="Q101" s="55" t="s">
        <v>45</v>
      </c>
    </row>
    <row r="102" spans="1:17" s="56" customFormat="1">
      <c r="A102" s="44"/>
      <c r="B102" s="45" t="s">
        <v>213</v>
      </c>
      <c r="C102" s="121" t="s">
        <v>214</v>
      </c>
      <c r="D102" s="57" t="s">
        <v>48</v>
      </c>
      <c r="E102" s="48" t="s">
        <v>34</v>
      </c>
      <c r="F102" s="49" t="s">
        <v>35</v>
      </c>
      <c r="G102" s="118">
        <v>0.93</v>
      </c>
      <c r="H102" s="118">
        <v>1.0900000000000001</v>
      </c>
      <c r="I102" s="50">
        <v>25</v>
      </c>
      <c r="J102" s="51"/>
      <c r="K102" s="52" t="str">
        <f t="shared" si="3"/>
        <v>-</v>
      </c>
      <c r="L102" s="53">
        <f t="shared" si="4"/>
        <v>0</v>
      </c>
      <c r="M102" s="53">
        <f t="shared" si="5"/>
        <v>0</v>
      </c>
      <c r="N102" s="119" t="s">
        <v>611</v>
      </c>
      <c r="O102" s="54" t="s">
        <v>36</v>
      </c>
      <c r="P102" s="115" t="s">
        <v>37</v>
      </c>
      <c r="Q102" s="116" t="s">
        <v>41</v>
      </c>
    </row>
    <row r="103" spans="1:17" s="56" customFormat="1">
      <c r="A103" s="44"/>
      <c r="B103" s="45" t="s">
        <v>215</v>
      </c>
      <c r="C103" s="46" t="s">
        <v>216</v>
      </c>
      <c r="D103" s="58" t="s">
        <v>88</v>
      </c>
      <c r="E103" s="48" t="s">
        <v>34</v>
      </c>
      <c r="F103" s="49" t="s">
        <v>35</v>
      </c>
      <c r="G103" s="118">
        <v>1.27</v>
      </c>
      <c r="H103" s="118">
        <v>1.49</v>
      </c>
      <c r="I103" s="50">
        <v>25</v>
      </c>
      <c r="J103" s="51"/>
      <c r="K103" s="52" t="str">
        <f t="shared" si="3"/>
        <v>-</v>
      </c>
      <c r="L103" s="53">
        <f t="shared" si="4"/>
        <v>0</v>
      </c>
      <c r="M103" s="53">
        <f t="shared" si="5"/>
        <v>0</v>
      </c>
      <c r="N103" s="119" t="s">
        <v>611</v>
      </c>
      <c r="O103" s="54"/>
      <c r="P103" s="55"/>
      <c r="Q103" s="55"/>
    </row>
    <row r="104" spans="1:17" s="56" customFormat="1" hidden="1">
      <c r="A104" s="44"/>
      <c r="B104" s="122" t="s">
        <v>217</v>
      </c>
      <c r="C104" s="123" t="s">
        <v>218</v>
      </c>
      <c r="D104" s="124" t="s">
        <v>54</v>
      </c>
      <c r="E104" s="125" t="s">
        <v>34</v>
      </c>
      <c r="F104" s="126" t="s">
        <v>35</v>
      </c>
      <c r="G104" s="127">
        <v>1.27</v>
      </c>
      <c r="H104" s="127">
        <v>1.49</v>
      </c>
      <c r="I104" s="128">
        <v>25</v>
      </c>
      <c r="J104" s="129"/>
      <c r="K104" s="130" t="str">
        <f t="shared" si="3"/>
        <v>-</v>
      </c>
      <c r="L104" s="131">
        <f t="shared" si="4"/>
        <v>0</v>
      </c>
      <c r="M104" s="131">
        <f t="shared" si="5"/>
        <v>0</v>
      </c>
      <c r="N104" s="132" t="s">
        <v>614</v>
      </c>
      <c r="O104" s="133" t="s">
        <v>36</v>
      </c>
      <c r="P104" s="136" t="s">
        <v>41</v>
      </c>
      <c r="Q104" s="134"/>
    </row>
    <row r="105" spans="1:17" s="56" customFormat="1">
      <c r="A105" s="44"/>
      <c r="B105" s="45" t="s">
        <v>219</v>
      </c>
      <c r="C105" s="46" t="s">
        <v>220</v>
      </c>
      <c r="D105" s="57" t="s">
        <v>48</v>
      </c>
      <c r="E105" s="48" t="s">
        <v>34</v>
      </c>
      <c r="F105" s="49" t="s">
        <v>35</v>
      </c>
      <c r="G105" s="118">
        <v>2.5</v>
      </c>
      <c r="H105" s="118">
        <v>2.94</v>
      </c>
      <c r="I105" s="50">
        <v>25</v>
      </c>
      <c r="J105" s="51"/>
      <c r="K105" s="52" t="str">
        <f t="shared" si="3"/>
        <v>-</v>
      </c>
      <c r="L105" s="53">
        <f t="shared" si="4"/>
        <v>0</v>
      </c>
      <c r="M105" s="53">
        <f t="shared" si="5"/>
        <v>0</v>
      </c>
      <c r="N105" s="120" t="s">
        <v>614</v>
      </c>
      <c r="O105" s="54" t="s">
        <v>79</v>
      </c>
      <c r="P105" s="115" t="s">
        <v>37</v>
      </c>
      <c r="Q105" s="55" t="s">
        <v>45</v>
      </c>
    </row>
    <row r="106" spans="1:17" s="56" customFormat="1">
      <c r="A106" s="44"/>
      <c r="B106" s="45" t="s">
        <v>221</v>
      </c>
      <c r="C106" s="46" t="s">
        <v>222</v>
      </c>
      <c r="D106" s="47"/>
      <c r="E106" s="48" t="s">
        <v>34</v>
      </c>
      <c r="F106" s="49" t="s">
        <v>35</v>
      </c>
      <c r="G106" s="118">
        <v>3.31</v>
      </c>
      <c r="H106" s="118">
        <v>3.8899999999999997</v>
      </c>
      <c r="I106" s="50">
        <v>25</v>
      </c>
      <c r="J106" s="51"/>
      <c r="K106" s="52" t="str">
        <f t="shared" si="3"/>
        <v>-</v>
      </c>
      <c r="L106" s="53">
        <f t="shared" si="4"/>
        <v>0</v>
      </c>
      <c r="M106" s="53">
        <f t="shared" si="5"/>
        <v>0</v>
      </c>
      <c r="N106" s="120" t="s">
        <v>614</v>
      </c>
      <c r="O106" s="54" t="s">
        <v>44</v>
      </c>
      <c r="P106" s="116" t="s">
        <v>41</v>
      </c>
      <c r="Q106" s="117" t="s">
        <v>40</v>
      </c>
    </row>
    <row r="107" spans="1:17" s="56" customFormat="1" hidden="1">
      <c r="A107" s="44"/>
      <c r="B107" s="122" t="s">
        <v>223</v>
      </c>
      <c r="C107" s="123" t="s">
        <v>224</v>
      </c>
      <c r="D107" s="124"/>
      <c r="E107" s="125" t="s">
        <v>34</v>
      </c>
      <c r="F107" s="126" t="s">
        <v>35</v>
      </c>
      <c r="G107" s="127">
        <v>1.59</v>
      </c>
      <c r="H107" s="127">
        <v>1.87</v>
      </c>
      <c r="I107" s="128">
        <v>25</v>
      </c>
      <c r="J107" s="129"/>
      <c r="K107" s="130" t="str">
        <f t="shared" si="3"/>
        <v>-</v>
      </c>
      <c r="L107" s="131">
        <f t="shared" si="4"/>
        <v>0</v>
      </c>
      <c r="M107" s="131">
        <f t="shared" si="5"/>
        <v>0</v>
      </c>
      <c r="N107" s="132" t="s">
        <v>614</v>
      </c>
      <c r="O107" s="133" t="s">
        <v>44</v>
      </c>
      <c r="P107" s="137" t="s">
        <v>40</v>
      </c>
      <c r="Q107" s="134"/>
    </row>
    <row r="108" spans="1:17" s="56" customFormat="1" hidden="1">
      <c r="A108" s="44"/>
      <c r="B108" s="122" t="s">
        <v>225</v>
      </c>
      <c r="C108" s="123" t="s">
        <v>226</v>
      </c>
      <c r="D108" s="124"/>
      <c r="E108" s="125" t="s">
        <v>34</v>
      </c>
      <c r="F108" s="126" t="s">
        <v>35</v>
      </c>
      <c r="G108" s="127">
        <v>3.31</v>
      </c>
      <c r="H108" s="127">
        <v>3.8899999999999997</v>
      </c>
      <c r="I108" s="128">
        <v>25</v>
      </c>
      <c r="J108" s="129"/>
      <c r="K108" s="130" t="str">
        <f t="shared" si="3"/>
        <v>-</v>
      </c>
      <c r="L108" s="131">
        <f t="shared" si="4"/>
        <v>0</v>
      </c>
      <c r="M108" s="131">
        <f t="shared" si="5"/>
        <v>0</v>
      </c>
      <c r="N108" s="132" t="s">
        <v>614</v>
      </c>
      <c r="O108" s="133" t="s">
        <v>44</v>
      </c>
      <c r="P108" s="137" t="s">
        <v>40</v>
      </c>
      <c r="Q108" s="136" t="s">
        <v>41</v>
      </c>
    </row>
    <row r="109" spans="1:17" s="56" customFormat="1">
      <c r="A109" s="44"/>
      <c r="B109" s="45" t="s">
        <v>227</v>
      </c>
      <c r="C109" s="46" t="s">
        <v>228</v>
      </c>
      <c r="D109" s="47"/>
      <c r="E109" s="48" t="s">
        <v>34</v>
      </c>
      <c r="F109" s="49" t="s">
        <v>35</v>
      </c>
      <c r="G109" s="118">
        <v>2.1</v>
      </c>
      <c r="H109" s="118">
        <v>2.4699999999999998</v>
      </c>
      <c r="I109" s="50">
        <v>25</v>
      </c>
      <c r="J109" s="51"/>
      <c r="K109" s="52" t="str">
        <f t="shared" si="3"/>
        <v>-</v>
      </c>
      <c r="L109" s="53">
        <f t="shared" si="4"/>
        <v>0</v>
      </c>
      <c r="M109" s="53">
        <f t="shared" si="5"/>
        <v>0</v>
      </c>
      <c r="N109" s="120" t="s">
        <v>614</v>
      </c>
      <c r="O109" s="54" t="s">
        <v>44</v>
      </c>
      <c r="P109" s="116" t="s">
        <v>41</v>
      </c>
      <c r="Q109" s="55"/>
    </row>
    <row r="110" spans="1:17" s="56" customFormat="1" hidden="1">
      <c r="A110" s="44"/>
      <c r="B110" s="122" t="s">
        <v>229</v>
      </c>
      <c r="C110" s="123" t="s">
        <v>230</v>
      </c>
      <c r="D110" s="124"/>
      <c r="E110" s="125" t="s">
        <v>34</v>
      </c>
      <c r="F110" s="126" t="s">
        <v>35</v>
      </c>
      <c r="G110" s="127">
        <v>0.98</v>
      </c>
      <c r="H110" s="127">
        <v>1.1499999999999999</v>
      </c>
      <c r="I110" s="128">
        <v>25</v>
      </c>
      <c r="J110" s="129"/>
      <c r="K110" s="130" t="str">
        <f t="shared" si="3"/>
        <v>-</v>
      </c>
      <c r="L110" s="131">
        <f t="shared" si="4"/>
        <v>0</v>
      </c>
      <c r="M110" s="131">
        <f t="shared" si="5"/>
        <v>0</v>
      </c>
      <c r="N110" s="132" t="s">
        <v>614</v>
      </c>
      <c r="O110" s="133" t="s">
        <v>36</v>
      </c>
      <c r="P110" s="136" t="s">
        <v>41</v>
      </c>
      <c r="Q110" s="137" t="s">
        <v>40</v>
      </c>
    </row>
    <row r="111" spans="1:17" s="56" customFormat="1">
      <c r="A111" s="44"/>
      <c r="B111" s="45" t="s">
        <v>231</v>
      </c>
      <c r="C111" s="121" t="s">
        <v>232</v>
      </c>
      <c r="D111" s="57" t="s">
        <v>48</v>
      </c>
      <c r="E111" s="48" t="s">
        <v>34</v>
      </c>
      <c r="F111" s="49" t="s">
        <v>35</v>
      </c>
      <c r="G111" s="118">
        <v>2.1</v>
      </c>
      <c r="H111" s="118">
        <v>2.4699999999999998</v>
      </c>
      <c r="I111" s="50">
        <v>25</v>
      </c>
      <c r="J111" s="51"/>
      <c r="K111" s="52" t="str">
        <f t="shared" si="3"/>
        <v>-</v>
      </c>
      <c r="L111" s="53">
        <f t="shared" si="4"/>
        <v>0</v>
      </c>
      <c r="M111" s="53">
        <f t="shared" si="5"/>
        <v>0</v>
      </c>
      <c r="N111" s="119" t="s">
        <v>611</v>
      </c>
      <c r="O111" s="54" t="s">
        <v>36</v>
      </c>
      <c r="P111" s="116" t="s">
        <v>41</v>
      </c>
      <c r="Q111" s="115" t="s">
        <v>37</v>
      </c>
    </row>
    <row r="112" spans="1:17" s="56" customFormat="1">
      <c r="A112" s="44"/>
      <c r="B112" s="45" t="s">
        <v>233</v>
      </c>
      <c r="C112" s="46" t="s">
        <v>234</v>
      </c>
      <c r="D112" s="58" t="s">
        <v>88</v>
      </c>
      <c r="E112" s="48" t="s">
        <v>34</v>
      </c>
      <c r="F112" s="49" t="s">
        <v>35</v>
      </c>
      <c r="G112" s="118">
        <v>2.81</v>
      </c>
      <c r="H112" s="118">
        <v>3.3</v>
      </c>
      <c r="I112" s="50">
        <v>25</v>
      </c>
      <c r="J112" s="51"/>
      <c r="K112" s="52" t="str">
        <f t="shared" si="3"/>
        <v>-</v>
      </c>
      <c r="L112" s="53">
        <f t="shared" si="4"/>
        <v>0</v>
      </c>
      <c r="M112" s="53">
        <f t="shared" si="5"/>
        <v>0</v>
      </c>
      <c r="N112" s="120" t="s">
        <v>614</v>
      </c>
      <c r="O112" s="54"/>
      <c r="P112" s="55"/>
      <c r="Q112" s="55"/>
    </row>
    <row r="113" spans="1:17" s="56" customFormat="1" hidden="1">
      <c r="A113" s="44"/>
      <c r="B113" s="122" t="s">
        <v>235</v>
      </c>
      <c r="C113" s="123" t="s">
        <v>236</v>
      </c>
      <c r="D113" s="124"/>
      <c r="E113" s="125" t="s">
        <v>34</v>
      </c>
      <c r="F113" s="126" t="s">
        <v>35</v>
      </c>
      <c r="G113" s="127">
        <v>0.98</v>
      </c>
      <c r="H113" s="127">
        <v>1.1499999999999999</v>
      </c>
      <c r="I113" s="128">
        <v>25</v>
      </c>
      <c r="J113" s="129"/>
      <c r="K113" s="130" t="str">
        <f t="shared" si="3"/>
        <v>-</v>
      </c>
      <c r="L113" s="131">
        <f t="shared" si="4"/>
        <v>0</v>
      </c>
      <c r="M113" s="131">
        <f t="shared" si="5"/>
        <v>0</v>
      </c>
      <c r="N113" s="132" t="s">
        <v>614</v>
      </c>
      <c r="O113" s="133" t="s">
        <v>93</v>
      </c>
      <c r="P113" s="137" t="s">
        <v>40</v>
      </c>
      <c r="Q113" s="136" t="s">
        <v>41</v>
      </c>
    </row>
    <row r="114" spans="1:17" s="56" customFormat="1">
      <c r="A114" s="44"/>
      <c r="B114" s="45" t="s">
        <v>237</v>
      </c>
      <c r="C114" s="46" t="s">
        <v>238</v>
      </c>
      <c r="D114" s="47"/>
      <c r="E114" s="48" t="s">
        <v>34</v>
      </c>
      <c r="F114" s="49" t="s">
        <v>35</v>
      </c>
      <c r="G114" s="118">
        <v>1.37</v>
      </c>
      <c r="H114" s="118">
        <v>1.61</v>
      </c>
      <c r="I114" s="50">
        <v>25</v>
      </c>
      <c r="J114" s="51"/>
      <c r="K114" s="52" t="str">
        <f t="shared" si="3"/>
        <v>-</v>
      </c>
      <c r="L114" s="53">
        <f t="shared" si="4"/>
        <v>0</v>
      </c>
      <c r="M114" s="53">
        <f t="shared" si="5"/>
        <v>0</v>
      </c>
      <c r="N114" s="120" t="s">
        <v>614</v>
      </c>
      <c r="O114" s="54" t="s">
        <v>44</v>
      </c>
      <c r="P114" s="117" t="s">
        <v>40</v>
      </c>
      <c r="Q114" s="55"/>
    </row>
    <row r="115" spans="1:17" s="56" customFormat="1">
      <c r="A115" s="44"/>
      <c r="B115" s="45" t="s">
        <v>239</v>
      </c>
      <c r="C115" s="46" t="s">
        <v>240</v>
      </c>
      <c r="D115" s="47"/>
      <c r="E115" s="48" t="s">
        <v>34</v>
      </c>
      <c r="F115" s="49" t="s">
        <v>35</v>
      </c>
      <c r="G115" s="118">
        <v>2.5</v>
      </c>
      <c r="H115" s="118">
        <v>2.94</v>
      </c>
      <c r="I115" s="50">
        <v>25</v>
      </c>
      <c r="J115" s="51"/>
      <c r="K115" s="52" t="str">
        <f t="shared" si="3"/>
        <v>-</v>
      </c>
      <c r="L115" s="53">
        <f t="shared" si="4"/>
        <v>0</v>
      </c>
      <c r="M115" s="53">
        <f t="shared" si="5"/>
        <v>0</v>
      </c>
      <c r="N115" s="120" t="s">
        <v>614</v>
      </c>
      <c r="O115" s="54" t="s">
        <v>44</v>
      </c>
      <c r="P115" s="116" t="s">
        <v>41</v>
      </c>
      <c r="Q115" s="115" t="s">
        <v>37</v>
      </c>
    </row>
    <row r="116" spans="1:17" s="56" customFormat="1" hidden="1">
      <c r="A116" s="44"/>
      <c r="B116" s="122" t="s">
        <v>241</v>
      </c>
      <c r="C116" s="123" t="s">
        <v>242</v>
      </c>
      <c r="D116" s="124"/>
      <c r="E116" s="125" t="s">
        <v>34</v>
      </c>
      <c r="F116" s="126" t="s">
        <v>35</v>
      </c>
      <c r="G116" s="127">
        <v>4.2</v>
      </c>
      <c r="H116" s="127">
        <v>4.9399999999999995</v>
      </c>
      <c r="I116" s="128">
        <v>25</v>
      </c>
      <c r="J116" s="129"/>
      <c r="K116" s="130" t="str">
        <f t="shared" si="3"/>
        <v>-</v>
      </c>
      <c r="L116" s="131">
        <f t="shared" si="4"/>
        <v>0</v>
      </c>
      <c r="M116" s="131">
        <f t="shared" si="5"/>
        <v>0</v>
      </c>
      <c r="N116" s="132" t="s">
        <v>614</v>
      </c>
      <c r="O116" s="133" t="s">
        <v>93</v>
      </c>
      <c r="P116" s="136" t="s">
        <v>41</v>
      </c>
      <c r="Q116" s="159" t="s">
        <v>37</v>
      </c>
    </row>
    <row r="117" spans="1:17" s="56" customFormat="1">
      <c r="A117" s="44"/>
      <c r="B117" s="45" t="s">
        <v>243</v>
      </c>
      <c r="C117" s="121" t="s">
        <v>244</v>
      </c>
      <c r="D117" s="57" t="s">
        <v>48</v>
      </c>
      <c r="E117" s="48" t="s">
        <v>34</v>
      </c>
      <c r="F117" s="49" t="s">
        <v>35</v>
      </c>
      <c r="G117" s="118">
        <v>2.5</v>
      </c>
      <c r="H117" s="118">
        <v>2.94</v>
      </c>
      <c r="I117" s="50">
        <v>25</v>
      </c>
      <c r="J117" s="51"/>
      <c r="K117" s="52" t="str">
        <f t="shared" si="3"/>
        <v>-</v>
      </c>
      <c r="L117" s="53">
        <f t="shared" si="4"/>
        <v>0</v>
      </c>
      <c r="M117" s="53">
        <f t="shared" si="5"/>
        <v>0</v>
      </c>
      <c r="N117" s="119" t="s">
        <v>611</v>
      </c>
      <c r="O117" s="54" t="s">
        <v>36</v>
      </c>
      <c r="P117" s="116" t="s">
        <v>41</v>
      </c>
      <c r="Q117" s="115" t="s">
        <v>37</v>
      </c>
    </row>
    <row r="118" spans="1:17" s="56" customFormat="1">
      <c r="A118" s="44"/>
      <c r="B118" s="45" t="s">
        <v>245</v>
      </c>
      <c r="C118" s="46" t="s">
        <v>246</v>
      </c>
      <c r="D118" s="47"/>
      <c r="E118" s="48" t="s">
        <v>34</v>
      </c>
      <c r="F118" s="49" t="s">
        <v>35</v>
      </c>
      <c r="G118" s="118">
        <v>2.81</v>
      </c>
      <c r="H118" s="118">
        <v>3.3</v>
      </c>
      <c r="I118" s="50">
        <v>25</v>
      </c>
      <c r="J118" s="51"/>
      <c r="K118" s="52" t="str">
        <f t="shared" si="3"/>
        <v>-</v>
      </c>
      <c r="L118" s="53">
        <f t="shared" si="4"/>
        <v>0</v>
      </c>
      <c r="M118" s="53">
        <f t="shared" si="5"/>
        <v>0</v>
      </c>
      <c r="N118" s="120" t="s">
        <v>614</v>
      </c>
      <c r="O118" s="54" t="s">
        <v>44</v>
      </c>
      <c r="P118" s="117" t="s">
        <v>40</v>
      </c>
      <c r="Q118" s="116" t="s">
        <v>41</v>
      </c>
    </row>
    <row r="119" spans="1:17" s="56" customFormat="1" hidden="1">
      <c r="A119" s="44"/>
      <c r="B119" s="122" t="s">
        <v>247</v>
      </c>
      <c r="C119" s="123" t="s">
        <v>248</v>
      </c>
      <c r="D119" s="124" t="s">
        <v>54</v>
      </c>
      <c r="E119" s="125" t="s">
        <v>34</v>
      </c>
      <c r="F119" s="126" t="s">
        <v>35</v>
      </c>
      <c r="G119" s="127">
        <v>0.95</v>
      </c>
      <c r="H119" s="127">
        <v>1.1200000000000001</v>
      </c>
      <c r="I119" s="128">
        <v>25</v>
      </c>
      <c r="J119" s="129"/>
      <c r="K119" s="130" t="str">
        <f t="shared" si="3"/>
        <v>-</v>
      </c>
      <c r="L119" s="131">
        <f t="shared" si="4"/>
        <v>0</v>
      </c>
      <c r="M119" s="131">
        <f t="shared" si="5"/>
        <v>0</v>
      </c>
      <c r="N119" s="132" t="s">
        <v>614</v>
      </c>
      <c r="O119" s="133" t="s">
        <v>36</v>
      </c>
      <c r="P119" s="136" t="s">
        <v>41</v>
      </c>
      <c r="Q119" s="137" t="s">
        <v>40</v>
      </c>
    </row>
    <row r="120" spans="1:17" s="56" customFormat="1">
      <c r="A120" s="44"/>
      <c r="B120" s="45" t="s">
        <v>249</v>
      </c>
      <c r="C120" s="46" t="s">
        <v>250</v>
      </c>
      <c r="D120" s="57" t="s">
        <v>48</v>
      </c>
      <c r="E120" s="48" t="s">
        <v>34</v>
      </c>
      <c r="F120" s="49" t="s">
        <v>35</v>
      </c>
      <c r="G120" s="118">
        <v>2.1</v>
      </c>
      <c r="H120" s="118">
        <v>2.4699999999999998</v>
      </c>
      <c r="I120" s="50">
        <v>25</v>
      </c>
      <c r="J120" s="51"/>
      <c r="K120" s="52" t="str">
        <f t="shared" si="3"/>
        <v>-</v>
      </c>
      <c r="L120" s="53">
        <f t="shared" si="4"/>
        <v>0</v>
      </c>
      <c r="M120" s="53">
        <f t="shared" si="5"/>
        <v>0</v>
      </c>
      <c r="N120" s="119" t="s">
        <v>611</v>
      </c>
      <c r="O120" s="54" t="s">
        <v>51</v>
      </c>
      <c r="P120" s="55" t="s">
        <v>45</v>
      </c>
      <c r="Q120" s="115" t="s">
        <v>37</v>
      </c>
    </row>
    <row r="121" spans="1:17" s="56" customFormat="1">
      <c r="A121" s="44"/>
      <c r="B121" s="45" t="s">
        <v>251</v>
      </c>
      <c r="C121" s="46" t="s">
        <v>252</v>
      </c>
      <c r="D121" s="47"/>
      <c r="E121" s="48" t="s">
        <v>34</v>
      </c>
      <c r="F121" s="49" t="s">
        <v>35</v>
      </c>
      <c r="G121" s="118">
        <v>1.6</v>
      </c>
      <c r="H121" s="118">
        <v>1.8800000000000001</v>
      </c>
      <c r="I121" s="50">
        <v>25</v>
      </c>
      <c r="J121" s="51"/>
      <c r="K121" s="52" t="str">
        <f t="shared" si="3"/>
        <v>-</v>
      </c>
      <c r="L121" s="53">
        <f t="shared" si="4"/>
        <v>0</v>
      </c>
      <c r="M121" s="53">
        <f t="shared" si="5"/>
        <v>0</v>
      </c>
      <c r="N121" s="120" t="s">
        <v>614</v>
      </c>
      <c r="O121" s="54" t="s">
        <v>79</v>
      </c>
      <c r="P121" s="116" t="s">
        <v>41</v>
      </c>
      <c r="Q121" s="117" t="s">
        <v>40</v>
      </c>
    </row>
    <row r="122" spans="1:17" s="56" customFormat="1" hidden="1">
      <c r="A122" s="44"/>
      <c r="B122" s="122" t="s">
        <v>253</v>
      </c>
      <c r="C122" s="123" t="s">
        <v>254</v>
      </c>
      <c r="D122" s="124"/>
      <c r="E122" s="125" t="s">
        <v>34</v>
      </c>
      <c r="F122" s="126" t="s">
        <v>35</v>
      </c>
      <c r="G122" s="127">
        <v>1.6</v>
      </c>
      <c r="H122" s="127">
        <v>1.8800000000000001</v>
      </c>
      <c r="I122" s="128">
        <v>25</v>
      </c>
      <c r="J122" s="129"/>
      <c r="K122" s="130" t="str">
        <f t="shared" si="3"/>
        <v>-</v>
      </c>
      <c r="L122" s="131">
        <f t="shared" si="4"/>
        <v>0</v>
      </c>
      <c r="M122" s="131">
        <f t="shared" si="5"/>
        <v>0</v>
      </c>
      <c r="N122" s="132" t="s">
        <v>614</v>
      </c>
      <c r="O122" s="133" t="s">
        <v>93</v>
      </c>
      <c r="P122" s="159" t="s">
        <v>37</v>
      </c>
      <c r="Q122" s="134"/>
    </row>
    <row r="123" spans="1:17" s="56" customFormat="1">
      <c r="A123" s="44"/>
      <c r="B123" s="45" t="s">
        <v>255</v>
      </c>
      <c r="C123" s="121" t="s">
        <v>256</v>
      </c>
      <c r="D123" s="57" t="s">
        <v>48</v>
      </c>
      <c r="E123" s="48" t="s">
        <v>34</v>
      </c>
      <c r="F123" s="49" t="s">
        <v>35</v>
      </c>
      <c r="G123" s="118">
        <v>0.93</v>
      </c>
      <c r="H123" s="118">
        <v>1.0900000000000001</v>
      </c>
      <c r="I123" s="50">
        <v>25</v>
      </c>
      <c r="J123" s="51"/>
      <c r="K123" s="52" t="str">
        <f t="shared" si="3"/>
        <v>-</v>
      </c>
      <c r="L123" s="53">
        <f t="shared" si="4"/>
        <v>0</v>
      </c>
      <c r="M123" s="53">
        <f t="shared" si="5"/>
        <v>0</v>
      </c>
      <c r="N123" s="119" t="s">
        <v>611</v>
      </c>
      <c r="O123" s="54" t="s">
        <v>44</v>
      </c>
      <c r="P123" s="115" t="s">
        <v>37</v>
      </c>
      <c r="Q123" s="55"/>
    </row>
    <row r="124" spans="1:17" s="56" customFormat="1" hidden="1">
      <c r="A124" s="44"/>
      <c r="B124" s="122" t="s">
        <v>257</v>
      </c>
      <c r="C124" s="123" t="s">
        <v>258</v>
      </c>
      <c r="D124" s="124" t="s">
        <v>48</v>
      </c>
      <c r="E124" s="125" t="s">
        <v>34</v>
      </c>
      <c r="F124" s="126" t="s">
        <v>35</v>
      </c>
      <c r="G124" s="127">
        <v>2.2999999999999998</v>
      </c>
      <c r="H124" s="127">
        <v>2.71</v>
      </c>
      <c r="I124" s="128">
        <v>25</v>
      </c>
      <c r="J124" s="129"/>
      <c r="K124" s="130" t="str">
        <f t="shared" si="3"/>
        <v>-</v>
      </c>
      <c r="L124" s="131">
        <f t="shared" si="4"/>
        <v>0</v>
      </c>
      <c r="M124" s="131">
        <f t="shared" si="5"/>
        <v>0</v>
      </c>
      <c r="N124" s="132" t="s">
        <v>614</v>
      </c>
      <c r="O124" s="133" t="s">
        <v>93</v>
      </c>
      <c r="P124" s="137" t="s">
        <v>40</v>
      </c>
      <c r="Q124" s="136" t="s">
        <v>41</v>
      </c>
    </row>
    <row r="125" spans="1:17" s="56" customFormat="1" hidden="1">
      <c r="A125" s="44"/>
      <c r="B125" s="122" t="s">
        <v>259</v>
      </c>
      <c r="C125" s="123" t="s">
        <v>260</v>
      </c>
      <c r="D125" s="124" t="s">
        <v>88</v>
      </c>
      <c r="E125" s="125" t="s">
        <v>34</v>
      </c>
      <c r="F125" s="126" t="s">
        <v>35</v>
      </c>
      <c r="G125" s="127">
        <v>2.81</v>
      </c>
      <c r="H125" s="127">
        <v>3.3</v>
      </c>
      <c r="I125" s="128">
        <v>25</v>
      </c>
      <c r="J125" s="129"/>
      <c r="K125" s="130" t="str">
        <f t="shared" si="3"/>
        <v>-</v>
      </c>
      <c r="L125" s="131">
        <f t="shared" si="4"/>
        <v>0</v>
      </c>
      <c r="M125" s="131">
        <f t="shared" si="5"/>
        <v>0</v>
      </c>
      <c r="N125" s="132" t="s">
        <v>614</v>
      </c>
      <c r="O125" s="133"/>
      <c r="P125" s="134"/>
      <c r="Q125" s="134"/>
    </row>
    <row r="126" spans="1:17" s="56" customFormat="1" hidden="1">
      <c r="A126" s="44"/>
      <c r="B126" s="122" t="s">
        <v>261</v>
      </c>
      <c r="C126" s="123" t="s">
        <v>262</v>
      </c>
      <c r="D126" s="124"/>
      <c r="E126" s="125" t="s">
        <v>34</v>
      </c>
      <c r="F126" s="126" t="s">
        <v>35</v>
      </c>
      <c r="G126" s="127">
        <v>2.2999999999999998</v>
      </c>
      <c r="H126" s="127">
        <v>2.71</v>
      </c>
      <c r="I126" s="128">
        <v>25</v>
      </c>
      <c r="J126" s="129"/>
      <c r="K126" s="130" t="str">
        <f t="shared" si="3"/>
        <v>-</v>
      </c>
      <c r="L126" s="131">
        <f t="shared" si="4"/>
        <v>0</v>
      </c>
      <c r="M126" s="131">
        <f t="shared" si="5"/>
        <v>0</v>
      </c>
      <c r="N126" s="132" t="s">
        <v>614</v>
      </c>
      <c r="O126" s="133" t="s">
        <v>44</v>
      </c>
      <c r="P126" s="137" t="s">
        <v>40</v>
      </c>
      <c r="Q126" s="136" t="s">
        <v>41</v>
      </c>
    </row>
    <row r="127" spans="1:17" s="56" customFormat="1" hidden="1">
      <c r="A127" s="44"/>
      <c r="B127" s="122" t="s">
        <v>263</v>
      </c>
      <c r="C127" s="123" t="s">
        <v>264</v>
      </c>
      <c r="D127" s="124"/>
      <c r="E127" s="125" t="s">
        <v>34</v>
      </c>
      <c r="F127" s="126" t="s">
        <v>35</v>
      </c>
      <c r="G127" s="127">
        <v>1.8</v>
      </c>
      <c r="H127" s="127">
        <v>2.1199999999999997</v>
      </c>
      <c r="I127" s="128">
        <v>25</v>
      </c>
      <c r="J127" s="129"/>
      <c r="K127" s="130" t="str">
        <f t="shared" si="3"/>
        <v>-</v>
      </c>
      <c r="L127" s="131">
        <f t="shared" si="4"/>
        <v>0</v>
      </c>
      <c r="M127" s="131">
        <f t="shared" si="5"/>
        <v>0</v>
      </c>
      <c r="N127" s="132" t="s">
        <v>614</v>
      </c>
      <c r="O127" s="133" t="s">
        <v>51</v>
      </c>
      <c r="P127" s="137" t="s">
        <v>40</v>
      </c>
      <c r="Q127" s="136" t="s">
        <v>41</v>
      </c>
    </row>
    <row r="128" spans="1:17" s="56" customFormat="1" hidden="1">
      <c r="A128" s="44"/>
      <c r="B128" s="122" t="s">
        <v>265</v>
      </c>
      <c r="C128" s="123" t="s">
        <v>266</v>
      </c>
      <c r="D128" s="124" t="s">
        <v>48</v>
      </c>
      <c r="E128" s="125" t="s">
        <v>34</v>
      </c>
      <c r="F128" s="126" t="s">
        <v>35</v>
      </c>
      <c r="G128" s="127">
        <v>4.2</v>
      </c>
      <c r="H128" s="127">
        <v>4.9399999999999995</v>
      </c>
      <c r="I128" s="128">
        <v>25</v>
      </c>
      <c r="J128" s="129"/>
      <c r="K128" s="130" t="str">
        <f t="shared" si="3"/>
        <v>-</v>
      </c>
      <c r="L128" s="131">
        <f t="shared" si="4"/>
        <v>0</v>
      </c>
      <c r="M128" s="131">
        <f t="shared" si="5"/>
        <v>0</v>
      </c>
      <c r="N128" s="132" t="s">
        <v>614</v>
      </c>
      <c r="O128" s="133" t="s">
        <v>44</v>
      </c>
      <c r="P128" s="137" t="s">
        <v>40</v>
      </c>
      <c r="Q128" s="134"/>
    </row>
    <row r="129" spans="1:17" s="56" customFormat="1" hidden="1">
      <c r="A129" s="44"/>
      <c r="B129" s="122" t="s">
        <v>267</v>
      </c>
      <c r="C129" s="123" t="s">
        <v>268</v>
      </c>
      <c r="D129" s="124" t="s">
        <v>54</v>
      </c>
      <c r="E129" s="125" t="s">
        <v>34</v>
      </c>
      <c r="F129" s="126" t="s">
        <v>35</v>
      </c>
      <c r="G129" s="127">
        <v>0.95</v>
      </c>
      <c r="H129" s="127">
        <v>1.1200000000000001</v>
      </c>
      <c r="I129" s="128">
        <v>25</v>
      </c>
      <c r="J129" s="129"/>
      <c r="K129" s="130" t="str">
        <f t="shared" si="3"/>
        <v>-</v>
      </c>
      <c r="L129" s="131">
        <f t="shared" si="4"/>
        <v>0</v>
      </c>
      <c r="M129" s="131">
        <f t="shared" si="5"/>
        <v>0</v>
      </c>
      <c r="N129" s="132" t="s">
        <v>614</v>
      </c>
      <c r="O129" s="133" t="s">
        <v>93</v>
      </c>
      <c r="P129" s="137" t="s">
        <v>40</v>
      </c>
      <c r="Q129" s="134"/>
    </row>
    <row r="130" spans="1:17" s="56" customFormat="1">
      <c r="A130" s="44"/>
      <c r="B130" s="45" t="s">
        <v>269</v>
      </c>
      <c r="C130" s="121" t="s">
        <v>270</v>
      </c>
      <c r="D130" s="57" t="s">
        <v>48</v>
      </c>
      <c r="E130" s="48" t="s">
        <v>34</v>
      </c>
      <c r="F130" s="49" t="s">
        <v>35</v>
      </c>
      <c r="G130" s="118">
        <v>2.5</v>
      </c>
      <c r="H130" s="118">
        <v>2.94</v>
      </c>
      <c r="I130" s="50">
        <v>25</v>
      </c>
      <c r="J130" s="51"/>
      <c r="K130" s="52" t="str">
        <f t="shared" si="3"/>
        <v>-</v>
      </c>
      <c r="L130" s="53">
        <f t="shared" si="4"/>
        <v>0</v>
      </c>
      <c r="M130" s="53">
        <f t="shared" si="5"/>
        <v>0</v>
      </c>
      <c r="N130" s="119" t="s">
        <v>611</v>
      </c>
      <c r="O130" s="54" t="s">
        <v>93</v>
      </c>
      <c r="P130" s="116" t="s">
        <v>41</v>
      </c>
      <c r="Q130" s="115" t="s">
        <v>37</v>
      </c>
    </row>
    <row r="131" spans="1:17" s="56" customFormat="1">
      <c r="A131" s="44"/>
      <c r="B131" s="45" t="s">
        <v>271</v>
      </c>
      <c r="C131" s="46" t="s">
        <v>272</v>
      </c>
      <c r="D131" s="47"/>
      <c r="E131" s="48" t="s">
        <v>34</v>
      </c>
      <c r="F131" s="49" t="s">
        <v>35</v>
      </c>
      <c r="G131" s="118">
        <v>2.1</v>
      </c>
      <c r="H131" s="118">
        <v>2.4699999999999998</v>
      </c>
      <c r="I131" s="50">
        <v>25</v>
      </c>
      <c r="J131" s="51"/>
      <c r="K131" s="52" t="str">
        <f t="shared" si="3"/>
        <v>-</v>
      </c>
      <c r="L131" s="53">
        <f t="shared" si="4"/>
        <v>0</v>
      </c>
      <c r="M131" s="53">
        <f t="shared" si="5"/>
        <v>0</v>
      </c>
      <c r="N131" s="120" t="s">
        <v>614</v>
      </c>
      <c r="O131" s="54" t="s">
        <v>188</v>
      </c>
      <c r="P131" s="117" t="s">
        <v>40</v>
      </c>
      <c r="Q131" s="55"/>
    </row>
    <row r="132" spans="1:17" s="56" customFormat="1">
      <c r="A132" s="44"/>
      <c r="B132" s="45" t="s">
        <v>273</v>
      </c>
      <c r="C132" s="46" t="s">
        <v>274</v>
      </c>
      <c r="D132" s="47"/>
      <c r="E132" s="48" t="s">
        <v>34</v>
      </c>
      <c r="F132" s="49" t="s">
        <v>35</v>
      </c>
      <c r="G132" s="118">
        <v>1.37</v>
      </c>
      <c r="H132" s="118">
        <v>1.61</v>
      </c>
      <c r="I132" s="50">
        <v>25</v>
      </c>
      <c r="J132" s="51"/>
      <c r="K132" s="52" t="str">
        <f t="shared" si="3"/>
        <v>-</v>
      </c>
      <c r="L132" s="53">
        <f t="shared" si="4"/>
        <v>0</v>
      </c>
      <c r="M132" s="53">
        <f t="shared" si="5"/>
        <v>0</v>
      </c>
      <c r="N132" s="120" t="s">
        <v>614</v>
      </c>
      <c r="O132" s="54" t="s">
        <v>36</v>
      </c>
      <c r="P132" s="117" t="s">
        <v>40</v>
      </c>
      <c r="Q132" s="55" t="s">
        <v>45</v>
      </c>
    </row>
    <row r="133" spans="1:17" s="56" customFormat="1">
      <c r="A133" s="44"/>
      <c r="B133" s="45" t="s">
        <v>275</v>
      </c>
      <c r="C133" s="46" t="s">
        <v>276</v>
      </c>
      <c r="D133" s="47"/>
      <c r="E133" s="48" t="s">
        <v>34</v>
      </c>
      <c r="F133" s="49" t="s">
        <v>35</v>
      </c>
      <c r="G133" s="118">
        <v>2.81</v>
      </c>
      <c r="H133" s="118">
        <v>3.3</v>
      </c>
      <c r="I133" s="50">
        <v>25</v>
      </c>
      <c r="J133" s="51"/>
      <c r="K133" s="52" t="str">
        <f t="shared" si="3"/>
        <v>-</v>
      </c>
      <c r="L133" s="53">
        <f t="shared" si="4"/>
        <v>0</v>
      </c>
      <c r="M133" s="53">
        <f t="shared" si="5"/>
        <v>0</v>
      </c>
      <c r="N133" s="120" t="s">
        <v>614</v>
      </c>
      <c r="O133" s="54" t="s">
        <v>44</v>
      </c>
      <c r="P133" s="116" t="s">
        <v>41</v>
      </c>
      <c r="Q133" s="55"/>
    </row>
    <row r="134" spans="1:17" s="56" customFormat="1">
      <c r="A134" s="44"/>
      <c r="B134" s="45" t="s">
        <v>277</v>
      </c>
      <c r="C134" s="46" t="s">
        <v>278</v>
      </c>
      <c r="D134" s="47"/>
      <c r="E134" s="48" t="s">
        <v>34</v>
      </c>
      <c r="F134" s="49" t="s">
        <v>35</v>
      </c>
      <c r="G134" s="118">
        <v>2.1</v>
      </c>
      <c r="H134" s="118">
        <v>2.4699999999999998</v>
      </c>
      <c r="I134" s="50">
        <v>25</v>
      </c>
      <c r="J134" s="51"/>
      <c r="K134" s="52" t="str">
        <f t="shared" si="3"/>
        <v>-</v>
      </c>
      <c r="L134" s="53">
        <f t="shared" si="4"/>
        <v>0</v>
      </c>
      <c r="M134" s="53">
        <f t="shared" si="5"/>
        <v>0</v>
      </c>
      <c r="N134" s="120" t="s">
        <v>614</v>
      </c>
      <c r="O134" s="54" t="s">
        <v>188</v>
      </c>
      <c r="P134" s="117" t="s">
        <v>40</v>
      </c>
      <c r="Q134" s="55"/>
    </row>
    <row r="135" spans="1:17" s="56" customFormat="1">
      <c r="A135" s="44"/>
      <c r="B135" s="45" t="s">
        <v>279</v>
      </c>
      <c r="C135" s="46" t="s">
        <v>280</v>
      </c>
      <c r="D135" s="57" t="s">
        <v>48</v>
      </c>
      <c r="E135" s="48" t="s">
        <v>34</v>
      </c>
      <c r="F135" s="49" t="s">
        <v>35</v>
      </c>
      <c r="G135" s="118">
        <v>2.1</v>
      </c>
      <c r="H135" s="118">
        <v>2.4699999999999998</v>
      </c>
      <c r="I135" s="50">
        <v>25</v>
      </c>
      <c r="J135" s="51"/>
      <c r="K135" s="52" t="str">
        <f t="shared" si="3"/>
        <v>-</v>
      </c>
      <c r="L135" s="53">
        <f t="shared" si="4"/>
        <v>0</v>
      </c>
      <c r="M135" s="53">
        <f t="shared" si="5"/>
        <v>0</v>
      </c>
      <c r="N135" s="119" t="s">
        <v>611</v>
      </c>
      <c r="O135" s="54" t="s">
        <v>44</v>
      </c>
      <c r="P135" s="55" t="s">
        <v>45</v>
      </c>
      <c r="Q135" s="117" t="s">
        <v>40</v>
      </c>
    </row>
    <row r="136" spans="1:17" s="56" customFormat="1">
      <c r="A136" s="44"/>
      <c r="B136" s="45" t="s">
        <v>281</v>
      </c>
      <c r="C136" s="46" t="s">
        <v>282</v>
      </c>
      <c r="D136" s="47"/>
      <c r="E136" s="48" t="s">
        <v>34</v>
      </c>
      <c r="F136" s="49" t="s">
        <v>35</v>
      </c>
      <c r="G136" s="118">
        <v>1.6</v>
      </c>
      <c r="H136" s="118">
        <v>1.8800000000000001</v>
      </c>
      <c r="I136" s="50">
        <v>25</v>
      </c>
      <c r="J136" s="51"/>
      <c r="K136" s="52" t="str">
        <f t="shared" si="3"/>
        <v>-</v>
      </c>
      <c r="L136" s="53">
        <f t="shared" si="4"/>
        <v>0</v>
      </c>
      <c r="M136" s="53">
        <f t="shared" si="5"/>
        <v>0</v>
      </c>
      <c r="N136" s="119" t="s">
        <v>611</v>
      </c>
      <c r="O136" s="54" t="s">
        <v>44</v>
      </c>
      <c r="P136" s="116" t="s">
        <v>41</v>
      </c>
      <c r="Q136" s="117" t="s">
        <v>40</v>
      </c>
    </row>
    <row r="137" spans="1:17" s="56" customFormat="1">
      <c r="A137" s="44"/>
      <c r="B137" s="45" t="s">
        <v>283</v>
      </c>
      <c r="C137" s="46" t="s">
        <v>284</v>
      </c>
      <c r="D137" s="47"/>
      <c r="E137" s="48" t="s">
        <v>34</v>
      </c>
      <c r="F137" s="49" t="s">
        <v>35</v>
      </c>
      <c r="G137" s="118">
        <v>1.6</v>
      </c>
      <c r="H137" s="118">
        <v>1.8800000000000001</v>
      </c>
      <c r="I137" s="50">
        <v>25</v>
      </c>
      <c r="J137" s="51"/>
      <c r="K137" s="52" t="str">
        <f t="shared" si="3"/>
        <v>-</v>
      </c>
      <c r="L137" s="53">
        <f t="shared" si="4"/>
        <v>0</v>
      </c>
      <c r="M137" s="53">
        <f t="shared" si="5"/>
        <v>0</v>
      </c>
      <c r="N137" s="120" t="s">
        <v>614</v>
      </c>
      <c r="O137" s="54" t="s">
        <v>36</v>
      </c>
      <c r="P137" s="117" t="s">
        <v>40</v>
      </c>
      <c r="Q137" s="116" t="s">
        <v>41</v>
      </c>
    </row>
    <row r="138" spans="1:17" s="56" customFormat="1" hidden="1">
      <c r="A138" s="44"/>
      <c r="B138" s="122" t="s">
        <v>285</v>
      </c>
      <c r="C138" s="123" t="s">
        <v>286</v>
      </c>
      <c r="D138" s="124"/>
      <c r="E138" s="125" t="s">
        <v>34</v>
      </c>
      <c r="F138" s="126" t="s">
        <v>35</v>
      </c>
      <c r="G138" s="127">
        <v>1.33</v>
      </c>
      <c r="H138" s="127">
        <v>1.57</v>
      </c>
      <c r="I138" s="128">
        <v>25</v>
      </c>
      <c r="J138" s="129"/>
      <c r="K138" s="130" t="str">
        <f t="shared" si="3"/>
        <v>-</v>
      </c>
      <c r="L138" s="131">
        <f t="shared" si="4"/>
        <v>0</v>
      </c>
      <c r="M138" s="131">
        <f t="shared" si="5"/>
        <v>0</v>
      </c>
      <c r="N138" s="132" t="s">
        <v>614</v>
      </c>
      <c r="O138" s="133" t="s">
        <v>79</v>
      </c>
      <c r="P138" s="136" t="s">
        <v>41</v>
      </c>
      <c r="Q138" s="137" t="s">
        <v>40</v>
      </c>
    </row>
    <row r="139" spans="1:17" s="56" customFormat="1">
      <c r="A139" s="44"/>
      <c r="B139" s="45" t="s">
        <v>287</v>
      </c>
      <c r="C139" s="46" t="s">
        <v>288</v>
      </c>
      <c r="D139" s="47"/>
      <c r="E139" s="48" t="s">
        <v>34</v>
      </c>
      <c r="F139" s="49" t="s">
        <v>35</v>
      </c>
      <c r="G139" s="118">
        <v>2.81</v>
      </c>
      <c r="H139" s="118">
        <v>3.3</v>
      </c>
      <c r="I139" s="50">
        <v>25</v>
      </c>
      <c r="J139" s="51"/>
      <c r="K139" s="52" t="str">
        <f t="shared" si="3"/>
        <v>-</v>
      </c>
      <c r="L139" s="53">
        <f t="shared" si="4"/>
        <v>0</v>
      </c>
      <c r="M139" s="53">
        <f t="shared" si="5"/>
        <v>0</v>
      </c>
      <c r="N139" s="120" t="s">
        <v>614</v>
      </c>
      <c r="O139" s="54" t="s">
        <v>188</v>
      </c>
      <c r="P139" s="117" t="s">
        <v>40</v>
      </c>
      <c r="Q139" s="55"/>
    </row>
    <row r="140" spans="1:17" s="56" customFormat="1" hidden="1">
      <c r="A140" s="44"/>
      <c r="B140" s="122" t="s">
        <v>289</v>
      </c>
      <c r="C140" s="135" t="s">
        <v>290</v>
      </c>
      <c r="D140" s="124" t="s">
        <v>48</v>
      </c>
      <c r="E140" s="125" t="s">
        <v>34</v>
      </c>
      <c r="F140" s="126" t="s">
        <v>35</v>
      </c>
      <c r="G140" s="127">
        <v>3.31</v>
      </c>
      <c r="H140" s="127">
        <v>3.8899999999999997</v>
      </c>
      <c r="I140" s="128">
        <v>25</v>
      </c>
      <c r="J140" s="129"/>
      <c r="K140" s="130" t="str">
        <f t="shared" si="3"/>
        <v>-</v>
      </c>
      <c r="L140" s="131">
        <f t="shared" si="4"/>
        <v>0</v>
      </c>
      <c r="M140" s="131">
        <f t="shared" si="5"/>
        <v>0</v>
      </c>
      <c r="N140" s="132" t="s">
        <v>611</v>
      </c>
      <c r="O140" s="133" t="s">
        <v>44</v>
      </c>
      <c r="P140" s="136" t="s">
        <v>41</v>
      </c>
      <c r="Q140" s="137" t="s">
        <v>40</v>
      </c>
    </row>
    <row r="141" spans="1:17" s="56" customFormat="1" hidden="1">
      <c r="A141" s="44"/>
      <c r="B141" s="122" t="s">
        <v>291</v>
      </c>
      <c r="C141" s="123" t="s">
        <v>292</v>
      </c>
      <c r="D141" s="124" t="s">
        <v>88</v>
      </c>
      <c r="E141" s="125" t="s">
        <v>34</v>
      </c>
      <c r="F141" s="126" t="s">
        <v>35</v>
      </c>
      <c r="G141" s="127">
        <v>3.31</v>
      </c>
      <c r="H141" s="127">
        <v>3.8899999999999997</v>
      </c>
      <c r="I141" s="128">
        <v>25</v>
      </c>
      <c r="J141" s="129"/>
      <c r="K141" s="130" t="str">
        <f t="shared" si="3"/>
        <v>-</v>
      </c>
      <c r="L141" s="131">
        <f t="shared" si="4"/>
        <v>0</v>
      </c>
      <c r="M141" s="131">
        <f t="shared" si="5"/>
        <v>0</v>
      </c>
      <c r="N141" s="132" t="s">
        <v>614</v>
      </c>
      <c r="O141" s="133"/>
      <c r="P141" s="134"/>
      <c r="Q141" s="134"/>
    </row>
    <row r="142" spans="1:17" s="56" customFormat="1">
      <c r="A142" s="44"/>
      <c r="B142" s="45" t="s">
        <v>293</v>
      </c>
      <c r="C142" s="121" t="s">
        <v>294</v>
      </c>
      <c r="D142" s="47" t="s">
        <v>33</v>
      </c>
      <c r="E142" s="48" t="s">
        <v>34</v>
      </c>
      <c r="F142" s="49" t="s">
        <v>35</v>
      </c>
      <c r="G142" s="118">
        <v>4.2</v>
      </c>
      <c r="H142" s="118">
        <v>4.9399999999999995</v>
      </c>
      <c r="I142" s="50">
        <v>25</v>
      </c>
      <c r="J142" s="51"/>
      <c r="K142" s="52" t="str">
        <f t="shared" si="3"/>
        <v>-</v>
      </c>
      <c r="L142" s="53">
        <f t="shared" si="4"/>
        <v>0</v>
      </c>
      <c r="M142" s="53">
        <f t="shared" si="5"/>
        <v>0</v>
      </c>
      <c r="N142" s="119" t="s">
        <v>611</v>
      </c>
      <c r="O142" s="54" t="s">
        <v>44</v>
      </c>
      <c r="P142" s="116" t="s">
        <v>41</v>
      </c>
      <c r="Q142" s="55"/>
    </row>
    <row r="143" spans="1:17" s="56" customFormat="1">
      <c r="A143" s="44"/>
      <c r="B143" s="45" t="s">
        <v>295</v>
      </c>
      <c r="C143" s="46" t="s">
        <v>296</v>
      </c>
      <c r="D143" s="47"/>
      <c r="E143" s="48" t="s">
        <v>34</v>
      </c>
      <c r="F143" s="49" t="s">
        <v>35</v>
      </c>
      <c r="G143" s="118">
        <v>3.31</v>
      </c>
      <c r="H143" s="118">
        <v>3.8899999999999997</v>
      </c>
      <c r="I143" s="50">
        <v>25</v>
      </c>
      <c r="J143" s="51"/>
      <c r="K143" s="52" t="str">
        <f t="shared" si="3"/>
        <v>-</v>
      </c>
      <c r="L143" s="53">
        <f t="shared" si="4"/>
        <v>0</v>
      </c>
      <c r="M143" s="53">
        <f t="shared" si="5"/>
        <v>0</v>
      </c>
      <c r="N143" s="120" t="s">
        <v>614</v>
      </c>
      <c r="O143" s="54" t="s">
        <v>44</v>
      </c>
      <c r="P143" s="117" t="s">
        <v>40</v>
      </c>
      <c r="Q143" s="55" t="s">
        <v>45</v>
      </c>
    </row>
    <row r="144" spans="1:17" s="56" customFormat="1" hidden="1">
      <c r="A144" s="44"/>
      <c r="B144" s="122" t="s">
        <v>297</v>
      </c>
      <c r="C144" s="123" t="s">
        <v>298</v>
      </c>
      <c r="D144" s="124"/>
      <c r="E144" s="125" t="s">
        <v>34</v>
      </c>
      <c r="F144" s="126" t="s">
        <v>35</v>
      </c>
      <c r="G144" s="127">
        <v>1.27</v>
      </c>
      <c r="H144" s="127">
        <v>1.49</v>
      </c>
      <c r="I144" s="128">
        <v>25</v>
      </c>
      <c r="J144" s="129"/>
      <c r="K144" s="130" t="str">
        <f t="shared" si="3"/>
        <v>-</v>
      </c>
      <c r="L144" s="131">
        <f t="shared" si="4"/>
        <v>0</v>
      </c>
      <c r="M144" s="131">
        <f t="shared" si="5"/>
        <v>0</v>
      </c>
      <c r="N144" s="132" t="s">
        <v>614</v>
      </c>
      <c r="O144" s="133" t="s">
        <v>44</v>
      </c>
      <c r="P144" s="137" t="s">
        <v>40</v>
      </c>
      <c r="Q144" s="136" t="s">
        <v>41</v>
      </c>
    </row>
    <row r="145" spans="1:17" s="56" customFormat="1">
      <c r="A145" s="44"/>
      <c r="B145" s="45" t="s">
        <v>299</v>
      </c>
      <c r="C145" s="121" t="s">
        <v>300</v>
      </c>
      <c r="D145" s="57" t="s">
        <v>48</v>
      </c>
      <c r="E145" s="48" t="s">
        <v>34</v>
      </c>
      <c r="F145" s="49" t="s">
        <v>35</v>
      </c>
      <c r="G145" s="118">
        <v>2.81</v>
      </c>
      <c r="H145" s="118">
        <v>3.3</v>
      </c>
      <c r="I145" s="50">
        <v>25</v>
      </c>
      <c r="J145" s="51"/>
      <c r="K145" s="52" t="str">
        <f t="shared" ref="K145:K208" si="6">IF(J145="","-",J145/F145)</f>
        <v>-</v>
      </c>
      <c r="L145" s="53">
        <f t="shared" ref="L145:L208" si="7">H145*J145-M145</f>
        <v>0</v>
      </c>
      <c r="M145" s="53">
        <f t="shared" ref="M145:M208" si="8">IF(J145&gt;=100,G145*J145,H145*J145)</f>
        <v>0</v>
      </c>
      <c r="N145" s="119" t="s">
        <v>611</v>
      </c>
      <c r="O145" s="54" t="s">
        <v>98</v>
      </c>
      <c r="P145" s="117" t="s">
        <v>40</v>
      </c>
      <c r="Q145" s="116" t="s">
        <v>41</v>
      </c>
    </row>
    <row r="146" spans="1:17" s="56" customFormat="1">
      <c r="A146" s="44"/>
      <c r="B146" s="45" t="s">
        <v>301</v>
      </c>
      <c r="C146" s="121" t="s">
        <v>302</v>
      </c>
      <c r="D146" s="47" t="s">
        <v>33</v>
      </c>
      <c r="E146" s="48" t="s">
        <v>34</v>
      </c>
      <c r="F146" s="49" t="s">
        <v>35</v>
      </c>
      <c r="G146" s="118">
        <v>3.31</v>
      </c>
      <c r="H146" s="118">
        <v>3.8899999999999997</v>
      </c>
      <c r="I146" s="50">
        <v>25</v>
      </c>
      <c r="J146" s="51"/>
      <c r="K146" s="52" t="str">
        <f t="shared" si="6"/>
        <v>-</v>
      </c>
      <c r="L146" s="53">
        <f t="shared" si="7"/>
        <v>0</v>
      </c>
      <c r="M146" s="53">
        <f t="shared" si="8"/>
        <v>0</v>
      </c>
      <c r="N146" s="119" t="s">
        <v>611</v>
      </c>
      <c r="O146" s="54" t="s">
        <v>93</v>
      </c>
      <c r="P146" s="116" t="s">
        <v>41</v>
      </c>
      <c r="Q146" s="55"/>
    </row>
    <row r="147" spans="1:17" s="56" customFormat="1">
      <c r="A147" s="44"/>
      <c r="B147" s="45" t="s">
        <v>303</v>
      </c>
      <c r="C147" s="46" t="s">
        <v>304</v>
      </c>
      <c r="D147" s="47"/>
      <c r="E147" s="48" t="s">
        <v>34</v>
      </c>
      <c r="F147" s="49" t="s">
        <v>35</v>
      </c>
      <c r="G147" s="118">
        <v>3.31</v>
      </c>
      <c r="H147" s="118">
        <v>3.8899999999999997</v>
      </c>
      <c r="I147" s="50">
        <v>25</v>
      </c>
      <c r="J147" s="51"/>
      <c r="K147" s="52" t="str">
        <f t="shared" si="6"/>
        <v>-</v>
      </c>
      <c r="L147" s="53">
        <f t="shared" si="7"/>
        <v>0</v>
      </c>
      <c r="M147" s="53">
        <f t="shared" si="8"/>
        <v>0</v>
      </c>
      <c r="N147" s="120" t="s">
        <v>614</v>
      </c>
      <c r="O147" s="54" t="s">
        <v>305</v>
      </c>
      <c r="P147" s="55"/>
      <c r="Q147" s="55"/>
    </row>
    <row r="148" spans="1:17" s="56" customFormat="1">
      <c r="A148" s="44"/>
      <c r="B148" s="45" t="s">
        <v>306</v>
      </c>
      <c r="C148" s="46" t="s">
        <v>307</v>
      </c>
      <c r="D148" s="57" t="s">
        <v>48</v>
      </c>
      <c r="E148" s="48" t="s">
        <v>34</v>
      </c>
      <c r="F148" s="49" t="s">
        <v>35</v>
      </c>
      <c r="G148" s="118">
        <v>4.2</v>
      </c>
      <c r="H148" s="118">
        <v>4.9399999999999995</v>
      </c>
      <c r="I148" s="50">
        <v>25</v>
      </c>
      <c r="J148" s="51"/>
      <c r="K148" s="52" t="str">
        <f t="shared" si="6"/>
        <v>-</v>
      </c>
      <c r="L148" s="53">
        <f t="shared" si="7"/>
        <v>0</v>
      </c>
      <c r="M148" s="53">
        <f t="shared" si="8"/>
        <v>0</v>
      </c>
      <c r="N148" s="120" t="s">
        <v>614</v>
      </c>
      <c r="O148" s="54" t="s">
        <v>93</v>
      </c>
      <c r="P148" s="116" t="s">
        <v>41</v>
      </c>
      <c r="Q148" s="117" t="s">
        <v>40</v>
      </c>
    </row>
    <row r="149" spans="1:17" s="56" customFormat="1">
      <c r="A149" s="44"/>
      <c r="B149" s="45" t="s">
        <v>308</v>
      </c>
      <c r="C149" s="46" t="s">
        <v>309</v>
      </c>
      <c r="D149" s="47"/>
      <c r="E149" s="48" t="s">
        <v>34</v>
      </c>
      <c r="F149" s="49" t="s">
        <v>35</v>
      </c>
      <c r="G149" s="118">
        <v>2.81</v>
      </c>
      <c r="H149" s="118">
        <v>3.3</v>
      </c>
      <c r="I149" s="50">
        <v>25</v>
      </c>
      <c r="J149" s="51"/>
      <c r="K149" s="52" t="str">
        <f t="shared" si="6"/>
        <v>-</v>
      </c>
      <c r="L149" s="53">
        <f t="shared" si="7"/>
        <v>0</v>
      </c>
      <c r="M149" s="53">
        <f t="shared" si="8"/>
        <v>0</v>
      </c>
      <c r="N149" s="120" t="s">
        <v>614</v>
      </c>
      <c r="O149" s="54" t="s">
        <v>79</v>
      </c>
      <c r="P149" s="55"/>
      <c r="Q149" s="55"/>
    </row>
    <row r="150" spans="1:17" s="56" customFormat="1" hidden="1">
      <c r="A150" s="44"/>
      <c r="B150" s="122" t="s">
        <v>310</v>
      </c>
      <c r="C150" s="123" t="s">
        <v>311</v>
      </c>
      <c r="D150" s="124" t="s">
        <v>312</v>
      </c>
      <c r="E150" s="125" t="s">
        <v>34</v>
      </c>
      <c r="F150" s="126" t="s">
        <v>35</v>
      </c>
      <c r="G150" s="127">
        <v>1.6</v>
      </c>
      <c r="H150" s="127">
        <v>1.8800000000000001</v>
      </c>
      <c r="I150" s="128">
        <v>25</v>
      </c>
      <c r="J150" s="129"/>
      <c r="K150" s="130" t="str">
        <f t="shared" si="6"/>
        <v>-</v>
      </c>
      <c r="L150" s="131">
        <f t="shared" si="7"/>
        <v>0</v>
      </c>
      <c r="M150" s="131">
        <f t="shared" si="8"/>
        <v>0</v>
      </c>
      <c r="N150" s="132" t="s">
        <v>614</v>
      </c>
      <c r="O150" s="133" t="s">
        <v>44</v>
      </c>
      <c r="P150" s="159" t="s">
        <v>37</v>
      </c>
      <c r="Q150" s="134"/>
    </row>
    <row r="151" spans="1:17" s="56" customFormat="1">
      <c r="A151" s="44"/>
      <c r="B151" s="45" t="s">
        <v>313</v>
      </c>
      <c r="C151" s="46" t="s">
        <v>314</v>
      </c>
      <c r="D151" s="47"/>
      <c r="E151" s="48" t="s">
        <v>34</v>
      </c>
      <c r="F151" s="49" t="s">
        <v>35</v>
      </c>
      <c r="G151" s="118">
        <v>2.5</v>
      </c>
      <c r="H151" s="118">
        <v>2.94</v>
      </c>
      <c r="I151" s="50">
        <v>25</v>
      </c>
      <c r="J151" s="51"/>
      <c r="K151" s="52" t="str">
        <f t="shared" si="6"/>
        <v>-</v>
      </c>
      <c r="L151" s="53">
        <f t="shared" si="7"/>
        <v>0</v>
      </c>
      <c r="M151" s="53">
        <f t="shared" si="8"/>
        <v>0</v>
      </c>
      <c r="N151" s="120" t="s">
        <v>614</v>
      </c>
      <c r="O151" s="54" t="s">
        <v>93</v>
      </c>
      <c r="P151" s="55" t="s">
        <v>45</v>
      </c>
      <c r="Q151" s="117" t="s">
        <v>40</v>
      </c>
    </row>
    <row r="152" spans="1:17" s="56" customFormat="1">
      <c r="A152" s="44"/>
      <c r="B152" s="45" t="s">
        <v>315</v>
      </c>
      <c r="C152" s="46" t="s">
        <v>316</v>
      </c>
      <c r="D152" s="47"/>
      <c r="E152" s="48" t="s">
        <v>34</v>
      </c>
      <c r="F152" s="49" t="s">
        <v>35</v>
      </c>
      <c r="G152" s="118">
        <v>2.81</v>
      </c>
      <c r="H152" s="118">
        <v>3.3</v>
      </c>
      <c r="I152" s="50">
        <v>25</v>
      </c>
      <c r="J152" s="51"/>
      <c r="K152" s="52" t="str">
        <f t="shared" si="6"/>
        <v>-</v>
      </c>
      <c r="L152" s="53">
        <f t="shared" si="7"/>
        <v>0</v>
      </c>
      <c r="M152" s="53">
        <f t="shared" si="8"/>
        <v>0</v>
      </c>
      <c r="N152" s="120" t="s">
        <v>614</v>
      </c>
      <c r="O152" s="54" t="s">
        <v>44</v>
      </c>
      <c r="P152" s="116" t="s">
        <v>41</v>
      </c>
      <c r="Q152" s="115" t="s">
        <v>37</v>
      </c>
    </row>
    <row r="153" spans="1:17" s="56" customFormat="1" hidden="1">
      <c r="A153" s="44"/>
      <c r="B153" s="122" t="s">
        <v>317</v>
      </c>
      <c r="C153" s="123" t="s">
        <v>318</v>
      </c>
      <c r="D153" s="124"/>
      <c r="E153" s="125" t="s">
        <v>34</v>
      </c>
      <c r="F153" s="126" t="s">
        <v>35</v>
      </c>
      <c r="G153" s="127">
        <v>1.27</v>
      </c>
      <c r="H153" s="127">
        <v>1.49</v>
      </c>
      <c r="I153" s="128">
        <v>25</v>
      </c>
      <c r="J153" s="129"/>
      <c r="K153" s="130" t="str">
        <f t="shared" si="6"/>
        <v>-</v>
      </c>
      <c r="L153" s="131">
        <f t="shared" si="7"/>
        <v>0</v>
      </c>
      <c r="M153" s="131">
        <f t="shared" si="8"/>
        <v>0</v>
      </c>
      <c r="N153" s="132" t="s">
        <v>614</v>
      </c>
      <c r="O153" s="133" t="s">
        <v>44</v>
      </c>
      <c r="P153" s="137" t="s">
        <v>40</v>
      </c>
      <c r="Q153" s="134" t="s">
        <v>45</v>
      </c>
    </row>
    <row r="154" spans="1:17" s="56" customFormat="1">
      <c r="A154" s="44"/>
      <c r="B154" s="45" t="s">
        <v>319</v>
      </c>
      <c r="C154" s="46" t="s">
        <v>320</v>
      </c>
      <c r="D154" s="47"/>
      <c r="E154" s="48" t="s">
        <v>34</v>
      </c>
      <c r="F154" s="49" t="s">
        <v>35</v>
      </c>
      <c r="G154" s="118">
        <v>2.1</v>
      </c>
      <c r="H154" s="118">
        <v>2.4699999999999998</v>
      </c>
      <c r="I154" s="50">
        <v>25</v>
      </c>
      <c r="J154" s="51"/>
      <c r="K154" s="52" t="str">
        <f t="shared" si="6"/>
        <v>-</v>
      </c>
      <c r="L154" s="53">
        <f t="shared" si="7"/>
        <v>0</v>
      </c>
      <c r="M154" s="53">
        <f t="shared" si="8"/>
        <v>0</v>
      </c>
      <c r="N154" s="120" t="s">
        <v>614</v>
      </c>
      <c r="O154" s="54" t="s">
        <v>93</v>
      </c>
      <c r="P154" s="116" t="s">
        <v>41</v>
      </c>
      <c r="Q154" s="117" t="s">
        <v>40</v>
      </c>
    </row>
    <row r="155" spans="1:17" s="56" customFormat="1" hidden="1">
      <c r="A155" s="44"/>
      <c r="B155" s="122" t="s">
        <v>321</v>
      </c>
      <c r="C155" s="123" t="s">
        <v>322</v>
      </c>
      <c r="D155" s="124"/>
      <c r="E155" s="125" t="s">
        <v>34</v>
      </c>
      <c r="F155" s="126" t="s">
        <v>35</v>
      </c>
      <c r="G155" s="127">
        <v>1.33</v>
      </c>
      <c r="H155" s="127">
        <v>1.57</v>
      </c>
      <c r="I155" s="128">
        <v>25</v>
      </c>
      <c r="J155" s="129"/>
      <c r="K155" s="130" t="str">
        <f t="shared" si="6"/>
        <v>-</v>
      </c>
      <c r="L155" s="131">
        <f t="shared" si="7"/>
        <v>0</v>
      </c>
      <c r="M155" s="131">
        <f t="shared" si="8"/>
        <v>0</v>
      </c>
      <c r="N155" s="132" t="s">
        <v>614</v>
      </c>
      <c r="O155" s="133" t="s">
        <v>36</v>
      </c>
      <c r="P155" s="159" t="s">
        <v>37</v>
      </c>
      <c r="Q155" s="136" t="s">
        <v>41</v>
      </c>
    </row>
    <row r="156" spans="1:17" s="56" customFormat="1" hidden="1">
      <c r="A156" s="44"/>
      <c r="B156" s="122" t="s">
        <v>323</v>
      </c>
      <c r="C156" s="123" t="s">
        <v>324</v>
      </c>
      <c r="D156" s="124"/>
      <c r="E156" s="125" t="s">
        <v>34</v>
      </c>
      <c r="F156" s="126" t="s">
        <v>35</v>
      </c>
      <c r="G156" s="127">
        <v>2.81</v>
      </c>
      <c r="H156" s="127">
        <v>3.3</v>
      </c>
      <c r="I156" s="128">
        <v>25</v>
      </c>
      <c r="J156" s="129"/>
      <c r="K156" s="130" t="str">
        <f t="shared" si="6"/>
        <v>-</v>
      </c>
      <c r="L156" s="131">
        <f t="shared" si="7"/>
        <v>0</v>
      </c>
      <c r="M156" s="131">
        <f t="shared" si="8"/>
        <v>0</v>
      </c>
      <c r="N156" s="132" t="s">
        <v>614</v>
      </c>
      <c r="O156" s="133" t="s">
        <v>51</v>
      </c>
      <c r="P156" s="136" t="s">
        <v>41</v>
      </c>
      <c r="Q156" s="159" t="s">
        <v>37</v>
      </c>
    </row>
    <row r="157" spans="1:17" s="56" customFormat="1" hidden="1">
      <c r="A157" s="44"/>
      <c r="B157" s="122" t="s">
        <v>325</v>
      </c>
      <c r="C157" s="123" t="s">
        <v>326</v>
      </c>
      <c r="D157" s="124"/>
      <c r="E157" s="125" t="s">
        <v>34</v>
      </c>
      <c r="F157" s="126" t="s">
        <v>35</v>
      </c>
      <c r="G157" s="127">
        <v>0.93</v>
      </c>
      <c r="H157" s="127">
        <v>1.0900000000000001</v>
      </c>
      <c r="I157" s="128">
        <v>25</v>
      </c>
      <c r="J157" s="129"/>
      <c r="K157" s="130" t="str">
        <f t="shared" si="6"/>
        <v>-</v>
      </c>
      <c r="L157" s="131">
        <f t="shared" si="7"/>
        <v>0</v>
      </c>
      <c r="M157" s="131">
        <f t="shared" si="8"/>
        <v>0</v>
      </c>
      <c r="N157" s="132" t="s">
        <v>614</v>
      </c>
      <c r="O157" s="133" t="s">
        <v>44</v>
      </c>
      <c r="P157" s="159" t="s">
        <v>37</v>
      </c>
      <c r="Q157" s="134"/>
    </row>
    <row r="158" spans="1:17" s="56" customFormat="1">
      <c r="A158" s="44"/>
      <c r="B158" s="45" t="s">
        <v>327</v>
      </c>
      <c r="C158" s="46" t="s">
        <v>328</v>
      </c>
      <c r="D158" s="47" t="s">
        <v>312</v>
      </c>
      <c r="E158" s="48" t="s">
        <v>34</v>
      </c>
      <c r="F158" s="49" t="s">
        <v>35</v>
      </c>
      <c r="G158" s="118">
        <v>3.31</v>
      </c>
      <c r="H158" s="118">
        <v>3.8899999999999997</v>
      </c>
      <c r="I158" s="50">
        <v>25</v>
      </c>
      <c r="J158" s="51"/>
      <c r="K158" s="52" t="str">
        <f t="shared" si="6"/>
        <v>-</v>
      </c>
      <c r="L158" s="53">
        <f t="shared" si="7"/>
        <v>0</v>
      </c>
      <c r="M158" s="53">
        <f t="shared" si="8"/>
        <v>0</v>
      </c>
      <c r="N158" s="119" t="s">
        <v>611</v>
      </c>
      <c r="O158" s="54" t="s">
        <v>93</v>
      </c>
      <c r="P158" s="116" t="s">
        <v>41</v>
      </c>
      <c r="Q158" s="55"/>
    </row>
    <row r="159" spans="1:17" s="56" customFormat="1">
      <c r="A159" s="44"/>
      <c r="B159" s="45" t="s">
        <v>329</v>
      </c>
      <c r="C159" s="46" t="s">
        <v>330</v>
      </c>
      <c r="D159" s="47"/>
      <c r="E159" s="48" t="s">
        <v>34</v>
      </c>
      <c r="F159" s="49" t="s">
        <v>35</v>
      </c>
      <c r="G159" s="118">
        <v>0.87</v>
      </c>
      <c r="H159" s="118">
        <v>1.02</v>
      </c>
      <c r="I159" s="50">
        <v>25</v>
      </c>
      <c r="J159" s="51"/>
      <c r="K159" s="52" t="str">
        <f t="shared" si="6"/>
        <v>-</v>
      </c>
      <c r="L159" s="53">
        <f t="shared" si="7"/>
        <v>0</v>
      </c>
      <c r="M159" s="53">
        <f t="shared" si="8"/>
        <v>0</v>
      </c>
      <c r="N159" s="119" t="s">
        <v>611</v>
      </c>
      <c r="O159" s="54" t="s">
        <v>44</v>
      </c>
      <c r="P159" s="55" t="s">
        <v>45</v>
      </c>
      <c r="Q159" s="117" t="s">
        <v>40</v>
      </c>
    </row>
    <row r="160" spans="1:17" s="56" customFormat="1">
      <c r="A160" s="44"/>
      <c r="B160" s="45" t="s">
        <v>331</v>
      </c>
      <c r="C160" s="46" t="s">
        <v>332</v>
      </c>
      <c r="D160" s="47"/>
      <c r="E160" s="48" t="s">
        <v>34</v>
      </c>
      <c r="F160" s="49" t="s">
        <v>35</v>
      </c>
      <c r="G160" s="118">
        <v>3.31</v>
      </c>
      <c r="H160" s="118">
        <v>3.8899999999999997</v>
      </c>
      <c r="I160" s="50">
        <v>25</v>
      </c>
      <c r="J160" s="51"/>
      <c r="K160" s="52" t="str">
        <f t="shared" si="6"/>
        <v>-</v>
      </c>
      <c r="L160" s="53">
        <f t="shared" si="7"/>
        <v>0</v>
      </c>
      <c r="M160" s="53">
        <f t="shared" si="8"/>
        <v>0</v>
      </c>
      <c r="N160" s="120" t="s">
        <v>614</v>
      </c>
      <c r="O160" s="54" t="s">
        <v>79</v>
      </c>
      <c r="P160" s="115" t="s">
        <v>37</v>
      </c>
      <c r="Q160" s="116" t="s">
        <v>41</v>
      </c>
    </row>
    <row r="161" spans="1:17" s="56" customFormat="1">
      <c r="A161" s="44"/>
      <c r="B161" s="45" t="s">
        <v>333</v>
      </c>
      <c r="C161" s="46" t="s">
        <v>334</v>
      </c>
      <c r="D161" s="47"/>
      <c r="E161" s="48" t="s">
        <v>34</v>
      </c>
      <c r="F161" s="49" t="s">
        <v>35</v>
      </c>
      <c r="G161" s="118">
        <v>3.31</v>
      </c>
      <c r="H161" s="118">
        <v>3.8899999999999997</v>
      </c>
      <c r="I161" s="50">
        <v>25</v>
      </c>
      <c r="J161" s="51"/>
      <c r="K161" s="52" t="str">
        <f t="shared" si="6"/>
        <v>-</v>
      </c>
      <c r="L161" s="53">
        <f t="shared" si="7"/>
        <v>0</v>
      </c>
      <c r="M161" s="53">
        <f t="shared" si="8"/>
        <v>0</v>
      </c>
      <c r="N161" s="119" t="s">
        <v>611</v>
      </c>
      <c r="O161" s="54" t="s">
        <v>79</v>
      </c>
      <c r="P161" s="115" t="s">
        <v>37</v>
      </c>
      <c r="Q161" s="116" t="s">
        <v>41</v>
      </c>
    </row>
    <row r="162" spans="1:17" s="56" customFormat="1">
      <c r="A162" s="44"/>
      <c r="B162" s="45" t="s">
        <v>335</v>
      </c>
      <c r="C162" s="46" t="s">
        <v>336</v>
      </c>
      <c r="D162" s="57" t="s">
        <v>48</v>
      </c>
      <c r="E162" s="48" t="s">
        <v>34</v>
      </c>
      <c r="F162" s="49" t="s">
        <v>35</v>
      </c>
      <c r="G162" s="118">
        <v>1.37</v>
      </c>
      <c r="H162" s="118">
        <v>1.61</v>
      </c>
      <c r="I162" s="50">
        <v>25</v>
      </c>
      <c r="J162" s="51"/>
      <c r="K162" s="52" t="str">
        <f t="shared" si="6"/>
        <v>-</v>
      </c>
      <c r="L162" s="53">
        <f t="shared" si="7"/>
        <v>0</v>
      </c>
      <c r="M162" s="53">
        <f t="shared" si="8"/>
        <v>0</v>
      </c>
      <c r="N162" s="119" t="s">
        <v>611</v>
      </c>
      <c r="O162" s="54" t="s">
        <v>93</v>
      </c>
      <c r="P162" s="117" t="s">
        <v>40</v>
      </c>
      <c r="Q162" s="55" t="s">
        <v>45</v>
      </c>
    </row>
    <row r="163" spans="1:17" s="56" customFormat="1">
      <c r="A163" s="44"/>
      <c r="B163" s="45" t="s">
        <v>337</v>
      </c>
      <c r="C163" s="46" t="s">
        <v>338</v>
      </c>
      <c r="D163" s="47" t="s">
        <v>339</v>
      </c>
      <c r="E163" s="48" t="s">
        <v>34</v>
      </c>
      <c r="F163" s="49" t="s">
        <v>35</v>
      </c>
      <c r="G163" s="118">
        <v>5.2</v>
      </c>
      <c r="H163" s="118">
        <v>6.12</v>
      </c>
      <c r="I163" s="50">
        <v>25</v>
      </c>
      <c r="J163" s="51"/>
      <c r="K163" s="52" t="str">
        <f t="shared" si="6"/>
        <v>-</v>
      </c>
      <c r="L163" s="53">
        <f t="shared" si="7"/>
        <v>0</v>
      </c>
      <c r="M163" s="53">
        <f t="shared" si="8"/>
        <v>0</v>
      </c>
      <c r="N163" s="119" t="s">
        <v>611</v>
      </c>
      <c r="O163" s="54" t="s">
        <v>93</v>
      </c>
      <c r="P163" s="117" t="s">
        <v>40</v>
      </c>
      <c r="Q163" s="55"/>
    </row>
    <row r="164" spans="1:17" s="56" customFormat="1">
      <c r="A164" s="44"/>
      <c r="B164" s="45" t="s">
        <v>340</v>
      </c>
      <c r="C164" s="46" t="s">
        <v>341</v>
      </c>
      <c r="D164" s="47"/>
      <c r="E164" s="48" t="s">
        <v>34</v>
      </c>
      <c r="F164" s="49" t="s">
        <v>35</v>
      </c>
      <c r="G164" s="118">
        <v>0.93</v>
      </c>
      <c r="H164" s="118">
        <v>1.0900000000000001</v>
      </c>
      <c r="I164" s="50">
        <v>25</v>
      </c>
      <c r="J164" s="51"/>
      <c r="K164" s="52" t="str">
        <f t="shared" si="6"/>
        <v>-</v>
      </c>
      <c r="L164" s="53">
        <f t="shared" si="7"/>
        <v>0</v>
      </c>
      <c r="M164" s="53">
        <f t="shared" si="8"/>
        <v>0</v>
      </c>
      <c r="N164" s="120" t="s">
        <v>614</v>
      </c>
      <c r="O164" s="54" t="s">
        <v>51</v>
      </c>
      <c r="P164" s="117" t="s">
        <v>40</v>
      </c>
      <c r="Q164" s="55" t="s">
        <v>45</v>
      </c>
    </row>
    <row r="165" spans="1:17" s="56" customFormat="1" hidden="1">
      <c r="A165" s="44"/>
      <c r="B165" s="122" t="s">
        <v>342</v>
      </c>
      <c r="C165" s="123" t="s">
        <v>343</v>
      </c>
      <c r="D165" s="124" t="s">
        <v>54</v>
      </c>
      <c r="E165" s="125" t="s">
        <v>34</v>
      </c>
      <c r="F165" s="126" t="s">
        <v>35</v>
      </c>
      <c r="G165" s="127">
        <v>1.27</v>
      </c>
      <c r="H165" s="127">
        <v>1.49</v>
      </c>
      <c r="I165" s="128">
        <v>25</v>
      </c>
      <c r="J165" s="129"/>
      <c r="K165" s="130" t="str">
        <f t="shared" si="6"/>
        <v>-</v>
      </c>
      <c r="L165" s="131">
        <f t="shared" si="7"/>
        <v>0</v>
      </c>
      <c r="M165" s="131">
        <f t="shared" si="8"/>
        <v>0</v>
      </c>
      <c r="N165" s="132" t="s">
        <v>614</v>
      </c>
      <c r="O165" s="133" t="s">
        <v>44</v>
      </c>
      <c r="P165" s="137" t="s">
        <v>40</v>
      </c>
      <c r="Q165" s="134"/>
    </row>
    <row r="166" spans="1:17" s="56" customFormat="1" hidden="1">
      <c r="A166" s="44"/>
      <c r="B166" s="122" t="s">
        <v>344</v>
      </c>
      <c r="C166" s="123" t="s">
        <v>345</v>
      </c>
      <c r="D166" s="124"/>
      <c r="E166" s="125" t="s">
        <v>34</v>
      </c>
      <c r="F166" s="126" t="s">
        <v>35</v>
      </c>
      <c r="G166" s="127">
        <v>4.2</v>
      </c>
      <c r="H166" s="127">
        <v>4.9399999999999995</v>
      </c>
      <c r="I166" s="128">
        <v>25</v>
      </c>
      <c r="J166" s="129"/>
      <c r="K166" s="130" t="str">
        <f t="shared" si="6"/>
        <v>-</v>
      </c>
      <c r="L166" s="131">
        <f t="shared" si="7"/>
        <v>0</v>
      </c>
      <c r="M166" s="131">
        <f t="shared" si="8"/>
        <v>0</v>
      </c>
      <c r="N166" s="132" t="s">
        <v>614</v>
      </c>
      <c r="O166" s="133" t="s">
        <v>44</v>
      </c>
      <c r="P166" s="134"/>
      <c r="Q166" s="134"/>
    </row>
    <row r="167" spans="1:17" s="56" customFormat="1" hidden="1">
      <c r="A167" s="44"/>
      <c r="B167" s="122" t="s">
        <v>346</v>
      </c>
      <c r="C167" s="123" t="s">
        <v>347</v>
      </c>
      <c r="D167" s="124"/>
      <c r="E167" s="125" t="s">
        <v>34</v>
      </c>
      <c r="F167" s="126" t="s">
        <v>35</v>
      </c>
      <c r="G167" s="127">
        <v>2.1</v>
      </c>
      <c r="H167" s="127">
        <v>2.4699999999999998</v>
      </c>
      <c r="I167" s="128">
        <v>25</v>
      </c>
      <c r="J167" s="129"/>
      <c r="K167" s="130" t="str">
        <f t="shared" si="6"/>
        <v>-</v>
      </c>
      <c r="L167" s="131">
        <f t="shared" si="7"/>
        <v>0</v>
      </c>
      <c r="M167" s="131">
        <f t="shared" si="8"/>
        <v>0</v>
      </c>
      <c r="N167" s="132" t="s">
        <v>614</v>
      </c>
      <c r="O167" s="133" t="s">
        <v>44</v>
      </c>
      <c r="P167" s="137" t="s">
        <v>40</v>
      </c>
      <c r="Q167" s="134"/>
    </row>
    <row r="168" spans="1:17" s="56" customFormat="1">
      <c r="A168" s="44"/>
      <c r="B168" s="45" t="s">
        <v>348</v>
      </c>
      <c r="C168" s="46" t="s">
        <v>349</v>
      </c>
      <c r="D168" s="47" t="s">
        <v>54</v>
      </c>
      <c r="E168" s="48" t="s">
        <v>34</v>
      </c>
      <c r="F168" s="49" t="s">
        <v>35</v>
      </c>
      <c r="G168" s="118">
        <v>2.1</v>
      </c>
      <c r="H168" s="118">
        <v>2.4699999999999998</v>
      </c>
      <c r="I168" s="50">
        <v>25</v>
      </c>
      <c r="J168" s="51"/>
      <c r="K168" s="52" t="str">
        <f t="shared" si="6"/>
        <v>-</v>
      </c>
      <c r="L168" s="53">
        <f t="shared" si="7"/>
        <v>0</v>
      </c>
      <c r="M168" s="53">
        <f t="shared" si="8"/>
        <v>0</v>
      </c>
      <c r="N168" s="120" t="s">
        <v>614</v>
      </c>
      <c r="O168" s="54" t="s">
        <v>44</v>
      </c>
      <c r="P168" s="115" t="s">
        <v>37</v>
      </c>
      <c r="Q168" s="55"/>
    </row>
    <row r="169" spans="1:17" s="56" customFormat="1">
      <c r="A169" s="44"/>
      <c r="B169" s="45" t="s">
        <v>350</v>
      </c>
      <c r="C169" s="46" t="s">
        <v>351</v>
      </c>
      <c r="D169" s="47"/>
      <c r="E169" s="48" t="s">
        <v>34</v>
      </c>
      <c r="F169" s="49" t="s">
        <v>35</v>
      </c>
      <c r="G169" s="118">
        <v>1.71</v>
      </c>
      <c r="H169" s="118">
        <v>2.0099999999999998</v>
      </c>
      <c r="I169" s="50">
        <v>25</v>
      </c>
      <c r="J169" s="51"/>
      <c r="K169" s="52" t="str">
        <f t="shared" si="6"/>
        <v>-</v>
      </c>
      <c r="L169" s="53">
        <f t="shared" si="7"/>
        <v>0</v>
      </c>
      <c r="M169" s="53">
        <f t="shared" si="8"/>
        <v>0</v>
      </c>
      <c r="N169" s="120" t="s">
        <v>614</v>
      </c>
      <c r="O169" s="54" t="s">
        <v>36</v>
      </c>
      <c r="P169" s="117" t="s">
        <v>40</v>
      </c>
      <c r="Q169" s="116" t="s">
        <v>41</v>
      </c>
    </row>
    <row r="170" spans="1:17" s="56" customFormat="1">
      <c r="A170" s="44"/>
      <c r="B170" s="45" t="s">
        <v>352</v>
      </c>
      <c r="C170" s="46" t="s">
        <v>353</v>
      </c>
      <c r="D170" s="47" t="s">
        <v>54</v>
      </c>
      <c r="E170" s="48" t="s">
        <v>34</v>
      </c>
      <c r="F170" s="49" t="s">
        <v>35</v>
      </c>
      <c r="G170" s="118">
        <v>1.27</v>
      </c>
      <c r="H170" s="118">
        <v>1.49</v>
      </c>
      <c r="I170" s="50">
        <v>25</v>
      </c>
      <c r="J170" s="51"/>
      <c r="K170" s="52" t="str">
        <f t="shared" si="6"/>
        <v>-</v>
      </c>
      <c r="L170" s="53">
        <f t="shared" si="7"/>
        <v>0</v>
      </c>
      <c r="M170" s="53">
        <f t="shared" si="8"/>
        <v>0</v>
      </c>
      <c r="N170" s="120" t="s">
        <v>614</v>
      </c>
      <c r="O170" s="54" t="s">
        <v>36</v>
      </c>
      <c r="P170" s="115" t="s">
        <v>37</v>
      </c>
      <c r="Q170" s="55"/>
    </row>
    <row r="171" spans="1:17" s="56" customFormat="1" hidden="1">
      <c r="A171" s="44"/>
      <c r="B171" s="122" t="s">
        <v>354</v>
      </c>
      <c r="C171" s="123" t="s">
        <v>355</v>
      </c>
      <c r="D171" s="124"/>
      <c r="E171" s="125" t="s">
        <v>34</v>
      </c>
      <c r="F171" s="126" t="s">
        <v>35</v>
      </c>
      <c r="G171" s="127">
        <v>2.5</v>
      </c>
      <c r="H171" s="127">
        <v>2.94</v>
      </c>
      <c r="I171" s="128">
        <v>25</v>
      </c>
      <c r="J171" s="129"/>
      <c r="K171" s="130" t="str">
        <f t="shared" si="6"/>
        <v>-</v>
      </c>
      <c r="L171" s="131">
        <f t="shared" si="7"/>
        <v>0</v>
      </c>
      <c r="M171" s="131">
        <f t="shared" si="8"/>
        <v>0</v>
      </c>
      <c r="N171" s="132" t="s">
        <v>614</v>
      </c>
      <c r="O171" s="133" t="s">
        <v>44</v>
      </c>
      <c r="P171" s="136" t="s">
        <v>41</v>
      </c>
      <c r="Q171" s="137" t="s">
        <v>40</v>
      </c>
    </row>
    <row r="172" spans="1:17" s="56" customFormat="1" hidden="1">
      <c r="A172" s="44"/>
      <c r="B172" s="122" t="s">
        <v>356</v>
      </c>
      <c r="C172" s="123" t="s">
        <v>357</v>
      </c>
      <c r="D172" s="124"/>
      <c r="E172" s="125" t="s">
        <v>34</v>
      </c>
      <c r="F172" s="126" t="s">
        <v>35</v>
      </c>
      <c r="G172" s="127">
        <v>2.1</v>
      </c>
      <c r="H172" s="127">
        <v>2.4699999999999998</v>
      </c>
      <c r="I172" s="128">
        <v>25</v>
      </c>
      <c r="J172" s="129"/>
      <c r="K172" s="130" t="str">
        <f t="shared" si="6"/>
        <v>-</v>
      </c>
      <c r="L172" s="131">
        <f t="shared" si="7"/>
        <v>0</v>
      </c>
      <c r="M172" s="131">
        <f t="shared" si="8"/>
        <v>0</v>
      </c>
      <c r="N172" s="132" t="s">
        <v>614</v>
      </c>
      <c r="O172" s="133" t="s">
        <v>44</v>
      </c>
      <c r="P172" s="134" t="s">
        <v>45</v>
      </c>
      <c r="Q172" s="137" t="s">
        <v>40</v>
      </c>
    </row>
    <row r="173" spans="1:17" s="56" customFormat="1">
      <c r="A173" s="44"/>
      <c r="B173" s="45" t="s">
        <v>358</v>
      </c>
      <c r="C173" s="46" t="s">
        <v>359</v>
      </c>
      <c r="D173" s="47"/>
      <c r="E173" s="48" t="s">
        <v>34</v>
      </c>
      <c r="F173" s="49" t="s">
        <v>35</v>
      </c>
      <c r="G173" s="118">
        <v>1.47</v>
      </c>
      <c r="H173" s="118">
        <v>1.73</v>
      </c>
      <c r="I173" s="50">
        <v>25</v>
      </c>
      <c r="J173" s="51"/>
      <c r="K173" s="52" t="str">
        <f t="shared" si="6"/>
        <v>-</v>
      </c>
      <c r="L173" s="53">
        <f t="shared" si="7"/>
        <v>0</v>
      </c>
      <c r="M173" s="53">
        <f t="shared" si="8"/>
        <v>0</v>
      </c>
      <c r="N173" s="120" t="s">
        <v>614</v>
      </c>
      <c r="O173" s="54" t="s">
        <v>36</v>
      </c>
      <c r="P173" s="55" t="s">
        <v>45</v>
      </c>
      <c r="Q173" s="117" t="s">
        <v>40</v>
      </c>
    </row>
    <row r="174" spans="1:17" s="56" customFormat="1">
      <c r="A174" s="44"/>
      <c r="B174" s="45" t="s">
        <v>360</v>
      </c>
      <c r="C174" s="46" t="s">
        <v>361</v>
      </c>
      <c r="D174" s="47"/>
      <c r="E174" s="48" t="s">
        <v>34</v>
      </c>
      <c r="F174" s="49" t="s">
        <v>35</v>
      </c>
      <c r="G174" s="118">
        <v>1.67</v>
      </c>
      <c r="H174" s="118">
        <v>1.96</v>
      </c>
      <c r="I174" s="50">
        <v>25</v>
      </c>
      <c r="J174" s="51"/>
      <c r="K174" s="52" t="str">
        <f t="shared" si="6"/>
        <v>-</v>
      </c>
      <c r="L174" s="53">
        <f t="shared" si="7"/>
        <v>0</v>
      </c>
      <c r="M174" s="53">
        <f t="shared" si="8"/>
        <v>0</v>
      </c>
      <c r="N174" s="120" t="s">
        <v>614</v>
      </c>
      <c r="O174" s="54" t="s">
        <v>36</v>
      </c>
      <c r="P174" s="115" t="s">
        <v>37</v>
      </c>
      <c r="Q174" s="55" t="s">
        <v>45</v>
      </c>
    </row>
    <row r="175" spans="1:17" s="56" customFormat="1" hidden="1">
      <c r="A175" s="44"/>
      <c r="B175" s="122" t="s">
        <v>362</v>
      </c>
      <c r="C175" s="123" t="s">
        <v>363</v>
      </c>
      <c r="D175" s="124"/>
      <c r="E175" s="125" t="s">
        <v>34</v>
      </c>
      <c r="F175" s="126" t="s">
        <v>35</v>
      </c>
      <c r="G175" s="127">
        <v>2.1</v>
      </c>
      <c r="H175" s="127">
        <v>2.4699999999999998</v>
      </c>
      <c r="I175" s="128">
        <v>25</v>
      </c>
      <c r="J175" s="129"/>
      <c r="K175" s="130" t="str">
        <f t="shared" si="6"/>
        <v>-</v>
      </c>
      <c r="L175" s="131">
        <f t="shared" si="7"/>
        <v>0</v>
      </c>
      <c r="M175" s="131">
        <f t="shared" si="8"/>
        <v>0</v>
      </c>
      <c r="N175" s="132" t="s">
        <v>614</v>
      </c>
      <c r="O175" s="133" t="s">
        <v>44</v>
      </c>
      <c r="P175" s="136" t="s">
        <v>41</v>
      </c>
      <c r="Q175" s="137" t="s">
        <v>40</v>
      </c>
    </row>
    <row r="176" spans="1:17" s="56" customFormat="1">
      <c r="A176" s="44"/>
      <c r="B176" s="45" t="s">
        <v>364</v>
      </c>
      <c r="C176" s="46" t="s">
        <v>365</v>
      </c>
      <c r="D176" s="47"/>
      <c r="E176" s="48" t="s">
        <v>34</v>
      </c>
      <c r="F176" s="49" t="s">
        <v>35</v>
      </c>
      <c r="G176" s="118">
        <v>1.67</v>
      </c>
      <c r="H176" s="118">
        <v>1.96</v>
      </c>
      <c r="I176" s="50">
        <v>25</v>
      </c>
      <c r="J176" s="51"/>
      <c r="K176" s="52" t="str">
        <f t="shared" si="6"/>
        <v>-</v>
      </c>
      <c r="L176" s="53">
        <f t="shared" si="7"/>
        <v>0</v>
      </c>
      <c r="M176" s="53">
        <f t="shared" si="8"/>
        <v>0</v>
      </c>
      <c r="N176" s="120" t="s">
        <v>614</v>
      </c>
      <c r="O176" s="54" t="s">
        <v>51</v>
      </c>
      <c r="P176" s="115" t="s">
        <v>37</v>
      </c>
      <c r="Q176" s="116" t="s">
        <v>41</v>
      </c>
    </row>
    <row r="177" spans="1:17" s="56" customFormat="1">
      <c r="A177" s="44"/>
      <c r="B177" s="45" t="s">
        <v>366</v>
      </c>
      <c r="C177" s="121" t="s">
        <v>367</v>
      </c>
      <c r="D177" s="57" t="s">
        <v>48</v>
      </c>
      <c r="E177" s="48" t="s">
        <v>34</v>
      </c>
      <c r="F177" s="49" t="s">
        <v>35</v>
      </c>
      <c r="G177" s="118">
        <v>2.5</v>
      </c>
      <c r="H177" s="118">
        <v>2.94</v>
      </c>
      <c r="I177" s="50">
        <v>25</v>
      </c>
      <c r="J177" s="51"/>
      <c r="K177" s="52" t="str">
        <f t="shared" si="6"/>
        <v>-</v>
      </c>
      <c r="L177" s="53">
        <f t="shared" si="7"/>
        <v>0</v>
      </c>
      <c r="M177" s="53">
        <f t="shared" si="8"/>
        <v>0</v>
      </c>
      <c r="N177" s="119" t="s">
        <v>611</v>
      </c>
      <c r="O177" s="54" t="s">
        <v>36</v>
      </c>
      <c r="P177" s="116" t="s">
        <v>41</v>
      </c>
      <c r="Q177" s="115" t="s">
        <v>37</v>
      </c>
    </row>
    <row r="178" spans="1:17" s="56" customFormat="1">
      <c r="A178" s="44"/>
      <c r="B178" s="45" t="s">
        <v>368</v>
      </c>
      <c r="C178" s="46" t="s">
        <v>369</v>
      </c>
      <c r="D178" s="47"/>
      <c r="E178" s="48" t="s">
        <v>34</v>
      </c>
      <c r="F178" s="49" t="s">
        <v>35</v>
      </c>
      <c r="G178" s="118">
        <v>1.67</v>
      </c>
      <c r="H178" s="118">
        <v>1.96</v>
      </c>
      <c r="I178" s="50">
        <v>25</v>
      </c>
      <c r="J178" s="51"/>
      <c r="K178" s="52" t="str">
        <f t="shared" si="6"/>
        <v>-</v>
      </c>
      <c r="L178" s="53">
        <f t="shared" si="7"/>
        <v>0</v>
      </c>
      <c r="M178" s="53">
        <f t="shared" si="8"/>
        <v>0</v>
      </c>
      <c r="N178" s="120" t="s">
        <v>614</v>
      </c>
      <c r="O178" s="54" t="s">
        <v>44</v>
      </c>
      <c r="P178" s="117" t="s">
        <v>40</v>
      </c>
      <c r="Q178" s="55" t="s">
        <v>45</v>
      </c>
    </row>
    <row r="179" spans="1:17" s="56" customFormat="1">
      <c r="A179" s="44"/>
      <c r="B179" s="45" t="s">
        <v>370</v>
      </c>
      <c r="C179" s="121" t="s">
        <v>371</v>
      </c>
      <c r="D179" s="57" t="s">
        <v>48</v>
      </c>
      <c r="E179" s="48" t="s">
        <v>34</v>
      </c>
      <c r="F179" s="49" t="s">
        <v>35</v>
      </c>
      <c r="G179" s="118">
        <v>2.81</v>
      </c>
      <c r="H179" s="118">
        <v>3.3</v>
      </c>
      <c r="I179" s="50">
        <v>25</v>
      </c>
      <c r="J179" s="51"/>
      <c r="K179" s="52" t="str">
        <f t="shared" si="6"/>
        <v>-</v>
      </c>
      <c r="L179" s="53">
        <f t="shared" si="7"/>
        <v>0</v>
      </c>
      <c r="M179" s="53">
        <f t="shared" si="8"/>
        <v>0</v>
      </c>
      <c r="N179" s="119" t="s">
        <v>611</v>
      </c>
      <c r="O179" s="54" t="s">
        <v>44</v>
      </c>
      <c r="P179" s="117" t="s">
        <v>40</v>
      </c>
      <c r="Q179" s="116" t="s">
        <v>41</v>
      </c>
    </row>
    <row r="180" spans="1:17" s="56" customFormat="1">
      <c r="A180" s="44"/>
      <c r="B180" s="45" t="s">
        <v>372</v>
      </c>
      <c r="C180" s="46" t="s">
        <v>373</v>
      </c>
      <c r="D180" s="47"/>
      <c r="E180" s="48" t="s">
        <v>34</v>
      </c>
      <c r="F180" s="49" t="s">
        <v>35</v>
      </c>
      <c r="G180" s="118">
        <v>3.31</v>
      </c>
      <c r="H180" s="118">
        <v>3.8899999999999997</v>
      </c>
      <c r="I180" s="50">
        <v>25</v>
      </c>
      <c r="J180" s="51"/>
      <c r="K180" s="52" t="str">
        <f t="shared" si="6"/>
        <v>-</v>
      </c>
      <c r="L180" s="53">
        <f t="shared" si="7"/>
        <v>0</v>
      </c>
      <c r="M180" s="53">
        <f t="shared" si="8"/>
        <v>0</v>
      </c>
      <c r="N180" s="120" t="s">
        <v>614</v>
      </c>
      <c r="O180" s="54" t="s">
        <v>79</v>
      </c>
      <c r="P180" s="55" t="s">
        <v>45</v>
      </c>
      <c r="Q180" s="117" t="s">
        <v>40</v>
      </c>
    </row>
    <row r="181" spans="1:17" s="56" customFormat="1">
      <c r="A181" s="44"/>
      <c r="B181" s="45" t="s">
        <v>374</v>
      </c>
      <c r="C181" s="46" t="s">
        <v>375</v>
      </c>
      <c r="D181" s="47"/>
      <c r="E181" s="48" t="s">
        <v>34</v>
      </c>
      <c r="F181" s="49" t="s">
        <v>35</v>
      </c>
      <c r="G181" s="118">
        <v>2.5</v>
      </c>
      <c r="H181" s="118">
        <v>2.94</v>
      </c>
      <c r="I181" s="50">
        <v>25</v>
      </c>
      <c r="J181" s="51"/>
      <c r="K181" s="52" t="str">
        <f t="shared" si="6"/>
        <v>-</v>
      </c>
      <c r="L181" s="53">
        <f t="shared" si="7"/>
        <v>0</v>
      </c>
      <c r="M181" s="53">
        <f t="shared" si="8"/>
        <v>0</v>
      </c>
      <c r="N181" s="120" t="s">
        <v>614</v>
      </c>
      <c r="O181" s="54" t="s">
        <v>44</v>
      </c>
      <c r="P181" s="116" t="s">
        <v>41</v>
      </c>
      <c r="Q181" s="115" t="s">
        <v>37</v>
      </c>
    </row>
    <row r="182" spans="1:17" s="56" customFormat="1" hidden="1">
      <c r="A182" s="44"/>
      <c r="B182" s="122" t="s">
        <v>376</v>
      </c>
      <c r="C182" s="123" t="s">
        <v>377</v>
      </c>
      <c r="D182" s="124"/>
      <c r="E182" s="125" t="s">
        <v>34</v>
      </c>
      <c r="F182" s="126" t="s">
        <v>35</v>
      </c>
      <c r="G182" s="127">
        <v>2.1</v>
      </c>
      <c r="H182" s="127">
        <v>2.4699999999999998</v>
      </c>
      <c r="I182" s="128">
        <v>25</v>
      </c>
      <c r="J182" s="129"/>
      <c r="K182" s="130" t="str">
        <f t="shared" si="6"/>
        <v>-</v>
      </c>
      <c r="L182" s="131">
        <f t="shared" si="7"/>
        <v>0</v>
      </c>
      <c r="M182" s="131">
        <f t="shared" si="8"/>
        <v>0</v>
      </c>
      <c r="N182" s="132" t="s">
        <v>614</v>
      </c>
      <c r="O182" s="133" t="s">
        <v>44</v>
      </c>
      <c r="P182" s="134" t="s">
        <v>45</v>
      </c>
      <c r="Q182" s="137" t="s">
        <v>40</v>
      </c>
    </row>
    <row r="183" spans="1:17" s="56" customFormat="1">
      <c r="A183" s="44"/>
      <c r="B183" s="45" t="s">
        <v>378</v>
      </c>
      <c r="C183" s="121" t="s">
        <v>379</v>
      </c>
      <c r="D183" s="57" t="s">
        <v>48</v>
      </c>
      <c r="E183" s="48" t="s">
        <v>34</v>
      </c>
      <c r="F183" s="49" t="s">
        <v>35</v>
      </c>
      <c r="G183" s="118">
        <v>1.3</v>
      </c>
      <c r="H183" s="118">
        <v>1.53</v>
      </c>
      <c r="I183" s="50">
        <v>25</v>
      </c>
      <c r="J183" s="51"/>
      <c r="K183" s="52" t="str">
        <f t="shared" si="6"/>
        <v>-</v>
      </c>
      <c r="L183" s="53">
        <f t="shared" si="7"/>
        <v>0</v>
      </c>
      <c r="M183" s="53">
        <f t="shared" si="8"/>
        <v>0</v>
      </c>
      <c r="N183" s="119" t="s">
        <v>611</v>
      </c>
      <c r="O183" s="54" t="s">
        <v>44</v>
      </c>
      <c r="P183" s="117" t="s">
        <v>40</v>
      </c>
      <c r="Q183" s="55" t="s">
        <v>45</v>
      </c>
    </row>
    <row r="184" spans="1:17" s="56" customFormat="1">
      <c r="A184" s="44"/>
      <c r="B184" s="45" t="s">
        <v>380</v>
      </c>
      <c r="C184" s="46" t="s">
        <v>381</v>
      </c>
      <c r="D184" s="47"/>
      <c r="E184" s="48" t="s">
        <v>34</v>
      </c>
      <c r="F184" s="49" t="s">
        <v>35</v>
      </c>
      <c r="G184" s="118">
        <v>2.5</v>
      </c>
      <c r="H184" s="118">
        <v>2.94</v>
      </c>
      <c r="I184" s="50">
        <v>25</v>
      </c>
      <c r="J184" s="51"/>
      <c r="K184" s="52" t="str">
        <f t="shared" si="6"/>
        <v>-</v>
      </c>
      <c r="L184" s="53">
        <f t="shared" si="7"/>
        <v>0</v>
      </c>
      <c r="M184" s="53">
        <f t="shared" si="8"/>
        <v>0</v>
      </c>
      <c r="N184" s="120" t="s">
        <v>614</v>
      </c>
      <c r="O184" s="54" t="s">
        <v>44</v>
      </c>
      <c r="P184" s="55" t="s">
        <v>45</v>
      </c>
      <c r="Q184" s="117" t="s">
        <v>40</v>
      </c>
    </row>
    <row r="185" spans="1:17" s="56" customFormat="1" hidden="1">
      <c r="A185" s="44"/>
      <c r="B185" s="122" t="s">
        <v>382</v>
      </c>
      <c r="C185" s="123" t="s">
        <v>383</v>
      </c>
      <c r="D185" s="124" t="s">
        <v>48</v>
      </c>
      <c r="E185" s="125" t="s">
        <v>34</v>
      </c>
      <c r="F185" s="126" t="s">
        <v>35</v>
      </c>
      <c r="G185" s="127">
        <v>1.27</v>
      </c>
      <c r="H185" s="127">
        <v>1.49</v>
      </c>
      <c r="I185" s="128">
        <v>25</v>
      </c>
      <c r="J185" s="129"/>
      <c r="K185" s="130" t="str">
        <f t="shared" si="6"/>
        <v>-</v>
      </c>
      <c r="L185" s="131">
        <f t="shared" si="7"/>
        <v>0</v>
      </c>
      <c r="M185" s="131">
        <f t="shared" si="8"/>
        <v>0</v>
      </c>
      <c r="N185" s="132" t="s">
        <v>614</v>
      </c>
      <c r="O185" s="133" t="s">
        <v>36</v>
      </c>
      <c r="P185" s="136" t="s">
        <v>41</v>
      </c>
      <c r="Q185" s="159" t="s">
        <v>37</v>
      </c>
    </row>
    <row r="186" spans="1:17" s="56" customFormat="1" hidden="1">
      <c r="A186" s="44"/>
      <c r="B186" s="122" t="s">
        <v>384</v>
      </c>
      <c r="C186" s="123" t="s">
        <v>385</v>
      </c>
      <c r="D186" s="124"/>
      <c r="E186" s="125" t="s">
        <v>34</v>
      </c>
      <c r="F186" s="126" t="s">
        <v>35</v>
      </c>
      <c r="G186" s="127">
        <v>1.27</v>
      </c>
      <c r="H186" s="127">
        <v>1.49</v>
      </c>
      <c r="I186" s="128">
        <v>25</v>
      </c>
      <c r="J186" s="129"/>
      <c r="K186" s="130" t="str">
        <f t="shared" si="6"/>
        <v>-</v>
      </c>
      <c r="L186" s="131">
        <f t="shared" si="7"/>
        <v>0</v>
      </c>
      <c r="M186" s="131">
        <f t="shared" si="8"/>
        <v>0</v>
      </c>
      <c r="N186" s="132" t="s">
        <v>614</v>
      </c>
      <c r="O186" s="133" t="s">
        <v>44</v>
      </c>
      <c r="P186" s="137" t="s">
        <v>40</v>
      </c>
      <c r="Q186" s="136" t="s">
        <v>41</v>
      </c>
    </row>
    <row r="187" spans="1:17" s="56" customFormat="1">
      <c r="A187" s="44"/>
      <c r="B187" s="45" t="s">
        <v>386</v>
      </c>
      <c r="C187" s="46" t="s">
        <v>387</v>
      </c>
      <c r="D187" s="47"/>
      <c r="E187" s="48" t="s">
        <v>34</v>
      </c>
      <c r="F187" s="49" t="s">
        <v>35</v>
      </c>
      <c r="G187" s="118">
        <v>2.81</v>
      </c>
      <c r="H187" s="118">
        <v>3.3</v>
      </c>
      <c r="I187" s="50">
        <v>25</v>
      </c>
      <c r="J187" s="51"/>
      <c r="K187" s="52" t="str">
        <f t="shared" si="6"/>
        <v>-</v>
      </c>
      <c r="L187" s="53">
        <f t="shared" si="7"/>
        <v>0</v>
      </c>
      <c r="M187" s="53">
        <f t="shared" si="8"/>
        <v>0</v>
      </c>
      <c r="N187" s="120" t="s">
        <v>614</v>
      </c>
      <c r="O187" s="54" t="s">
        <v>44</v>
      </c>
      <c r="P187" s="55" t="s">
        <v>45</v>
      </c>
      <c r="Q187" s="115" t="s">
        <v>37</v>
      </c>
    </row>
    <row r="188" spans="1:17" s="56" customFormat="1">
      <c r="A188" s="44"/>
      <c r="B188" s="45" t="s">
        <v>388</v>
      </c>
      <c r="C188" s="46" t="s">
        <v>389</v>
      </c>
      <c r="D188" s="47"/>
      <c r="E188" s="48" t="s">
        <v>34</v>
      </c>
      <c r="F188" s="49" t="s">
        <v>35</v>
      </c>
      <c r="G188" s="118">
        <v>0.93</v>
      </c>
      <c r="H188" s="118">
        <v>1.0900000000000001</v>
      </c>
      <c r="I188" s="50">
        <v>25</v>
      </c>
      <c r="J188" s="51"/>
      <c r="K188" s="52" t="str">
        <f t="shared" si="6"/>
        <v>-</v>
      </c>
      <c r="L188" s="53">
        <f t="shared" si="7"/>
        <v>0</v>
      </c>
      <c r="M188" s="53">
        <f t="shared" si="8"/>
        <v>0</v>
      </c>
      <c r="N188" s="119" t="s">
        <v>611</v>
      </c>
      <c r="O188" s="54" t="s">
        <v>44</v>
      </c>
      <c r="P188" s="115" t="s">
        <v>37</v>
      </c>
      <c r="Q188" s="116" t="s">
        <v>41</v>
      </c>
    </row>
    <row r="189" spans="1:17" s="56" customFormat="1" hidden="1">
      <c r="A189" s="44"/>
      <c r="B189" s="122" t="s">
        <v>390</v>
      </c>
      <c r="C189" s="123" t="s">
        <v>391</v>
      </c>
      <c r="D189" s="124" t="s">
        <v>54</v>
      </c>
      <c r="E189" s="125" t="s">
        <v>34</v>
      </c>
      <c r="F189" s="126" t="s">
        <v>35</v>
      </c>
      <c r="G189" s="127">
        <v>2.5</v>
      </c>
      <c r="H189" s="127">
        <v>2.94</v>
      </c>
      <c r="I189" s="128">
        <v>25</v>
      </c>
      <c r="J189" s="129"/>
      <c r="K189" s="130" t="str">
        <f t="shared" si="6"/>
        <v>-</v>
      </c>
      <c r="L189" s="131">
        <f t="shared" si="7"/>
        <v>0</v>
      </c>
      <c r="M189" s="131">
        <f t="shared" si="8"/>
        <v>0</v>
      </c>
      <c r="N189" s="132" t="s">
        <v>614</v>
      </c>
      <c r="O189" s="133" t="s">
        <v>36</v>
      </c>
      <c r="P189" s="137" t="s">
        <v>40</v>
      </c>
      <c r="Q189" s="134"/>
    </row>
    <row r="190" spans="1:17" s="56" customFormat="1">
      <c r="A190" s="44"/>
      <c r="B190" s="45" t="s">
        <v>392</v>
      </c>
      <c r="C190" s="46" t="s">
        <v>393</v>
      </c>
      <c r="D190" s="47"/>
      <c r="E190" s="48" t="s">
        <v>34</v>
      </c>
      <c r="F190" s="49" t="s">
        <v>35</v>
      </c>
      <c r="G190" s="118">
        <v>2.5</v>
      </c>
      <c r="H190" s="118">
        <v>2.94</v>
      </c>
      <c r="I190" s="50">
        <v>25</v>
      </c>
      <c r="J190" s="51"/>
      <c r="K190" s="52" t="str">
        <f t="shared" si="6"/>
        <v>-</v>
      </c>
      <c r="L190" s="53">
        <f t="shared" si="7"/>
        <v>0</v>
      </c>
      <c r="M190" s="53">
        <f t="shared" si="8"/>
        <v>0</v>
      </c>
      <c r="N190" s="119" t="s">
        <v>611</v>
      </c>
      <c r="O190" s="54" t="s">
        <v>36</v>
      </c>
      <c r="P190" s="55" t="s">
        <v>45</v>
      </c>
      <c r="Q190" s="115" t="s">
        <v>37</v>
      </c>
    </row>
    <row r="191" spans="1:17" s="56" customFormat="1">
      <c r="A191" s="44"/>
      <c r="B191" s="45" t="s">
        <v>394</v>
      </c>
      <c r="C191" s="46" t="s">
        <v>395</v>
      </c>
      <c r="D191" s="47"/>
      <c r="E191" s="48" t="s">
        <v>34</v>
      </c>
      <c r="F191" s="49" t="s">
        <v>35</v>
      </c>
      <c r="G191" s="118">
        <v>2.1</v>
      </c>
      <c r="H191" s="118">
        <v>2.4699999999999998</v>
      </c>
      <c r="I191" s="50">
        <v>25</v>
      </c>
      <c r="J191" s="51"/>
      <c r="K191" s="52" t="str">
        <f t="shared" si="6"/>
        <v>-</v>
      </c>
      <c r="L191" s="53">
        <f t="shared" si="7"/>
        <v>0</v>
      </c>
      <c r="M191" s="53">
        <f t="shared" si="8"/>
        <v>0</v>
      </c>
      <c r="N191" s="120" t="s">
        <v>614</v>
      </c>
      <c r="O191" s="54" t="s">
        <v>44</v>
      </c>
      <c r="P191" s="116" t="s">
        <v>41</v>
      </c>
      <c r="Q191" s="55"/>
    </row>
    <row r="192" spans="1:17" s="56" customFormat="1" hidden="1">
      <c r="A192" s="44"/>
      <c r="B192" s="122" t="s">
        <v>396</v>
      </c>
      <c r="C192" s="123" t="s">
        <v>397</v>
      </c>
      <c r="D192" s="124" t="s">
        <v>48</v>
      </c>
      <c r="E192" s="125" t="s">
        <v>34</v>
      </c>
      <c r="F192" s="126" t="s">
        <v>35</v>
      </c>
      <c r="G192" s="127">
        <v>2.1</v>
      </c>
      <c r="H192" s="127">
        <v>2.4699999999999998</v>
      </c>
      <c r="I192" s="128">
        <v>25</v>
      </c>
      <c r="J192" s="129"/>
      <c r="K192" s="130" t="str">
        <f t="shared" si="6"/>
        <v>-</v>
      </c>
      <c r="L192" s="131">
        <f t="shared" si="7"/>
        <v>0</v>
      </c>
      <c r="M192" s="131">
        <f t="shared" si="8"/>
        <v>0</v>
      </c>
      <c r="N192" s="132" t="s">
        <v>614</v>
      </c>
      <c r="O192" s="133" t="s">
        <v>44</v>
      </c>
      <c r="P192" s="137" t="s">
        <v>40</v>
      </c>
      <c r="Q192" s="136" t="s">
        <v>41</v>
      </c>
    </row>
    <row r="193" spans="1:17" s="56" customFormat="1" hidden="1">
      <c r="A193" s="44"/>
      <c r="B193" s="122" t="s">
        <v>398</v>
      </c>
      <c r="C193" s="123" t="s">
        <v>399</v>
      </c>
      <c r="D193" s="124"/>
      <c r="E193" s="125" t="s">
        <v>34</v>
      </c>
      <c r="F193" s="126" t="s">
        <v>35</v>
      </c>
      <c r="G193" s="127">
        <v>2.1</v>
      </c>
      <c r="H193" s="127">
        <v>2.4699999999999998</v>
      </c>
      <c r="I193" s="128">
        <v>25</v>
      </c>
      <c r="J193" s="129"/>
      <c r="K193" s="130" t="str">
        <f t="shared" si="6"/>
        <v>-</v>
      </c>
      <c r="L193" s="131">
        <f t="shared" si="7"/>
        <v>0</v>
      </c>
      <c r="M193" s="131">
        <f t="shared" si="8"/>
        <v>0</v>
      </c>
      <c r="N193" s="132" t="s">
        <v>614</v>
      </c>
      <c r="O193" s="133" t="s">
        <v>44</v>
      </c>
      <c r="P193" s="137" t="s">
        <v>40</v>
      </c>
      <c r="Q193" s="134"/>
    </row>
    <row r="194" spans="1:17" s="56" customFormat="1">
      <c r="A194" s="44"/>
      <c r="B194" s="45" t="s">
        <v>400</v>
      </c>
      <c r="C194" s="46" t="s">
        <v>401</v>
      </c>
      <c r="D194" s="47"/>
      <c r="E194" s="48" t="s">
        <v>34</v>
      </c>
      <c r="F194" s="49" t="s">
        <v>35</v>
      </c>
      <c r="G194" s="118">
        <v>1.42</v>
      </c>
      <c r="H194" s="118">
        <v>1.67</v>
      </c>
      <c r="I194" s="50">
        <v>25</v>
      </c>
      <c r="J194" s="51"/>
      <c r="K194" s="52" t="str">
        <f t="shared" si="6"/>
        <v>-</v>
      </c>
      <c r="L194" s="53">
        <f t="shared" si="7"/>
        <v>0</v>
      </c>
      <c r="M194" s="53">
        <f t="shared" si="8"/>
        <v>0</v>
      </c>
      <c r="N194" s="120" t="s">
        <v>614</v>
      </c>
      <c r="O194" s="54" t="s">
        <v>44</v>
      </c>
      <c r="P194" s="117" t="s">
        <v>40</v>
      </c>
      <c r="Q194" s="116" t="s">
        <v>41</v>
      </c>
    </row>
    <row r="195" spans="1:17" s="56" customFormat="1">
      <c r="A195" s="44"/>
      <c r="B195" s="45" t="s">
        <v>402</v>
      </c>
      <c r="C195" s="121" t="s">
        <v>403</v>
      </c>
      <c r="D195" s="57" t="s">
        <v>48</v>
      </c>
      <c r="E195" s="48" t="s">
        <v>34</v>
      </c>
      <c r="F195" s="49" t="s">
        <v>35</v>
      </c>
      <c r="G195" s="118">
        <v>3.31</v>
      </c>
      <c r="H195" s="118">
        <v>3.8899999999999997</v>
      </c>
      <c r="I195" s="50">
        <v>25</v>
      </c>
      <c r="J195" s="51"/>
      <c r="K195" s="52" t="str">
        <f t="shared" si="6"/>
        <v>-</v>
      </c>
      <c r="L195" s="53">
        <f t="shared" si="7"/>
        <v>0</v>
      </c>
      <c r="M195" s="53">
        <f t="shared" si="8"/>
        <v>0</v>
      </c>
      <c r="N195" s="119" t="s">
        <v>611</v>
      </c>
      <c r="O195" s="54" t="s">
        <v>79</v>
      </c>
      <c r="P195" s="116" t="s">
        <v>41</v>
      </c>
      <c r="Q195" s="117" t="s">
        <v>40</v>
      </c>
    </row>
    <row r="196" spans="1:17" s="56" customFormat="1" hidden="1">
      <c r="A196" s="44"/>
      <c r="B196" s="122" t="s">
        <v>404</v>
      </c>
      <c r="C196" s="123" t="s">
        <v>405</v>
      </c>
      <c r="D196" s="124" t="s">
        <v>617</v>
      </c>
      <c r="E196" s="125" t="s">
        <v>34</v>
      </c>
      <c r="F196" s="126" t="s">
        <v>35</v>
      </c>
      <c r="G196" s="127">
        <v>2.1</v>
      </c>
      <c r="H196" s="127">
        <v>2.4699999999999998</v>
      </c>
      <c r="I196" s="128">
        <v>25</v>
      </c>
      <c r="J196" s="129"/>
      <c r="K196" s="130" t="str">
        <f t="shared" si="6"/>
        <v>-</v>
      </c>
      <c r="L196" s="131">
        <f t="shared" si="7"/>
        <v>0</v>
      </c>
      <c r="M196" s="131">
        <f t="shared" si="8"/>
        <v>0</v>
      </c>
      <c r="N196" s="132" t="s">
        <v>614</v>
      </c>
      <c r="O196" s="133" t="s">
        <v>44</v>
      </c>
      <c r="P196" s="136" t="s">
        <v>41</v>
      </c>
      <c r="Q196" s="137" t="s">
        <v>40</v>
      </c>
    </row>
    <row r="197" spans="1:17" s="56" customFormat="1">
      <c r="A197" s="44"/>
      <c r="B197" s="45" t="s">
        <v>406</v>
      </c>
      <c r="C197" s="121" t="s">
        <v>407</v>
      </c>
      <c r="D197" s="47" t="s">
        <v>33</v>
      </c>
      <c r="E197" s="48" t="s">
        <v>34</v>
      </c>
      <c r="F197" s="49" t="s">
        <v>35</v>
      </c>
      <c r="G197" s="118">
        <v>3.31</v>
      </c>
      <c r="H197" s="118">
        <v>3.8899999999999997</v>
      </c>
      <c r="I197" s="50">
        <v>25</v>
      </c>
      <c r="J197" s="51"/>
      <c r="K197" s="52" t="str">
        <f t="shared" si="6"/>
        <v>-</v>
      </c>
      <c r="L197" s="53">
        <f t="shared" si="7"/>
        <v>0</v>
      </c>
      <c r="M197" s="53">
        <f t="shared" si="8"/>
        <v>0</v>
      </c>
      <c r="N197" s="119" t="s">
        <v>611</v>
      </c>
      <c r="O197" s="54" t="s">
        <v>44</v>
      </c>
      <c r="P197" s="55" t="s">
        <v>45</v>
      </c>
      <c r="Q197" s="117" t="s">
        <v>40</v>
      </c>
    </row>
    <row r="198" spans="1:17" s="56" customFormat="1">
      <c r="A198" s="44"/>
      <c r="B198" s="45" t="s">
        <v>408</v>
      </c>
      <c r="C198" s="46" t="s">
        <v>409</v>
      </c>
      <c r="D198" s="47"/>
      <c r="E198" s="48" t="s">
        <v>34</v>
      </c>
      <c r="F198" s="49" t="s">
        <v>35</v>
      </c>
      <c r="G198" s="118">
        <v>2.2999999999999998</v>
      </c>
      <c r="H198" s="118">
        <v>2.71</v>
      </c>
      <c r="I198" s="50">
        <v>25</v>
      </c>
      <c r="J198" s="51"/>
      <c r="K198" s="52" t="str">
        <f t="shared" si="6"/>
        <v>-</v>
      </c>
      <c r="L198" s="53">
        <f t="shared" si="7"/>
        <v>0</v>
      </c>
      <c r="M198" s="53">
        <f t="shared" si="8"/>
        <v>0</v>
      </c>
      <c r="N198" s="119" t="s">
        <v>611</v>
      </c>
      <c r="O198" s="54" t="s">
        <v>44</v>
      </c>
      <c r="P198" s="55" t="s">
        <v>45</v>
      </c>
      <c r="Q198" s="117" t="s">
        <v>40</v>
      </c>
    </row>
    <row r="199" spans="1:17" s="56" customFormat="1">
      <c r="A199" s="44"/>
      <c r="B199" s="45" t="s">
        <v>410</v>
      </c>
      <c r="C199" s="121" t="s">
        <v>411</v>
      </c>
      <c r="D199" s="57" t="s">
        <v>48</v>
      </c>
      <c r="E199" s="48" t="s">
        <v>34</v>
      </c>
      <c r="F199" s="49" t="s">
        <v>35</v>
      </c>
      <c r="G199" s="118">
        <v>2.81</v>
      </c>
      <c r="H199" s="118">
        <v>3.3</v>
      </c>
      <c r="I199" s="50">
        <v>25</v>
      </c>
      <c r="J199" s="51"/>
      <c r="K199" s="52" t="str">
        <f t="shared" si="6"/>
        <v>-</v>
      </c>
      <c r="L199" s="53">
        <f t="shared" si="7"/>
        <v>0</v>
      </c>
      <c r="M199" s="53">
        <f t="shared" si="8"/>
        <v>0</v>
      </c>
      <c r="N199" s="119" t="s">
        <v>611</v>
      </c>
      <c r="O199" s="54" t="s">
        <v>93</v>
      </c>
      <c r="P199" s="116" t="s">
        <v>41</v>
      </c>
      <c r="Q199" s="115" t="s">
        <v>37</v>
      </c>
    </row>
    <row r="200" spans="1:17" s="56" customFormat="1">
      <c r="A200" s="44"/>
      <c r="B200" s="45" t="s">
        <v>412</v>
      </c>
      <c r="C200" s="46" t="s">
        <v>413</v>
      </c>
      <c r="D200" s="47"/>
      <c r="E200" s="48" t="s">
        <v>34</v>
      </c>
      <c r="F200" s="49" t="s">
        <v>35</v>
      </c>
      <c r="G200" s="118">
        <v>2.2999999999999998</v>
      </c>
      <c r="H200" s="118">
        <v>2.71</v>
      </c>
      <c r="I200" s="50">
        <v>25</v>
      </c>
      <c r="J200" s="51"/>
      <c r="K200" s="52" t="str">
        <f t="shared" si="6"/>
        <v>-</v>
      </c>
      <c r="L200" s="53">
        <f t="shared" si="7"/>
        <v>0</v>
      </c>
      <c r="M200" s="53">
        <f t="shared" si="8"/>
        <v>0</v>
      </c>
      <c r="N200" s="120" t="s">
        <v>614</v>
      </c>
      <c r="O200" s="54" t="s">
        <v>44</v>
      </c>
      <c r="P200" s="55" t="s">
        <v>45</v>
      </c>
      <c r="Q200" s="117" t="s">
        <v>40</v>
      </c>
    </row>
    <row r="201" spans="1:17" s="56" customFormat="1">
      <c r="A201" s="44"/>
      <c r="B201" s="45" t="s">
        <v>414</v>
      </c>
      <c r="C201" s="46" t="s">
        <v>415</v>
      </c>
      <c r="D201" s="47"/>
      <c r="E201" s="48" t="s">
        <v>34</v>
      </c>
      <c r="F201" s="49" t="s">
        <v>35</v>
      </c>
      <c r="G201" s="118">
        <v>1.27</v>
      </c>
      <c r="H201" s="118">
        <v>1.49</v>
      </c>
      <c r="I201" s="50">
        <v>25</v>
      </c>
      <c r="J201" s="51"/>
      <c r="K201" s="52" t="str">
        <f t="shared" si="6"/>
        <v>-</v>
      </c>
      <c r="L201" s="53">
        <f t="shared" si="7"/>
        <v>0</v>
      </c>
      <c r="M201" s="53">
        <f t="shared" si="8"/>
        <v>0</v>
      </c>
      <c r="N201" s="120" t="s">
        <v>614</v>
      </c>
      <c r="O201" s="54" t="s">
        <v>51</v>
      </c>
      <c r="P201" s="115" t="s">
        <v>37</v>
      </c>
      <c r="Q201" s="55" t="s">
        <v>45</v>
      </c>
    </row>
    <row r="202" spans="1:17" s="56" customFormat="1" hidden="1">
      <c r="A202" s="44"/>
      <c r="B202" s="122" t="s">
        <v>416</v>
      </c>
      <c r="C202" s="123" t="s">
        <v>417</v>
      </c>
      <c r="D202" s="124" t="s">
        <v>54</v>
      </c>
      <c r="E202" s="125" t="s">
        <v>34</v>
      </c>
      <c r="F202" s="126" t="s">
        <v>35</v>
      </c>
      <c r="G202" s="127">
        <v>1.05</v>
      </c>
      <c r="H202" s="127">
        <v>1.23</v>
      </c>
      <c r="I202" s="128">
        <v>25</v>
      </c>
      <c r="J202" s="129"/>
      <c r="K202" s="130" t="str">
        <f t="shared" si="6"/>
        <v>-</v>
      </c>
      <c r="L202" s="131">
        <f t="shared" si="7"/>
        <v>0</v>
      </c>
      <c r="M202" s="131">
        <f t="shared" si="8"/>
        <v>0</v>
      </c>
      <c r="N202" s="132" t="s">
        <v>614</v>
      </c>
      <c r="O202" s="133" t="s">
        <v>36</v>
      </c>
      <c r="P202" s="137" t="s">
        <v>40</v>
      </c>
      <c r="Q202" s="134"/>
    </row>
    <row r="203" spans="1:17" s="56" customFormat="1">
      <c r="A203" s="44"/>
      <c r="B203" s="45" t="s">
        <v>418</v>
      </c>
      <c r="C203" s="46" t="s">
        <v>419</v>
      </c>
      <c r="D203" s="47"/>
      <c r="E203" s="48" t="s">
        <v>34</v>
      </c>
      <c r="F203" s="49" t="s">
        <v>35</v>
      </c>
      <c r="G203" s="118">
        <v>3.31</v>
      </c>
      <c r="H203" s="118">
        <v>3.8899999999999997</v>
      </c>
      <c r="I203" s="50">
        <v>25</v>
      </c>
      <c r="J203" s="51"/>
      <c r="K203" s="52" t="str">
        <f t="shared" si="6"/>
        <v>-</v>
      </c>
      <c r="L203" s="53">
        <f t="shared" si="7"/>
        <v>0</v>
      </c>
      <c r="M203" s="53">
        <f t="shared" si="8"/>
        <v>0</v>
      </c>
      <c r="N203" s="120" t="s">
        <v>614</v>
      </c>
      <c r="O203" s="54" t="s">
        <v>79</v>
      </c>
      <c r="P203" s="55"/>
      <c r="Q203" s="55"/>
    </row>
    <row r="204" spans="1:17" s="56" customFormat="1">
      <c r="A204" s="44"/>
      <c r="B204" s="45" t="s">
        <v>420</v>
      </c>
      <c r="C204" s="46" t="s">
        <v>421</v>
      </c>
      <c r="D204" s="47"/>
      <c r="E204" s="48" t="s">
        <v>34</v>
      </c>
      <c r="F204" s="49" t="s">
        <v>35</v>
      </c>
      <c r="G204" s="118">
        <v>2.5</v>
      </c>
      <c r="H204" s="118">
        <v>2.94</v>
      </c>
      <c r="I204" s="50">
        <v>25</v>
      </c>
      <c r="J204" s="51"/>
      <c r="K204" s="52" t="str">
        <f t="shared" si="6"/>
        <v>-</v>
      </c>
      <c r="L204" s="53">
        <f t="shared" si="7"/>
        <v>0</v>
      </c>
      <c r="M204" s="53">
        <f t="shared" si="8"/>
        <v>0</v>
      </c>
      <c r="N204" s="120" t="s">
        <v>614</v>
      </c>
      <c r="O204" s="54" t="s">
        <v>98</v>
      </c>
      <c r="P204" s="117" t="s">
        <v>40</v>
      </c>
      <c r="Q204" s="116" t="s">
        <v>41</v>
      </c>
    </row>
    <row r="205" spans="1:17" s="56" customFormat="1">
      <c r="A205" s="44"/>
      <c r="B205" s="45" t="s">
        <v>422</v>
      </c>
      <c r="C205" s="46" t="s">
        <v>423</v>
      </c>
      <c r="D205" s="47"/>
      <c r="E205" s="48" t="s">
        <v>34</v>
      </c>
      <c r="F205" s="49" t="s">
        <v>35</v>
      </c>
      <c r="G205" s="118">
        <v>1.27</v>
      </c>
      <c r="H205" s="118">
        <v>1.49</v>
      </c>
      <c r="I205" s="50">
        <v>25</v>
      </c>
      <c r="J205" s="51"/>
      <c r="K205" s="52" t="str">
        <f t="shared" si="6"/>
        <v>-</v>
      </c>
      <c r="L205" s="53">
        <f t="shared" si="7"/>
        <v>0</v>
      </c>
      <c r="M205" s="53">
        <f t="shared" si="8"/>
        <v>0</v>
      </c>
      <c r="N205" s="120" t="s">
        <v>614</v>
      </c>
      <c r="O205" s="54" t="s">
        <v>51</v>
      </c>
      <c r="P205" s="115" t="s">
        <v>37</v>
      </c>
      <c r="Q205" s="116" t="s">
        <v>41</v>
      </c>
    </row>
    <row r="206" spans="1:17" s="56" customFormat="1" hidden="1">
      <c r="A206" s="44"/>
      <c r="B206" s="122" t="s">
        <v>424</v>
      </c>
      <c r="C206" s="123" t="s">
        <v>425</v>
      </c>
      <c r="D206" s="124" t="s">
        <v>88</v>
      </c>
      <c r="E206" s="125" t="s">
        <v>34</v>
      </c>
      <c r="F206" s="126" t="s">
        <v>35</v>
      </c>
      <c r="G206" s="127">
        <v>3.31</v>
      </c>
      <c r="H206" s="127">
        <v>3.8899999999999997</v>
      </c>
      <c r="I206" s="128">
        <v>25</v>
      </c>
      <c r="J206" s="129"/>
      <c r="K206" s="130" t="str">
        <f t="shared" si="6"/>
        <v>-</v>
      </c>
      <c r="L206" s="131">
        <f t="shared" si="7"/>
        <v>0</v>
      </c>
      <c r="M206" s="131">
        <f t="shared" si="8"/>
        <v>0</v>
      </c>
      <c r="N206" s="132" t="s">
        <v>614</v>
      </c>
      <c r="O206" s="133"/>
      <c r="P206" s="134"/>
      <c r="Q206" s="134"/>
    </row>
    <row r="207" spans="1:17" s="56" customFormat="1" hidden="1">
      <c r="A207" s="44"/>
      <c r="B207" s="122" t="s">
        <v>426</v>
      </c>
      <c r="C207" s="123" t="s">
        <v>427</v>
      </c>
      <c r="D207" s="124"/>
      <c r="E207" s="125" t="s">
        <v>34</v>
      </c>
      <c r="F207" s="126" t="s">
        <v>35</v>
      </c>
      <c r="G207" s="127">
        <v>1.67</v>
      </c>
      <c r="H207" s="127">
        <v>1.96</v>
      </c>
      <c r="I207" s="128">
        <v>25</v>
      </c>
      <c r="J207" s="129"/>
      <c r="K207" s="130" t="str">
        <f t="shared" si="6"/>
        <v>-</v>
      </c>
      <c r="L207" s="131">
        <f t="shared" si="7"/>
        <v>0</v>
      </c>
      <c r="M207" s="131">
        <f t="shared" si="8"/>
        <v>0</v>
      </c>
      <c r="N207" s="132" t="s">
        <v>614</v>
      </c>
      <c r="O207" s="133" t="s">
        <v>51</v>
      </c>
      <c r="P207" s="137" t="s">
        <v>40</v>
      </c>
      <c r="Q207" s="136" t="s">
        <v>41</v>
      </c>
    </row>
    <row r="208" spans="1:17" s="56" customFormat="1">
      <c r="A208" s="44"/>
      <c r="B208" s="45" t="s">
        <v>428</v>
      </c>
      <c r="C208" s="46" t="s">
        <v>429</v>
      </c>
      <c r="D208" s="58" t="s">
        <v>88</v>
      </c>
      <c r="E208" s="48" t="s">
        <v>34</v>
      </c>
      <c r="F208" s="49" t="s">
        <v>35</v>
      </c>
      <c r="G208" s="118">
        <v>3.31</v>
      </c>
      <c r="H208" s="118">
        <v>3.8899999999999997</v>
      </c>
      <c r="I208" s="50">
        <v>25</v>
      </c>
      <c r="J208" s="51"/>
      <c r="K208" s="52" t="str">
        <f t="shared" si="6"/>
        <v>-</v>
      </c>
      <c r="L208" s="53">
        <f t="shared" si="7"/>
        <v>0</v>
      </c>
      <c r="M208" s="53">
        <f t="shared" si="8"/>
        <v>0</v>
      </c>
      <c r="N208" s="119" t="s">
        <v>611</v>
      </c>
      <c r="O208" s="54"/>
      <c r="P208" s="55"/>
      <c r="Q208" s="55"/>
    </row>
    <row r="209" spans="1:17" s="56" customFormat="1">
      <c r="A209" s="44"/>
      <c r="B209" s="45" t="s">
        <v>430</v>
      </c>
      <c r="C209" s="121" t="s">
        <v>431</v>
      </c>
      <c r="D209" s="57" t="s">
        <v>48</v>
      </c>
      <c r="E209" s="48" t="s">
        <v>34</v>
      </c>
      <c r="F209" s="49" t="s">
        <v>35</v>
      </c>
      <c r="G209" s="118">
        <v>3.31</v>
      </c>
      <c r="H209" s="118">
        <v>3.8899999999999997</v>
      </c>
      <c r="I209" s="50">
        <v>25</v>
      </c>
      <c r="J209" s="51"/>
      <c r="K209" s="52" t="str">
        <f t="shared" ref="K209:K261" si="9">IF(J209="","-",J209/F209)</f>
        <v>-</v>
      </c>
      <c r="L209" s="53">
        <f t="shared" ref="L209:L261" si="10">H209*J209-M209</f>
        <v>0</v>
      </c>
      <c r="M209" s="53">
        <f t="shared" ref="M209:M261" si="11">IF(J209&gt;=100,G209*J209,H209*J209)</f>
        <v>0</v>
      </c>
      <c r="N209" s="119" t="s">
        <v>611</v>
      </c>
      <c r="O209" s="54" t="s">
        <v>44</v>
      </c>
      <c r="P209" s="55"/>
      <c r="Q209" s="55"/>
    </row>
    <row r="210" spans="1:17" s="56" customFormat="1">
      <c r="A210" s="44"/>
      <c r="B210" s="45" t="s">
        <v>432</v>
      </c>
      <c r="C210" s="46" t="s">
        <v>433</v>
      </c>
      <c r="D210" s="47"/>
      <c r="E210" s="48" t="s">
        <v>34</v>
      </c>
      <c r="F210" s="49" t="s">
        <v>35</v>
      </c>
      <c r="G210" s="118">
        <v>3.31</v>
      </c>
      <c r="H210" s="118">
        <v>3.8899999999999997</v>
      </c>
      <c r="I210" s="50">
        <v>25</v>
      </c>
      <c r="J210" s="51"/>
      <c r="K210" s="52" t="str">
        <f t="shared" si="9"/>
        <v>-</v>
      </c>
      <c r="L210" s="53">
        <f t="shared" si="10"/>
        <v>0</v>
      </c>
      <c r="M210" s="53">
        <f t="shared" si="11"/>
        <v>0</v>
      </c>
      <c r="N210" s="120" t="s">
        <v>614</v>
      </c>
      <c r="O210" s="54" t="s">
        <v>44</v>
      </c>
      <c r="P210" s="116" t="s">
        <v>41</v>
      </c>
      <c r="Q210" s="115" t="s">
        <v>37</v>
      </c>
    </row>
    <row r="211" spans="1:17" s="56" customFormat="1" hidden="1">
      <c r="A211" s="44"/>
      <c r="B211" s="122" t="s">
        <v>434</v>
      </c>
      <c r="C211" s="123" t="s">
        <v>435</v>
      </c>
      <c r="D211" s="124" t="s">
        <v>436</v>
      </c>
      <c r="E211" s="125" t="s">
        <v>34</v>
      </c>
      <c r="F211" s="126" t="s">
        <v>35</v>
      </c>
      <c r="G211" s="127">
        <v>2.81</v>
      </c>
      <c r="H211" s="127">
        <v>3.3</v>
      </c>
      <c r="I211" s="128">
        <v>25</v>
      </c>
      <c r="J211" s="129"/>
      <c r="K211" s="130" t="str">
        <f t="shared" si="9"/>
        <v>-</v>
      </c>
      <c r="L211" s="131">
        <f t="shared" si="10"/>
        <v>0</v>
      </c>
      <c r="M211" s="131">
        <f t="shared" si="11"/>
        <v>0</v>
      </c>
      <c r="N211" s="132" t="s">
        <v>614</v>
      </c>
      <c r="O211" s="133" t="s">
        <v>44</v>
      </c>
      <c r="P211" s="136" t="s">
        <v>41</v>
      </c>
      <c r="Q211" s="137" t="s">
        <v>40</v>
      </c>
    </row>
    <row r="212" spans="1:17" s="56" customFormat="1">
      <c r="A212" s="44"/>
      <c r="B212" s="45" t="s">
        <v>437</v>
      </c>
      <c r="C212" s="46" t="s">
        <v>438</v>
      </c>
      <c r="D212" s="47"/>
      <c r="E212" s="48" t="s">
        <v>34</v>
      </c>
      <c r="F212" s="49" t="s">
        <v>35</v>
      </c>
      <c r="G212" s="118">
        <v>1.17</v>
      </c>
      <c r="H212" s="118">
        <v>1.3800000000000001</v>
      </c>
      <c r="I212" s="50">
        <v>25</v>
      </c>
      <c r="J212" s="51"/>
      <c r="K212" s="52" t="str">
        <f t="shared" si="9"/>
        <v>-</v>
      </c>
      <c r="L212" s="53">
        <f t="shared" si="10"/>
        <v>0</v>
      </c>
      <c r="M212" s="53">
        <f t="shared" si="11"/>
        <v>0</v>
      </c>
      <c r="N212" s="120" t="s">
        <v>614</v>
      </c>
      <c r="O212" s="54" t="s">
        <v>44</v>
      </c>
      <c r="P212" s="117" t="s">
        <v>40</v>
      </c>
      <c r="Q212" s="55" t="s">
        <v>45</v>
      </c>
    </row>
    <row r="213" spans="1:17" s="56" customFormat="1">
      <c r="A213" s="44"/>
      <c r="B213" s="45" t="s">
        <v>439</v>
      </c>
      <c r="C213" s="46" t="s">
        <v>440</v>
      </c>
      <c r="D213" s="47" t="s">
        <v>54</v>
      </c>
      <c r="E213" s="48" t="s">
        <v>34</v>
      </c>
      <c r="F213" s="49" t="s">
        <v>35</v>
      </c>
      <c r="G213" s="118">
        <v>1.01</v>
      </c>
      <c r="H213" s="118">
        <v>1.19</v>
      </c>
      <c r="I213" s="50">
        <v>25</v>
      </c>
      <c r="J213" s="51"/>
      <c r="K213" s="52" t="str">
        <f t="shared" si="9"/>
        <v>-</v>
      </c>
      <c r="L213" s="53">
        <f t="shared" si="10"/>
        <v>0</v>
      </c>
      <c r="M213" s="53">
        <f t="shared" si="11"/>
        <v>0</v>
      </c>
      <c r="N213" s="120" t="s">
        <v>614</v>
      </c>
      <c r="O213" s="54" t="s">
        <v>93</v>
      </c>
      <c r="P213" s="117" t="s">
        <v>40</v>
      </c>
      <c r="Q213" s="116" t="s">
        <v>41</v>
      </c>
    </row>
    <row r="214" spans="1:17" s="56" customFormat="1">
      <c r="A214" s="44"/>
      <c r="B214" s="45" t="s">
        <v>441</v>
      </c>
      <c r="C214" s="46" t="s">
        <v>442</v>
      </c>
      <c r="D214" s="47"/>
      <c r="E214" s="48" t="s">
        <v>34</v>
      </c>
      <c r="F214" s="49" t="s">
        <v>35</v>
      </c>
      <c r="G214" s="118">
        <v>2.2999999999999998</v>
      </c>
      <c r="H214" s="118">
        <v>2.71</v>
      </c>
      <c r="I214" s="50">
        <v>25</v>
      </c>
      <c r="J214" s="51"/>
      <c r="K214" s="52" t="str">
        <f t="shared" si="9"/>
        <v>-</v>
      </c>
      <c r="L214" s="53">
        <f t="shared" si="10"/>
        <v>0</v>
      </c>
      <c r="M214" s="53">
        <f t="shared" si="11"/>
        <v>0</v>
      </c>
      <c r="N214" s="120" t="s">
        <v>614</v>
      </c>
      <c r="O214" s="54" t="s">
        <v>93</v>
      </c>
      <c r="P214" s="117" t="s">
        <v>40</v>
      </c>
      <c r="Q214" s="55" t="s">
        <v>45</v>
      </c>
    </row>
    <row r="215" spans="1:17" s="56" customFormat="1">
      <c r="A215" s="44"/>
      <c r="B215" s="45" t="s">
        <v>443</v>
      </c>
      <c r="C215" s="46" t="s">
        <v>444</v>
      </c>
      <c r="D215" s="47"/>
      <c r="E215" s="48" t="s">
        <v>34</v>
      </c>
      <c r="F215" s="49" t="s">
        <v>35</v>
      </c>
      <c r="G215" s="118">
        <v>2.81</v>
      </c>
      <c r="H215" s="118">
        <v>3.3</v>
      </c>
      <c r="I215" s="50">
        <v>25</v>
      </c>
      <c r="J215" s="51"/>
      <c r="K215" s="52" t="str">
        <f t="shared" si="9"/>
        <v>-</v>
      </c>
      <c r="L215" s="53">
        <f t="shared" si="10"/>
        <v>0</v>
      </c>
      <c r="M215" s="53">
        <f t="shared" si="11"/>
        <v>0</v>
      </c>
      <c r="N215" s="119" t="s">
        <v>611</v>
      </c>
      <c r="O215" s="54" t="s">
        <v>51</v>
      </c>
      <c r="P215" s="117" t="s">
        <v>40</v>
      </c>
      <c r="Q215" s="116" t="s">
        <v>41</v>
      </c>
    </row>
    <row r="216" spans="1:17" s="56" customFormat="1">
      <c r="A216" s="44"/>
      <c r="B216" s="45" t="s">
        <v>445</v>
      </c>
      <c r="C216" s="46" t="s">
        <v>446</v>
      </c>
      <c r="D216" s="47"/>
      <c r="E216" s="48" t="s">
        <v>34</v>
      </c>
      <c r="F216" s="49" t="s">
        <v>35</v>
      </c>
      <c r="G216" s="118">
        <v>2.2999999999999998</v>
      </c>
      <c r="H216" s="118">
        <v>2.71</v>
      </c>
      <c r="I216" s="50">
        <v>25</v>
      </c>
      <c r="J216" s="51"/>
      <c r="K216" s="52" t="str">
        <f t="shared" si="9"/>
        <v>-</v>
      </c>
      <c r="L216" s="53">
        <f t="shared" si="10"/>
        <v>0</v>
      </c>
      <c r="M216" s="53">
        <f t="shared" si="11"/>
        <v>0</v>
      </c>
      <c r="N216" s="120" t="s">
        <v>614</v>
      </c>
      <c r="O216" s="54" t="s">
        <v>51</v>
      </c>
      <c r="P216" s="117" t="s">
        <v>40</v>
      </c>
      <c r="Q216" s="55" t="s">
        <v>45</v>
      </c>
    </row>
    <row r="217" spans="1:17" s="56" customFormat="1">
      <c r="A217" s="44"/>
      <c r="B217" s="45" t="s">
        <v>447</v>
      </c>
      <c r="C217" s="46" t="s">
        <v>448</v>
      </c>
      <c r="D217" s="47" t="s">
        <v>54</v>
      </c>
      <c r="E217" s="48" t="s">
        <v>34</v>
      </c>
      <c r="F217" s="49" t="s">
        <v>35</v>
      </c>
      <c r="G217" s="118">
        <v>1.57</v>
      </c>
      <c r="H217" s="118">
        <v>1.85</v>
      </c>
      <c r="I217" s="50">
        <v>25</v>
      </c>
      <c r="J217" s="51"/>
      <c r="K217" s="52" t="str">
        <f t="shared" si="9"/>
        <v>-</v>
      </c>
      <c r="L217" s="53">
        <f t="shared" si="10"/>
        <v>0</v>
      </c>
      <c r="M217" s="53">
        <f t="shared" si="11"/>
        <v>0</v>
      </c>
      <c r="N217" s="119" t="s">
        <v>611</v>
      </c>
      <c r="O217" s="54" t="s">
        <v>44</v>
      </c>
      <c r="P217" s="116" t="s">
        <v>41</v>
      </c>
      <c r="Q217" s="117" t="s">
        <v>40</v>
      </c>
    </row>
    <row r="218" spans="1:17" s="56" customFormat="1">
      <c r="A218" s="44"/>
      <c r="B218" s="45" t="s">
        <v>449</v>
      </c>
      <c r="C218" s="46" t="s">
        <v>450</v>
      </c>
      <c r="D218" s="47"/>
      <c r="E218" s="48" t="s">
        <v>34</v>
      </c>
      <c r="F218" s="49" t="s">
        <v>35</v>
      </c>
      <c r="G218" s="118">
        <v>1.67</v>
      </c>
      <c r="H218" s="118">
        <v>1.96</v>
      </c>
      <c r="I218" s="50">
        <v>25</v>
      </c>
      <c r="J218" s="51"/>
      <c r="K218" s="52" t="str">
        <f t="shared" si="9"/>
        <v>-</v>
      </c>
      <c r="L218" s="53">
        <f t="shared" si="10"/>
        <v>0</v>
      </c>
      <c r="M218" s="53">
        <f t="shared" si="11"/>
        <v>0</v>
      </c>
      <c r="N218" s="119" t="s">
        <v>611</v>
      </c>
      <c r="O218" s="54" t="s">
        <v>44</v>
      </c>
      <c r="P218" s="55" t="s">
        <v>45</v>
      </c>
      <c r="Q218" s="117" t="s">
        <v>40</v>
      </c>
    </row>
    <row r="219" spans="1:17" s="56" customFormat="1" hidden="1">
      <c r="A219" s="44"/>
      <c r="B219" s="122" t="s">
        <v>451</v>
      </c>
      <c r="C219" s="123" t="s">
        <v>452</v>
      </c>
      <c r="D219" s="124"/>
      <c r="E219" s="125" t="s">
        <v>34</v>
      </c>
      <c r="F219" s="126" t="s">
        <v>35</v>
      </c>
      <c r="G219" s="127">
        <v>2.2999999999999998</v>
      </c>
      <c r="H219" s="127">
        <v>2.71</v>
      </c>
      <c r="I219" s="128">
        <v>25</v>
      </c>
      <c r="J219" s="129"/>
      <c r="K219" s="130" t="str">
        <f t="shared" si="9"/>
        <v>-</v>
      </c>
      <c r="L219" s="131">
        <f t="shared" si="10"/>
        <v>0</v>
      </c>
      <c r="M219" s="131">
        <f t="shared" si="11"/>
        <v>0</v>
      </c>
      <c r="N219" s="132" t="s">
        <v>614</v>
      </c>
      <c r="O219" s="133" t="s">
        <v>36</v>
      </c>
      <c r="P219" s="136" t="s">
        <v>41</v>
      </c>
      <c r="Q219" s="137" t="s">
        <v>40</v>
      </c>
    </row>
    <row r="220" spans="1:17" s="56" customFormat="1">
      <c r="A220" s="44"/>
      <c r="B220" s="45" t="s">
        <v>453</v>
      </c>
      <c r="C220" s="46" t="s">
        <v>454</v>
      </c>
      <c r="D220" s="47"/>
      <c r="E220" s="48" t="s">
        <v>34</v>
      </c>
      <c r="F220" s="49" t="s">
        <v>35</v>
      </c>
      <c r="G220" s="118">
        <v>1.27</v>
      </c>
      <c r="H220" s="118">
        <v>1.49</v>
      </c>
      <c r="I220" s="50">
        <v>25</v>
      </c>
      <c r="J220" s="51"/>
      <c r="K220" s="52" t="str">
        <f t="shared" si="9"/>
        <v>-</v>
      </c>
      <c r="L220" s="53">
        <f t="shared" si="10"/>
        <v>0</v>
      </c>
      <c r="M220" s="53">
        <f t="shared" si="11"/>
        <v>0</v>
      </c>
      <c r="N220" s="120" t="s">
        <v>614</v>
      </c>
      <c r="O220" s="54" t="s">
        <v>44</v>
      </c>
      <c r="P220" s="117" t="s">
        <v>40</v>
      </c>
      <c r="Q220" s="116" t="s">
        <v>41</v>
      </c>
    </row>
    <row r="221" spans="1:17" s="56" customFormat="1">
      <c r="A221" s="44"/>
      <c r="B221" s="45" t="s">
        <v>455</v>
      </c>
      <c r="C221" s="121" t="s">
        <v>456</v>
      </c>
      <c r="D221" s="57" t="s">
        <v>48</v>
      </c>
      <c r="E221" s="48" t="s">
        <v>34</v>
      </c>
      <c r="F221" s="49" t="s">
        <v>35</v>
      </c>
      <c r="G221" s="118">
        <v>1.37</v>
      </c>
      <c r="H221" s="118">
        <v>1.61</v>
      </c>
      <c r="I221" s="50">
        <v>25</v>
      </c>
      <c r="J221" s="51"/>
      <c r="K221" s="52" t="str">
        <f t="shared" si="9"/>
        <v>-</v>
      </c>
      <c r="L221" s="53">
        <f t="shared" si="10"/>
        <v>0</v>
      </c>
      <c r="M221" s="53">
        <f t="shared" si="11"/>
        <v>0</v>
      </c>
      <c r="N221" s="119" t="s">
        <v>611</v>
      </c>
      <c r="O221" s="54" t="s">
        <v>188</v>
      </c>
      <c r="P221" s="116" t="s">
        <v>41</v>
      </c>
      <c r="Q221" s="55"/>
    </row>
    <row r="222" spans="1:17" s="56" customFormat="1">
      <c r="A222" s="44"/>
      <c r="B222" s="45" t="s">
        <v>457</v>
      </c>
      <c r="C222" s="46" t="s">
        <v>458</v>
      </c>
      <c r="D222" s="47"/>
      <c r="E222" s="48" t="s">
        <v>34</v>
      </c>
      <c r="F222" s="49" t="s">
        <v>35</v>
      </c>
      <c r="G222" s="118">
        <v>1.66</v>
      </c>
      <c r="H222" s="118">
        <v>1.95</v>
      </c>
      <c r="I222" s="50">
        <v>25</v>
      </c>
      <c r="J222" s="51"/>
      <c r="K222" s="52" t="str">
        <f t="shared" si="9"/>
        <v>-</v>
      </c>
      <c r="L222" s="53">
        <f t="shared" si="10"/>
        <v>0</v>
      </c>
      <c r="M222" s="53">
        <f t="shared" si="11"/>
        <v>0</v>
      </c>
      <c r="N222" s="120" t="s">
        <v>614</v>
      </c>
      <c r="O222" s="54" t="s">
        <v>36</v>
      </c>
      <c r="P222" s="117" t="s">
        <v>40</v>
      </c>
      <c r="Q222" s="116" t="s">
        <v>41</v>
      </c>
    </row>
    <row r="223" spans="1:17" s="56" customFormat="1">
      <c r="A223" s="44"/>
      <c r="B223" s="45" t="s">
        <v>459</v>
      </c>
      <c r="C223" s="46" t="s">
        <v>460</v>
      </c>
      <c r="D223" s="47"/>
      <c r="E223" s="48" t="s">
        <v>34</v>
      </c>
      <c r="F223" s="49" t="s">
        <v>35</v>
      </c>
      <c r="G223" s="118">
        <v>2.1</v>
      </c>
      <c r="H223" s="118">
        <v>2.4699999999999998</v>
      </c>
      <c r="I223" s="50">
        <v>25</v>
      </c>
      <c r="J223" s="51"/>
      <c r="K223" s="52" t="str">
        <f t="shared" si="9"/>
        <v>-</v>
      </c>
      <c r="L223" s="53">
        <f t="shared" si="10"/>
        <v>0</v>
      </c>
      <c r="M223" s="53">
        <f t="shared" si="11"/>
        <v>0</v>
      </c>
      <c r="N223" s="120" t="s">
        <v>614</v>
      </c>
      <c r="O223" s="54" t="s">
        <v>44</v>
      </c>
      <c r="P223" s="117" t="s">
        <v>40</v>
      </c>
      <c r="Q223" s="116" t="s">
        <v>41</v>
      </c>
    </row>
    <row r="224" spans="1:17" s="56" customFormat="1">
      <c r="A224" s="44"/>
      <c r="B224" s="45" t="s">
        <v>461</v>
      </c>
      <c r="C224" s="46" t="s">
        <v>462</v>
      </c>
      <c r="D224" s="47"/>
      <c r="E224" s="48" t="s">
        <v>34</v>
      </c>
      <c r="F224" s="49" t="s">
        <v>35</v>
      </c>
      <c r="G224" s="118">
        <v>3.31</v>
      </c>
      <c r="H224" s="118">
        <v>3.8899999999999997</v>
      </c>
      <c r="I224" s="50">
        <v>25</v>
      </c>
      <c r="J224" s="51"/>
      <c r="K224" s="52" t="str">
        <f t="shared" si="9"/>
        <v>-</v>
      </c>
      <c r="L224" s="53">
        <f t="shared" si="10"/>
        <v>0</v>
      </c>
      <c r="M224" s="53">
        <f t="shared" si="11"/>
        <v>0</v>
      </c>
      <c r="N224" s="119" t="s">
        <v>611</v>
      </c>
      <c r="O224" s="54" t="s">
        <v>79</v>
      </c>
      <c r="P224" s="116" t="s">
        <v>41</v>
      </c>
      <c r="Q224" s="55"/>
    </row>
    <row r="225" spans="1:17" s="56" customFormat="1">
      <c r="A225" s="44"/>
      <c r="B225" s="45" t="s">
        <v>463</v>
      </c>
      <c r="C225" s="46" t="s">
        <v>464</v>
      </c>
      <c r="D225" s="47"/>
      <c r="E225" s="48" t="s">
        <v>34</v>
      </c>
      <c r="F225" s="49" t="s">
        <v>35</v>
      </c>
      <c r="G225" s="118">
        <v>2.81</v>
      </c>
      <c r="H225" s="118">
        <v>3.3</v>
      </c>
      <c r="I225" s="50">
        <v>25</v>
      </c>
      <c r="J225" s="51"/>
      <c r="K225" s="52" t="str">
        <f t="shared" si="9"/>
        <v>-</v>
      </c>
      <c r="L225" s="53">
        <f t="shared" si="10"/>
        <v>0</v>
      </c>
      <c r="M225" s="53">
        <f t="shared" si="11"/>
        <v>0</v>
      </c>
      <c r="N225" s="120" t="s">
        <v>614</v>
      </c>
      <c r="O225" s="54" t="s">
        <v>44</v>
      </c>
      <c r="P225" s="116" t="s">
        <v>41</v>
      </c>
      <c r="Q225" s="55"/>
    </row>
    <row r="226" spans="1:17" s="56" customFormat="1">
      <c r="A226" s="44"/>
      <c r="B226" s="45" t="s">
        <v>465</v>
      </c>
      <c r="C226" s="121" t="s">
        <v>466</v>
      </c>
      <c r="D226" s="47" t="s">
        <v>33</v>
      </c>
      <c r="E226" s="48" t="s">
        <v>34</v>
      </c>
      <c r="F226" s="49" t="s">
        <v>35</v>
      </c>
      <c r="G226" s="118">
        <v>1.33</v>
      </c>
      <c r="H226" s="118">
        <v>1.57</v>
      </c>
      <c r="I226" s="50">
        <v>25</v>
      </c>
      <c r="J226" s="51"/>
      <c r="K226" s="52" t="str">
        <f t="shared" si="9"/>
        <v>-</v>
      </c>
      <c r="L226" s="53">
        <f t="shared" si="10"/>
        <v>0</v>
      </c>
      <c r="M226" s="53">
        <f t="shared" si="11"/>
        <v>0</v>
      </c>
      <c r="N226" s="119" t="s">
        <v>611</v>
      </c>
      <c r="O226" s="54" t="s">
        <v>44</v>
      </c>
      <c r="P226" s="116" t="s">
        <v>41</v>
      </c>
      <c r="Q226" s="117" t="s">
        <v>40</v>
      </c>
    </row>
    <row r="227" spans="1:17" s="56" customFormat="1" hidden="1">
      <c r="A227" s="44"/>
      <c r="B227" s="122" t="s">
        <v>467</v>
      </c>
      <c r="C227" s="123" t="s">
        <v>468</v>
      </c>
      <c r="D227" s="124"/>
      <c r="E227" s="125" t="s">
        <v>34</v>
      </c>
      <c r="F227" s="126" t="s">
        <v>35</v>
      </c>
      <c r="G227" s="127">
        <v>1.57</v>
      </c>
      <c r="H227" s="127">
        <v>1.85</v>
      </c>
      <c r="I227" s="128">
        <v>25</v>
      </c>
      <c r="J227" s="129"/>
      <c r="K227" s="130" t="str">
        <f t="shared" si="9"/>
        <v>-</v>
      </c>
      <c r="L227" s="131">
        <f t="shared" si="10"/>
        <v>0</v>
      </c>
      <c r="M227" s="131">
        <f t="shared" si="11"/>
        <v>0</v>
      </c>
      <c r="N227" s="132" t="s">
        <v>614</v>
      </c>
      <c r="O227" s="133" t="s">
        <v>36</v>
      </c>
      <c r="P227" s="136" t="s">
        <v>41</v>
      </c>
      <c r="Q227" s="134" t="s">
        <v>45</v>
      </c>
    </row>
    <row r="228" spans="1:17" s="56" customFormat="1">
      <c r="A228" s="44"/>
      <c r="B228" s="45" t="s">
        <v>469</v>
      </c>
      <c r="C228" s="46" t="s">
        <v>470</v>
      </c>
      <c r="D228" s="47"/>
      <c r="E228" s="48" t="s">
        <v>34</v>
      </c>
      <c r="F228" s="49" t="s">
        <v>35</v>
      </c>
      <c r="G228" s="118">
        <v>2.1</v>
      </c>
      <c r="H228" s="118">
        <v>2.4699999999999998</v>
      </c>
      <c r="I228" s="50">
        <v>25</v>
      </c>
      <c r="J228" s="51"/>
      <c r="K228" s="52" t="str">
        <f t="shared" si="9"/>
        <v>-</v>
      </c>
      <c r="L228" s="53">
        <f t="shared" si="10"/>
        <v>0</v>
      </c>
      <c r="M228" s="53">
        <f t="shared" si="11"/>
        <v>0</v>
      </c>
      <c r="N228" s="120" t="s">
        <v>614</v>
      </c>
      <c r="O228" s="54" t="s">
        <v>36</v>
      </c>
      <c r="P228" s="116" t="s">
        <v>41</v>
      </c>
      <c r="Q228" s="115" t="s">
        <v>37</v>
      </c>
    </row>
    <row r="229" spans="1:17" s="56" customFormat="1">
      <c r="A229" s="44"/>
      <c r="B229" s="45" t="s">
        <v>471</v>
      </c>
      <c r="C229" s="46" t="s">
        <v>472</v>
      </c>
      <c r="D229" s="47" t="s">
        <v>54</v>
      </c>
      <c r="E229" s="48" t="s">
        <v>34</v>
      </c>
      <c r="F229" s="49" t="s">
        <v>35</v>
      </c>
      <c r="G229" s="118">
        <v>2.0099999999999998</v>
      </c>
      <c r="H229" s="118">
        <v>2.36</v>
      </c>
      <c r="I229" s="50">
        <v>25</v>
      </c>
      <c r="J229" s="51"/>
      <c r="K229" s="52" t="str">
        <f t="shared" si="9"/>
        <v>-</v>
      </c>
      <c r="L229" s="53">
        <f t="shared" si="10"/>
        <v>0</v>
      </c>
      <c r="M229" s="53">
        <f t="shared" si="11"/>
        <v>0</v>
      </c>
      <c r="N229" s="120" t="s">
        <v>614</v>
      </c>
      <c r="O229" s="54" t="s">
        <v>51</v>
      </c>
      <c r="P229" s="117" t="s">
        <v>40</v>
      </c>
      <c r="Q229" s="55" t="s">
        <v>45</v>
      </c>
    </row>
    <row r="230" spans="1:17" s="56" customFormat="1">
      <c r="A230" s="44"/>
      <c r="B230" s="45" t="s">
        <v>473</v>
      </c>
      <c r="C230" s="46" t="s">
        <v>474</v>
      </c>
      <c r="D230" s="47"/>
      <c r="E230" s="48" t="s">
        <v>34</v>
      </c>
      <c r="F230" s="49" t="s">
        <v>35</v>
      </c>
      <c r="G230" s="118">
        <v>1.27</v>
      </c>
      <c r="H230" s="118">
        <v>1.49</v>
      </c>
      <c r="I230" s="50">
        <v>25</v>
      </c>
      <c r="J230" s="51"/>
      <c r="K230" s="52" t="str">
        <f t="shared" si="9"/>
        <v>-</v>
      </c>
      <c r="L230" s="53">
        <f t="shared" si="10"/>
        <v>0</v>
      </c>
      <c r="M230" s="53">
        <f t="shared" si="11"/>
        <v>0</v>
      </c>
      <c r="N230" s="119" t="s">
        <v>611</v>
      </c>
      <c r="O230" s="54" t="s">
        <v>188</v>
      </c>
      <c r="P230" s="117" t="s">
        <v>40</v>
      </c>
      <c r="Q230" s="55"/>
    </row>
    <row r="231" spans="1:17" s="56" customFormat="1" hidden="1">
      <c r="A231" s="44"/>
      <c r="B231" s="122" t="s">
        <v>475</v>
      </c>
      <c r="C231" s="123" t="s">
        <v>476</v>
      </c>
      <c r="D231" s="124"/>
      <c r="E231" s="125" t="s">
        <v>34</v>
      </c>
      <c r="F231" s="126" t="s">
        <v>35</v>
      </c>
      <c r="G231" s="127">
        <v>1.27</v>
      </c>
      <c r="H231" s="127">
        <v>1.49</v>
      </c>
      <c r="I231" s="128">
        <v>25</v>
      </c>
      <c r="J231" s="129"/>
      <c r="K231" s="130" t="str">
        <f t="shared" si="9"/>
        <v>-</v>
      </c>
      <c r="L231" s="131">
        <f t="shared" si="10"/>
        <v>0</v>
      </c>
      <c r="M231" s="131">
        <f t="shared" si="11"/>
        <v>0</v>
      </c>
      <c r="N231" s="132" t="s">
        <v>614</v>
      </c>
      <c r="O231" s="133" t="s">
        <v>93</v>
      </c>
      <c r="P231" s="137" t="s">
        <v>40</v>
      </c>
      <c r="Q231" s="134" t="s">
        <v>45</v>
      </c>
    </row>
    <row r="232" spans="1:17" s="56" customFormat="1" hidden="1">
      <c r="A232" s="44"/>
      <c r="B232" s="122" t="s">
        <v>477</v>
      </c>
      <c r="C232" s="123" t="s">
        <v>478</v>
      </c>
      <c r="D232" s="124"/>
      <c r="E232" s="125" t="s">
        <v>34</v>
      </c>
      <c r="F232" s="126" t="s">
        <v>35</v>
      </c>
      <c r="G232" s="127">
        <v>2.0099999999999998</v>
      </c>
      <c r="H232" s="127">
        <v>2.36</v>
      </c>
      <c r="I232" s="128">
        <v>25</v>
      </c>
      <c r="J232" s="129"/>
      <c r="K232" s="130" t="str">
        <f t="shared" si="9"/>
        <v>-</v>
      </c>
      <c r="L232" s="131">
        <f t="shared" si="10"/>
        <v>0</v>
      </c>
      <c r="M232" s="131">
        <f t="shared" si="11"/>
        <v>0</v>
      </c>
      <c r="N232" s="132" t="s">
        <v>614</v>
      </c>
      <c r="O232" s="133" t="s">
        <v>36</v>
      </c>
      <c r="P232" s="137" t="s">
        <v>40</v>
      </c>
      <c r="Q232" s="136" t="s">
        <v>41</v>
      </c>
    </row>
    <row r="233" spans="1:17" s="56" customFormat="1">
      <c r="A233" s="44"/>
      <c r="B233" s="45" t="s">
        <v>479</v>
      </c>
      <c r="C233" s="46" t="s">
        <v>480</v>
      </c>
      <c r="D233" s="47"/>
      <c r="E233" s="48" t="s">
        <v>34</v>
      </c>
      <c r="F233" s="49" t="s">
        <v>35</v>
      </c>
      <c r="G233" s="118">
        <v>2.1</v>
      </c>
      <c r="H233" s="118">
        <v>2.4699999999999998</v>
      </c>
      <c r="I233" s="50">
        <v>25</v>
      </c>
      <c r="J233" s="51"/>
      <c r="K233" s="52" t="str">
        <f t="shared" si="9"/>
        <v>-</v>
      </c>
      <c r="L233" s="53">
        <f t="shared" si="10"/>
        <v>0</v>
      </c>
      <c r="M233" s="53">
        <f t="shared" si="11"/>
        <v>0</v>
      </c>
      <c r="N233" s="119" t="s">
        <v>611</v>
      </c>
      <c r="O233" s="54" t="s">
        <v>36</v>
      </c>
      <c r="P233" s="116" t="s">
        <v>41</v>
      </c>
      <c r="Q233" s="115" t="s">
        <v>37</v>
      </c>
    </row>
    <row r="234" spans="1:17" s="56" customFormat="1">
      <c r="A234" s="44"/>
      <c r="B234" s="45" t="s">
        <v>481</v>
      </c>
      <c r="C234" s="121" t="s">
        <v>482</v>
      </c>
      <c r="D234" s="47" t="s">
        <v>33</v>
      </c>
      <c r="E234" s="48" t="s">
        <v>34</v>
      </c>
      <c r="F234" s="49" t="s">
        <v>35</v>
      </c>
      <c r="G234" s="118">
        <v>1.27</v>
      </c>
      <c r="H234" s="118">
        <v>1.49</v>
      </c>
      <c r="I234" s="50">
        <v>25</v>
      </c>
      <c r="J234" s="51"/>
      <c r="K234" s="52" t="str">
        <f t="shared" si="9"/>
        <v>-</v>
      </c>
      <c r="L234" s="53">
        <f t="shared" si="10"/>
        <v>0</v>
      </c>
      <c r="M234" s="53">
        <f t="shared" si="11"/>
        <v>0</v>
      </c>
      <c r="N234" s="119" t="s">
        <v>611</v>
      </c>
      <c r="O234" s="54" t="s">
        <v>44</v>
      </c>
      <c r="P234" s="115" t="s">
        <v>37</v>
      </c>
      <c r="Q234" s="117" t="s">
        <v>40</v>
      </c>
    </row>
    <row r="235" spans="1:17" s="56" customFormat="1" hidden="1">
      <c r="A235" s="44"/>
      <c r="B235" s="122" t="s">
        <v>483</v>
      </c>
      <c r="C235" s="123" t="s">
        <v>484</v>
      </c>
      <c r="D235" s="124"/>
      <c r="E235" s="125" t="s">
        <v>34</v>
      </c>
      <c r="F235" s="126" t="s">
        <v>35</v>
      </c>
      <c r="G235" s="127">
        <v>2.81</v>
      </c>
      <c r="H235" s="127">
        <v>3.3</v>
      </c>
      <c r="I235" s="128">
        <v>25</v>
      </c>
      <c r="J235" s="129"/>
      <c r="K235" s="130" t="str">
        <f t="shared" si="9"/>
        <v>-</v>
      </c>
      <c r="L235" s="131">
        <f t="shared" si="10"/>
        <v>0</v>
      </c>
      <c r="M235" s="131">
        <f t="shared" si="11"/>
        <v>0</v>
      </c>
      <c r="N235" s="132" t="s">
        <v>614</v>
      </c>
      <c r="O235" s="133" t="s">
        <v>44</v>
      </c>
      <c r="P235" s="134" t="s">
        <v>45</v>
      </c>
      <c r="Q235" s="137" t="s">
        <v>40</v>
      </c>
    </row>
    <row r="236" spans="1:17" s="56" customFormat="1">
      <c r="A236" s="44"/>
      <c r="B236" s="45" t="s">
        <v>485</v>
      </c>
      <c r="C236" s="46" t="s">
        <v>486</v>
      </c>
      <c r="D236" s="47"/>
      <c r="E236" s="48" t="s">
        <v>34</v>
      </c>
      <c r="F236" s="49" t="s">
        <v>35</v>
      </c>
      <c r="G236" s="118">
        <v>1.59</v>
      </c>
      <c r="H236" s="118">
        <v>1.87</v>
      </c>
      <c r="I236" s="50">
        <v>25</v>
      </c>
      <c r="J236" s="51"/>
      <c r="K236" s="52" t="str">
        <f t="shared" si="9"/>
        <v>-</v>
      </c>
      <c r="L236" s="53">
        <f t="shared" si="10"/>
        <v>0</v>
      </c>
      <c r="M236" s="53">
        <f t="shared" si="11"/>
        <v>0</v>
      </c>
      <c r="N236" s="119" t="s">
        <v>611</v>
      </c>
      <c r="O236" s="54" t="s">
        <v>44</v>
      </c>
      <c r="P236" s="115" t="s">
        <v>37</v>
      </c>
      <c r="Q236" s="116" t="s">
        <v>41</v>
      </c>
    </row>
    <row r="237" spans="1:17" s="56" customFormat="1">
      <c r="A237" s="44"/>
      <c r="B237" s="45" t="s">
        <v>487</v>
      </c>
      <c r="C237" s="46" t="s">
        <v>488</v>
      </c>
      <c r="D237" s="47" t="s">
        <v>54</v>
      </c>
      <c r="E237" s="48" t="s">
        <v>34</v>
      </c>
      <c r="F237" s="49" t="s">
        <v>35</v>
      </c>
      <c r="G237" s="118">
        <v>1.17</v>
      </c>
      <c r="H237" s="118">
        <v>1.3800000000000001</v>
      </c>
      <c r="I237" s="50">
        <v>25</v>
      </c>
      <c r="J237" s="51"/>
      <c r="K237" s="52" t="str">
        <f t="shared" si="9"/>
        <v>-</v>
      </c>
      <c r="L237" s="53">
        <f t="shared" si="10"/>
        <v>0</v>
      </c>
      <c r="M237" s="53">
        <f t="shared" si="11"/>
        <v>0</v>
      </c>
      <c r="N237" s="120" t="s">
        <v>614</v>
      </c>
      <c r="O237" s="54" t="s">
        <v>51</v>
      </c>
      <c r="P237" s="116" t="s">
        <v>41</v>
      </c>
      <c r="Q237" s="55"/>
    </row>
    <row r="238" spans="1:17" s="56" customFormat="1" hidden="1">
      <c r="A238" s="44"/>
      <c r="B238" s="122" t="s">
        <v>489</v>
      </c>
      <c r="C238" s="123" t="s">
        <v>490</v>
      </c>
      <c r="D238" s="124"/>
      <c r="E238" s="125" t="s">
        <v>34</v>
      </c>
      <c r="F238" s="126" t="s">
        <v>35</v>
      </c>
      <c r="G238" s="127">
        <v>1.57</v>
      </c>
      <c r="H238" s="127">
        <v>1.85</v>
      </c>
      <c r="I238" s="128">
        <v>25</v>
      </c>
      <c r="J238" s="129"/>
      <c r="K238" s="130" t="str">
        <f t="shared" si="9"/>
        <v>-</v>
      </c>
      <c r="L238" s="131">
        <f t="shared" si="10"/>
        <v>0</v>
      </c>
      <c r="M238" s="131">
        <f t="shared" si="11"/>
        <v>0</v>
      </c>
      <c r="N238" s="132" t="s">
        <v>614</v>
      </c>
      <c r="O238" s="133" t="s">
        <v>51</v>
      </c>
      <c r="P238" s="137" t="s">
        <v>40</v>
      </c>
      <c r="Q238" s="134" t="s">
        <v>45</v>
      </c>
    </row>
    <row r="239" spans="1:17" s="56" customFormat="1">
      <c r="A239" s="44"/>
      <c r="B239" s="45" t="s">
        <v>491</v>
      </c>
      <c r="C239" s="46" t="s">
        <v>492</v>
      </c>
      <c r="D239" s="47"/>
      <c r="E239" s="48" t="s">
        <v>34</v>
      </c>
      <c r="F239" s="49" t="s">
        <v>35</v>
      </c>
      <c r="G239" s="118">
        <v>1.37</v>
      </c>
      <c r="H239" s="118">
        <v>1.61</v>
      </c>
      <c r="I239" s="50">
        <v>25</v>
      </c>
      <c r="J239" s="51"/>
      <c r="K239" s="52" t="str">
        <f t="shared" si="9"/>
        <v>-</v>
      </c>
      <c r="L239" s="53">
        <f t="shared" si="10"/>
        <v>0</v>
      </c>
      <c r="M239" s="53">
        <f t="shared" si="11"/>
        <v>0</v>
      </c>
      <c r="N239" s="120" t="s">
        <v>614</v>
      </c>
      <c r="O239" s="54" t="s">
        <v>44</v>
      </c>
      <c r="P239" s="117" t="s">
        <v>40</v>
      </c>
      <c r="Q239" s="116" t="s">
        <v>41</v>
      </c>
    </row>
    <row r="240" spans="1:17" s="56" customFormat="1" hidden="1">
      <c r="A240" s="44"/>
      <c r="B240" s="122" t="s">
        <v>493</v>
      </c>
      <c r="C240" s="123" t="s">
        <v>494</v>
      </c>
      <c r="D240" s="124"/>
      <c r="E240" s="125" t="s">
        <v>34</v>
      </c>
      <c r="F240" s="126" t="s">
        <v>35</v>
      </c>
      <c r="G240" s="127">
        <v>2.81</v>
      </c>
      <c r="H240" s="127">
        <v>3.3</v>
      </c>
      <c r="I240" s="128">
        <v>25</v>
      </c>
      <c r="J240" s="129"/>
      <c r="K240" s="130" t="str">
        <f t="shared" si="9"/>
        <v>-</v>
      </c>
      <c r="L240" s="131">
        <f t="shared" si="10"/>
        <v>0</v>
      </c>
      <c r="M240" s="131">
        <f t="shared" si="11"/>
        <v>0</v>
      </c>
      <c r="N240" s="132" t="s">
        <v>614</v>
      </c>
      <c r="O240" s="133" t="s">
        <v>44</v>
      </c>
      <c r="P240" s="134" t="s">
        <v>45</v>
      </c>
      <c r="Q240" s="137" t="s">
        <v>40</v>
      </c>
    </row>
    <row r="241" spans="1:17" s="56" customFormat="1">
      <c r="A241" s="44"/>
      <c r="B241" s="45" t="s">
        <v>495</v>
      </c>
      <c r="C241" s="46" t="s">
        <v>496</v>
      </c>
      <c r="D241" s="47"/>
      <c r="E241" s="48" t="s">
        <v>34</v>
      </c>
      <c r="F241" s="49" t="s">
        <v>35</v>
      </c>
      <c r="G241" s="118">
        <v>0.95</v>
      </c>
      <c r="H241" s="118">
        <v>1.1200000000000001</v>
      </c>
      <c r="I241" s="50">
        <v>25</v>
      </c>
      <c r="J241" s="51"/>
      <c r="K241" s="52" t="str">
        <f t="shared" si="9"/>
        <v>-</v>
      </c>
      <c r="L241" s="53">
        <f t="shared" si="10"/>
        <v>0</v>
      </c>
      <c r="M241" s="53">
        <f t="shared" si="11"/>
        <v>0</v>
      </c>
      <c r="N241" s="120" t="s">
        <v>614</v>
      </c>
      <c r="O241" s="54" t="s">
        <v>44</v>
      </c>
      <c r="P241" s="55" t="s">
        <v>45</v>
      </c>
      <c r="Q241" s="117" t="s">
        <v>40</v>
      </c>
    </row>
    <row r="242" spans="1:17" s="56" customFormat="1">
      <c r="A242" s="44"/>
      <c r="B242" s="45" t="s">
        <v>497</v>
      </c>
      <c r="C242" s="46" t="s">
        <v>498</v>
      </c>
      <c r="D242" s="47"/>
      <c r="E242" s="48" t="s">
        <v>34</v>
      </c>
      <c r="F242" s="49" t="s">
        <v>35</v>
      </c>
      <c r="G242" s="118">
        <v>2.2999999999999998</v>
      </c>
      <c r="H242" s="118">
        <v>2.71</v>
      </c>
      <c r="I242" s="50">
        <v>25</v>
      </c>
      <c r="J242" s="51"/>
      <c r="K242" s="52" t="str">
        <f t="shared" si="9"/>
        <v>-</v>
      </c>
      <c r="L242" s="53">
        <f t="shared" si="10"/>
        <v>0</v>
      </c>
      <c r="M242" s="53">
        <f t="shared" si="11"/>
        <v>0</v>
      </c>
      <c r="N242" s="120" t="s">
        <v>614</v>
      </c>
      <c r="O242" s="54" t="s">
        <v>93</v>
      </c>
      <c r="P242" s="115" t="s">
        <v>37</v>
      </c>
      <c r="Q242" s="116" t="s">
        <v>41</v>
      </c>
    </row>
    <row r="243" spans="1:17" s="56" customFormat="1">
      <c r="A243" s="44"/>
      <c r="B243" s="45" t="s">
        <v>499</v>
      </c>
      <c r="C243" s="46" t="s">
        <v>500</v>
      </c>
      <c r="D243" s="47"/>
      <c r="E243" s="48" t="s">
        <v>34</v>
      </c>
      <c r="F243" s="49" t="s">
        <v>35</v>
      </c>
      <c r="G243" s="118">
        <v>2.1</v>
      </c>
      <c r="H243" s="118">
        <v>2.4699999999999998</v>
      </c>
      <c r="I243" s="50">
        <v>25</v>
      </c>
      <c r="J243" s="51"/>
      <c r="K243" s="52" t="str">
        <f t="shared" si="9"/>
        <v>-</v>
      </c>
      <c r="L243" s="53">
        <f t="shared" si="10"/>
        <v>0</v>
      </c>
      <c r="M243" s="53">
        <f t="shared" si="11"/>
        <v>0</v>
      </c>
      <c r="N243" s="120" t="s">
        <v>614</v>
      </c>
      <c r="O243" s="54" t="s">
        <v>44</v>
      </c>
      <c r="P243" s="117" t="s">
        <v>40</v>
      </c>
      <c r="Q243" s="116" t="s">
        <v>41</v>
      </c>
    </row>
    <row r="244" spans="1:17" s="56" customFormat="1" hidden="1">
      <c r="A244" s="44"/>
      <c r="B244" s="122" t="s">
        <v>501</v>
      </c>
      <c r="C244" s="123" t="s">
        <v>502</v>
      </c>
      <c r="D244" s="124" t="s">
        <v>54</v>
      </c>
      <c r="E244" s="125" t="s">
        <v>34</v>
      </c>
      <c r="F244" s="126" t="s">
        <v>35</v>
      </c>
      <c r="G244" s="127">
        <v>2.81</v>
      </c>
      <c r="H244" s="127">
        <v>3.3</v>
      </c>
      <c r="I244" s="128">
        <v>25</v>
      </c>
      <c r="J244" s="129"/>
      <c r="K244" s="130" t="str">
        <f t="shared" si="9"/>
        <v>-</v>
      </c>
      <c r="L244" s="131">
        <f t="shared" si="10"/>
        <v>0</v>
      </c>
      <c r="M244" s="131">
        <f t="shared" si="11"/>
        <v>0</v>
      </c>
      <c r="N244" s="132" t="s">
        <v>614</v>
      </c>
      <c r="O244" s="133" t="s">
        <v>44</v>
      </c>
      <c r="P244" s="137" t="s">
        <v>40</v>
      </c>
      <c r="Q244" s="134"/>
    </row>
    <row r="245" spans="1:17" s="56" customFormat="1">
      <c r="A245" s="44"/>
      <c r="B245" s="45" t="s">
        <v>503</v>
      </c>
      <c r="C245" s="46" t="s">
        <v>504</v>
      </c>
      <c r="D245" s="47"/>
      <c r="E245" s="48" t="s">
        <v>34</v>
      </c>
      <c r="F245" s="49" t="s">
        <v>35</v>
      </c>
      <c r="G245" s="118">
        <v>2.1</v>
      </c>
      <c r="H245" s="118">
        <v>2.4699999999999998</v>
      </c>
      <c r="I245" s="50">
        <v>25</v>
      </c>
      <c r="J245" s="51"/>
      <c r="K245" s="52" t="str">
        <f t="shared" si="9"/>
        <v>-</v>
      </c>
      <c r="L245" s="53">
        <f t="shared" si="10"/>
        <v>0</v>
      </c>
      <c r="M245" s="53">
        <f t="shared" si="11"/>
        <v>0</v>
      </c>
      <c r="N245" s="120" t="s">
        <v>614</v>
      </c>
      <c r="O245" s="54" t="s">
        <v>51</v>
      </c>
      <c r="P245" s="117" t="s">
        <v>40</v>
      </c>
      <c r="Q245" s="116" t="s">
        <v>41</v>
      </c>
    </row>
    <row r="246" spans="1:17" s="56" customFormat="1">
      <c r="A246" s="44"/>
      <c r="B246" s="45" t="s">
        <v>505</v>
      </c>
      <c r="C246" s="46" t="s">
        <v>506</v>
      </c>
      <c r="D246" s="47"/>
      <c r="E246" s="48" t="s">
        <v>34</v>
      </c>
      <c r="F246" s="49" t="s">
        <v>35</v>
      </c>
      <c r="G246" s="118">
        <v>2.5</v>
      </c>
      <c r="H246" s="118">
        <v>2.94</v>
      </c>
      <c r="I246" s="50">
        <v>25</v>
      </c>
      <c r="J246" s="51"/>
      <c r="K246" s="52" t="str">
        <f t="shared" si="9"/>
        <v>-</v>
      </c>
      <c r="L246" s="53">
        <f t="shared" si="10"/>
        <v>0</v>
      </c>
      <c r="M246" s="53">
        <f t="shared" si="11"/>
        <v>0</v>
      </c>
      <c r="N246" s="120" t="s">
        <v>614</v>
      </c>
      <c r="O246" s="54" t="s">
        <v>44</v>
      </c>
      <c r="P246" s="55" t="s">
        <v>45</v>
      </c>
      <c r="Q246" s="117" t="s">
        <v>40</v>
      </c>
    </row>
    <row r="247" spans="1:17" s="56" customFormat="1">
      <c r="A247" s="44"/>
      <c r="B247" s="45" t="s">
        <v>507</v>
      </c>
      <c r="C247" s="46" t="s">
        <v>508</v>
      </c>
      <c r="D247" s="47"/>
      <c r="E247" s="48" t="s">
        <v>34</v>
      </c>
      <c r="F247" s="49" t="s">
        <v>35</v>
      </c>
      <c r="G247" s="118">
        <v>2.1</v>
      </c>
      <c r="H247" s="118">
        <v>2.4699999999999998</v>
      </c>
      <c r="I247" s="50">
        <v>25</v>
      </c>
      <c r="J247" s="51"/>
      <c r="K247" s="52" t="str">
        <f t="shared" si="9"/>
        <v>-</v>
      </c>
      <c r="L247" s="53">
        <f t="shared" si="10"/>
        <v>0</v>
      </c>
      <c r="M247" s="53">
        <f t="shared" si="11"/>
        <v>0</v>
      </c>
      <c r="N247" s="120" t="s">
        <v>614</v>
      </c>
      <c r="O247" s="54" t="s">
        <v>44</v>
      </c>
      <c r="P247" s="55" t="s">
        <v>45</v>
      </c>
      <c r="Q247" s="117" t="s">
        <v>40</v>
      </c>
    </row>
    <row r="248" spans="1:17" s="56" customFormat="1" hidden="1">
      <c r="A248" s="44"/>
      <c r="B248" s="122" t="s">
        <v>509</v>
      </c>
      <c r="C248" s="123" t="s">
        <v>510</v>
      </c>
      <c r="D248" s="124" t="s">
        <v>88</v>
      </c>
      <c r="E248" s="125" t="s">
        <v>34</v>
      </c>
      <c r="F248" s="126" t="s">
        <v>35</v>
      </c>
      <c r="G248" s="127">
        <v>3.31</v>
      </c>
      <c r="H248" s="127">
        <v>3.8899999999999997</v>
      </c>
      <c r="I248" s="128">
        <v>25</v>
      </c>
      <c r="J248" s="129"/>
      <c r="K248" s="130" t="str">
        <f t="shared" si="9"/>
        <v>-</v>
      </c>
      <c r="L248" s="131">
        <f t="shared" si="10"/>
        <v>0</v>
      </c>
      <c r="M248" s="131">
        <f t="shared" si="11"/>
        <v>0</v>
      </c>
      <c r="N248" s="132" t="s">
        <v>614</v>
      </c>
      <c r="O248" s="133"/>
      <c r="P248" s="134"/>
      <c r="Q248" s="134"/>
    </row>
    <row r="249" spans="1:17" s="56" customFormat="1">
      <c r="A249" s="44"/>
      <c r="B249" s="45" t="s">
        <v>511</v>
      </c>
      <c r="C249" s="46" t="s">
        <v>512</v>
      </c>
      <c r="D249" s="47"/>
      <c r="E249" s="48" t="s">
        <v>34</v>
      </c>
      <c r="F249" s="49" t="s">
        <v>35</v>
      </c>
      <c r="G249" s="118">
        <v>1.47</v>
      </c>
      <c r="H249" s="118">
        <v>1.73</v>
      </c>
      <c r="I249" s="50">
        <v>25</v>
      </c>
      <c r="J249" s="51"/>
      <c r="K249" s="52" t="str">
        <f t="shared" si="9"/>
        <v>-</v>
      </c>
      <c r="L249" s="53">
        <f t="shared" si="10"/>
        <v>0</v>
      </c>
      <c r="M249" s="53">
        <f t="shared" si="11"/>
        <v>0</v>
      </c>
      <c r="N249" s="119" t="s">
        <v>611</v>
      </c>
      <c r="O249" s="54" t="s">
        <v>44</v>
      </c>
      <c r="P249" s="55" t="s">
        <v>45</v>
      </c>
      <c r="Q249" s="117" t="s">
        <v>40</v>
      </c>
    </row>
    <row r="250" spans="1:17" s="56" customFormat="1">
      <c r="A250" s="44"/>
      <c r="B250" s="45" t="s">
        <v>513</v>
      </c>
      <c r="C250" s="46" t="s">
        <v>514</v>
      </c>
      <c r="D250" s="47"/>
      <c r="E250" s="48" t="s">
        <v>34</v>
      </c>
      <c r="F250" s="49" t="s">
        <v>35</v>
      </c>
      <c r="G250" s="118">
        <v>2.5</v>
      </c>
      <c r="H250" s="118">
        <v>2.94</v>
      </c>
      <c r="I250" s="50">
        <v>25</v>
      </c>
      <c r="J250" s="51"/>
      <c r="K250" s="52" t="str">
        <f t="shared" si="9"/>
        <v>-</v>
      </c>
      <c r="L250" s="53">
        <f t="shared" si="10"/>
        <v>0</v>
      </c>
      <c r="M250" s="53">
        <f t="shared" si="11"/>
        <v>0</v>
      </c>
      <c r="N250" s="119" t="s">
        <v>611</v>
      </c>
      <c r="O250" s="54" t="s">
        <v>93</v>
      </c>
      <c r="P250" s="55" t="s">
        <v>45</v>
      </c>
      <c r="Q250" s="117" t="s">
        <v>40</v>
      </c>
    </row>
    <row r="251" spans="1:17" s="56" customFormat="1">
      <c r="A251" s="44"/>
      <c r="B251" s="45" t="s">
        <v>515</v>
      </c>
      <c r="C251" s="121" t="s">
        <v>516</v>
      </c>
      <c r="D251" s="57" t="s">
        <v>48</v>
      </c>
      <c r="E251" s="48" t="s">
        <v>34</v>
      </c>
      <c r="F251" s="49" t="s">
        <v>35</v>
      </c>
      <c r="G251" s="118">
        <v>1.49</v>
      </c>
      <c r="H251" s="118">
        <v>1.75</v>
      </c>
      <c r="I251" s="50">
        <v>25</v>
      </c>
      <c r="J251" s="51"/>
      <c r="K251" s="52" t="str">
        <f t="shared" si="9"/>
        <v>-</v>
      </c>
      <c r="L251" s="53">
        <f t="shared" si="10"/>
        <v>0</v>
      </c>
      <c r="M251" s="53">
        <f t="shared" si="11"/>
        <v>0</v>
      </c>
      <c r="N251" s="119" t="s">
        <v>611</v>
      </c>
      <c r="O251" s="54" t="s">
        <v>44</v>
      </c>
      <c r="P251" s="55" t="s">
        <v>45</v>
      </c>
      <c r="Q251" s="55"/>
    </row>
    <row r="252" spans="1:17" s="56" customFormat="1">
      <c r="A252" s="44"/>
      <c r="B252" s="45" t="s">
        <v>517</v>
      </c>
      <c r="C252" s="121" t="s">
        <v>518</v>
      </c>
      <c r="D252" s="57" t="s">
        <v>48</v>
      </c>
      <c r="E252" s="48" t="s">
        <v>34</v>
      </c>
      <c r="F252" s="49" t="s">
        <v>35</v>
      </c>
      <c r="G252" s="118">
        <v>3.31</v>
      </c>
      <c r="H252" s="118">
        <v>3.8899999999999997</v>
      </c>
      <c r="I252" s="50">
        <v>25</v>
      </c>
      <c r="J252" s="51"/>
      <c r="K252" s="52" t="str">
        <f t="shared" si="9"/>
        <v>-</v>
      </c>
      <c r="L252" s="53">
        <f t="shared" si="10"/>
        <v>0</v>
      </c>
      <c r="M252" s="53">
        <f t="shared" si="11"/>
        <v>0</v>
      </c>
      <c r="N252" s="119" t="s">
        <v>611</v>
      </c>
      <c r="O252" s="54" t="s">
        <v>44</v>
      </c>
      <c r="P252" s="55"/>
      <c r="Q252" s="55"/>
    </row>
    <row r="253" spans="1:17" s="56" customFormat="1">
      <c r="A253" s="44"/>
      <c r="B253" s="45" t="s">
        <v>519</v>
      </c>
      <c r="C253" s="46" t="s">
        <v>520</v>
      </c>
      <c r="D253" s="47"/>
      <c r="E253" s="48" t="s">
        <v>34</v>
      </c>
      <c r="F253" s="49" t="s">
        <v>35</v>
      </c>
      <c r="G253" s="118">
        <v>1</v>
      </c>
      <c r="H253" s="118">
        <v>1.18</v>
      </c>
      <c r="I253" s="50">
        <v>25</v>
      </c>
      <c r="J253" s="51"/>
      <c r="K253" s="52" t="str">
        <f t="shared" si="9"/>
        <v>-</v>
      </c>
      <c r="L253" s="53">
        <f t="shared" si="10"/>
        <v>0</v>
      </c>
      <c r="M253" s="53">
        <f t="shared" si="11"/>
        <v>0</v>
      </c>
      <c r="N253" s="120" t="s">
        <v>614</v>
      </c>
      <c r="O253" s="54" t="s">
        <v>36</v>
      </c>
      <c r="P253" s="117" t="s">
        <v>40</v>
      </c>
      <c r="Q253" s="116" t="s">
        <v>41</v>
      </c>
    </row>
    <row r="254" spans="1:17" s="56" customFormat="1">
      <c r="A254" s="44"/>
      <c r="B254" s="45" t="s">
        <v>521</v>
      </c>
      <c r="C254" s="121" t="s">
        <v>522</v>
      </c>
      <c r="D254" s="57" t="s">
        <v>48</v>
      </c>
      <c r="E254" s="48" t="s">
        <v>34</v>
      </c>
      <c r="F254" s="49" t="s">
        <v>35</v>
      </c>
      <c r="G254" s="118">
        <v>4.2</v>
      </c>
      <c r="H254" s="118">
        <v>4.9399999999999995</v>
      </c>
      <c r="I254" s="50">
        <v>25</v>
      </c>
      <c r="J254" s="51"/>
      <c r="K254" s="52" t="str">
        <f t="shared" si="9"/>
        <v>-</v>
      </c>
      <c r="L254" s="53">
        <f t="shared" si="10"/>
        <v>0</v>
      </c>
      <c r="M254" s="53">
        <f t="shared" si="11"/>
        <v>0</v>
      </c>
      <c r="N254" s="119" t="s">
        <v>611</v>
      </c>
      <c r="O254" s="54" t="s">
        <v>79</v>
      </c>
      <c r="P254" s="55"/>
      <c r="Q254" s="55"/>
    </row>
    <row r="255" spans="1:17" s="56" customFormat="1">
      <c r="A255" s="44"/>
      <c r="B255" s="45" t="s">
        <v>523</v>
      </c>
      <c r="C255" s="46" t="s">
        <v>524</v>
      </c>
      <c r="D255" s="47"/>
      <c r="E255" s="48" t="s">
        <v>34</v>
      </c>
      <c r="F255" s="49" t="s">
        <v>35</v>
      </c>
      <c r="G255" s="118">
        <v>1.8</v>
      </c>
      <c r="H255" s="118">
        <v>2.1199999999999997</v>
      </c>
      <c r="I255" s="50">
        <v>25</v>
      </c>
      <c r="J255" s="51"/>
      <c r="K255" s="52" t="str">
        <f t="shared" si="9"/>
        <v>-</v>
      </c>
      <c r="L255" s="53">
        <f t="shared" si="10"/>
        <v>0</v>
      </c>
      <c r="M255" s="53">
        <f t="shared" si="11"/>
        <v>0</v>
      </c>
      <c r="N255" s="120" t="s">
        <v>614</v>
      </c>
      <c r="O255" s="54" t="s">
        <v>44</v>
      </c>
      <c r="P255" s="117" t="s">
        <v>40</v>
      </c>
      <c r="Q255" s="55" t="s">
        <v>45</v>
      </c>
    </row>
    <row r="256" spans="1:17" s="56" customFormat="1">
      <c r="A256" s="44"/>
      <c r="B256" s="45" t="s">
        <v>525</v>
      </c>
      <c r="C256" s="46" t="s">
        <v>526</v>
      </c>
      <c r="D256" s="47"/>
      <c r="E256" s="48" t="s">
        <v>34</v>
      </c>
      <c r="F256" s="49" t="s">
        <v>35</v>
      </c>
      <c r="G256" s="118">
        <v>1.27</v>
      </c>
      <c r="H256" s="118">
        <v>1.49</v>
      </c>
      <c r="I256" s="50">
        <v>25</v>
      </c>
      <c r="J256" s="51"/>
      <c r="K256" s="52" t="str">
        <f t="shared" si="9"/>
        <v>-</v>
      </c>
      <c r="L256" s="53">
        <f t="shared" si="10"/>
        <v>0</v>
      </c>
      <c r="M256" s="53">
        <f t="shared" si="11"/>
        <v>0</v>
      </c>
      <c r="N256" s="120" t="s">
        <v>614</v>
      </c>
      <c r="O256" s="54" t="s">
        <v>93</v>
      </c>
      <c r="P256" s="115" t="s">
        <v>37</v>
      </c>
      <c r="Q256" s="116" t="s">
        <v>41</v>
      </c>
    </row>
    <row r="257" spans="1:17" s="56" customFormat="1">
      <c r="A257" s="44"/>
      <c r="B257" s="45" t="s">
        <v>527</v>
      </c>
      <c r="C257" s="46" t="s">
        <v>528</v>
      </c>
      <c r="D257" s="47"/>
      <c r="E257" s="48" t="s">
        <v>34</v>
      </c>
      <c r="F257" s="49" t="s">
        <v>35</v>
      </c>
      <c r="G257" s="118">
        <v>3.31</v>
      </c>
      <c r="H257" s="118">
        <v>3.8899999999999997</v>
      </c>
      <c r="I257" s="50">
        <v>25</v>
      </c>
      <c r="J257" s="51"/>
      <c r="K257" s="52" t="str">
        <f t="shared" si="9"/>
        <v>-</v>
      </c>
      <c r="L257" s="53">
        <f t="shared" si="10"/>
        <v>0</v>
      </c>
      <c r="M257" s="53">
        <f t="shared" si="11"/>
        <v>0</v>
      </c>
      <c r="N257" s="119" t="s">
        <v>611</v>
      </c>
      <c r="O257" s="54" t="s">
        <v>188</v>
      </c>
      <c r="P257" s="117" t="s">
        <v>40</v>
      </c>
      <c r="Q257" s="116" t="s">
        <v>41</v>
      </c>
    </row>
    <row r="258" spans="1:17" s="56" customFormat="1">
      <c r="A258" s="44"/>
      <c r="B258" s="45" t="s">
        <v>529</v>
      </c>
      <c r="C258" s="46" t="s">
        <v>530</v>
      </c>
      <c r="D258" s="57" t="s">
        <v>48</v>
      </c>
      <c r="E258" s="48" t="s">
        <v>34</v>
      </c>
      <c r="F258" s="49" t="s">
        <v>35</v>
      </c>
      <c r="G258" s="118">
        <v>2.0099999999999998</v>
      </c>
      <c r="H258" s="118">
        <v>2.36</v>
      </c>
      <c r="I258" s="50">
        <v>25</v>
      </c>
      <c r="J258" s="51"/>
      <c r="K258" s="52" t="str">
        <f t="shared" si="9"/>
        <v>-</v>
      </c>
      <c r="L258" s="53">
        <f t="shared" si="10"/>
        <v>0</v>
      </c>
      <c r="M258" s="53">
        <f t="shared" si="11"/>
        <v>0</v>
      </c>
      <c r="N258" s="119" t="s">
        <v>611</v>
      </c>
      <c r="O258" s="54" t="s">
        <v>93</v>
      </c>
      <c r="P258" s="117" t="s">
        <v>40</v>
      </c>
      <c r="Q258" s="116" t="s">
        <v>41</v>
      </c>
    </row>
    <row r="259" spans="1:17" s="56" customFormat="1">
      <c r="A259" s="44"/>
      <c r="B259" s="45" t="s">
        <v>531</v>
      </c>
      <c r="C259" s="46" t="s">
        <v>532</v>
      </c>
      <c r="D259" s="47"/>
      <c r="E259" s="48" t="s">
        <v>34</v>
      </c>
      <c r="F259" s="49" t="s">
        <v>35</v>
      </c>
      <c r="G259" s="118">
        <v>1.2</v>
      </c>
      <c r="H259" s="118">
        <v>1.41</v>
      </c>
      <c r="I259" s="50">
        <v>25</v>
      </c>
      <c r="J259" s="51"/>
      <c r="K259" s="52" t="str">
        <f t="shared" si="9"/>
        <v>-</v>
      </c>
      <c r="L259" s="53">
        <f t="shared" si="10"/>
        <v>0</v>
      </c>
      <c r="M259" s="53">
        <f t="shared" si="11"/>
        <v>0</v>
      </c>
      <c r="N259" s="120" t="s">
        <v>614</v>
      </c>
      <c r="O259" s="54" t="s">
        <v>36</v>
      </c>
      <c r="P259" s="117" t="s">
        <v>40</v>
      </c>
      <c r="Q259" s="116" t="s">
        <v>41</v>
      </c>
    </row>
    <row r="260" spans="1:17" s="56" customFormat="1">
      <c r="A260" s="44"/>
      <c r="B260" s="45" t="s">
        <v>533</v>
      </c>
      <c r="C260" s="46" t="s">
        <v>534</v>
      </c>
      <c r="D260" s="57" t="s">
        <v>48</v>
      </c>
      <c r="E260" s="48" t="s">
        <v>34</v>
      </c>
      <c r="F260" s="49" t="s">
        <v>35</v>
      </c>
      <c r="G260" s="118">
        <v>4.2</v>
      </c>
      <c r="H260" s="118">
        <v>4.9399999999999995</v>
      </c>
      <c r="I260" s="50">
        <v>25</v>
      </c>
      <c r="J260" s="51"/>
      <c r="K260" s="52" t="str">
        <f t="shared" si="9"/>
        <v>-</v>
      </c>
      <c r="L260" s="53">
        <f t="shared" si="10"/>
        <v>0</v>
      </c>
      <c r="M260" s="53">
        <f t="shared" si="11"/>
        <v>0</v>
      </c>
      <c r="N260" s="119" t="s">
        <v>611</v>
      </c>
      <c r="O260" s="54" t="s">
        <v>93</v>
      </c>
      <c r="P260" s="55"/>
      <c r="Q260" s="55"/>
    </row>
    <row r="261" spans="1:17" s="56" customFormat="1">
      <c r="A261" s="44"/>
      <c r="B261" s="45" t="s">
        <v>535</v>
      </c>
      <c r="C261" s="46" t="s">
        <v>536</v>
      </c>
      <c r="D261" s="47"/>
      <c r="E261" s="48" t="s">
        <v>34</v>
      </c>
      <c r="F261" s="49" t="s">
        <v>35</v>
      </c>
      <c r="G261" s="118">
        <v>0.93</v>
      </c>
      <c r="H261" s="118">
        <v>1.0900000000000001</v>
      </c>
      <c r="I261" s="50">
        <v>25</v>
      </c>
      <c r="J261" s="51"/>
      <c r="K261" s="52" t="str">
        <f t="shared" si="9"/>
        <v>-</v>
      </c>
      <c r="L261" s="53">
        <f t="shared" si="10"/>
        <v>0</v>
      </c>
      <c r="M261" s="53">
        <f t="shared" si="11"/>
        <v>0</v>
      </c>
      <c r="N261" s="120" t="s">
        <v>614</v>
      </c>
      <c r="O261" s="54" t="s">
        <v>36</v>
      </c>
      <c r="P261" s="115" t="s">
        <v>37</v>
      </c>
      <c r="Q261" s="55"/>
    </row>
    <row r="262" spans="1:17" s="63" customFormat="1">
      <c r="A262" s="43"/>
      <c r="B262" s="59" t="s">
        <v>537</v>
      </c>
      <c r="C262" s="60" t="s">
        <v>538</v>
      </c>
      <c r="D262" s="60"/>
      <c r="E262" s="60"/>
      <c r="F262" s="60"/>
      <c r="G262" s="60"/>
      <c r="H262" s="60"/>
      <c r="I262" s="60"/>
      <c r="J262" s="61">
        <f>ROUNDUP(L9,0)</f>
        <v>0</v>
      </c>
      <c r="K262" s="62"/>
      <c r="L262" s="62"/>
      <c r="M262" s="62"/>
      <c r="N262" s="62"/>
      <c r="O262" s="62"/>
      <c r="P262" s="62"/>
      <c r="Q262" s="62"/>
    </row>
    <row r="263" spans="1:17" s="63" customFormat="1">
      <c r="B263" s="59" t="s">
        <v>539</v>
      </c>
      <c r="C263" s="60" t="s">
        <v>540</v>
      </c>
      <c r="D263" s="60"/>
      <c r="E263" s="60"/>
      <c r="F263" s="60"/>
      <c r="G263" s="60"/>
      <c r="H263" s="60"/>
      <c r="I263" s="60"/>
      <c r="J263" s="61" t="str">
        <f>IF(J262&gt;5,ROUNDUP(J262/35,0),"")</f>
        <v/>
      </c>
      <c r="K263" s="62"/>
      <c r="L263" s="62"/>
      <c r="M263" s="62"/>
      <c r="N263" s="62"/>
      <c r="O263" s="62"/>
      <c r="P263" s="62"/>
      <c r="Q263" s="62"/>
    </row>
    <row r="264" spans="1:17" s="63" customFormat="1">
      <c r="B264" s="2"/>
      <c r="D264" s="4"/>
      <c r="E264" s="4"/>
      <c r="F264" s="5"/>
      <c r="G264" s="5"/>
      <c r="H264" s="2"/>
      <c r="I264" s="2"/>
      <c r="J264" s="2"/>
      <c r="K264" s="6"/>
      <c r="L264" s="7"/>
      <c r="M264" s="7"/>
      <c r="N264" s="8"/>
    </row>
    <row r="265" spans="1:17" s="63" customFormat="1">
      <c r="A265" s="2"/>
      <c r="B265" s="2"/>
      <c r="C265" s="64" t="s">
        <v>541</v>
      </c>
      <c r="D265" s="4"/>
      <c r="E265" s="4"/>
      <c r="F265" s="5"/>
      <c r="G265" s="5"/>
      <c r="H265" s="2"/>
      <c r="I265" s="2"/>
      <c r="J265" s="2"/>
      <c r="K265" s="6"/>
      <c r="L265" s="7"/>
      <c r="M265" s="7"/>
      <c r="N265" s="8"/>
      <c r="O265" s="2"/>
    </row>
    <row r="266" spans="1:17" s="63" customFormat="1">
      <c r="A266" s="2"/>
      <c r="B266" s="2"/>
      <c r="C266" s="64" t="s">
        <v>542</v>
      </c>
      <c r="D266" s="4"/>
      <c r="E266" s="4"/>
      <c r="F266" s="5"/>
      <c r="G266" s="5"/>
      <c r="H266" s="2"/>
      <c r="I266" s="2"/>
      <c r="J266" s="2"/>
      <c r="K266" s="6"/>
      <c r="L266" s="7"/>
      <c r="M266" s="7"/>
      <c r="N266" s="8"/>
      <c r="O266" s="2"/>
    </row>
  </sheetData>
  <autoFilter ref="B19:T263" xr:uid="{5C1634A0-134F-491F-B54D-1D9C1F950E9B}">
    <filterColumn colId="0">
      <colorFilter dxfId="0" cellColor="0"/>
    </filterColumn>
  </autoFilter>
  <mergeCells count="10">
    <mergeCell ref="O2:P4"/>
    <mergeCell ref="L7:M7"/>
    <mergeCell ref="L8:M8"/>
    <mergeCell ref="L9:M9"/>
    <mergeCell ref="L10:M10"/>
    <mergeCell ref="L11:M11"/>
    <mergeCell ref="L12:M12"/>
    <mergeCell ref="L13:M13"/>
    <mergeCell ref="C17:J17"/>
    <mergeCell ref="F4:I4"/>
  </mergeCells>
  <conditionalFormatting sqref="A1:B1048576">
    <cfRule type="duplicateValues" dxfId="14" priority="1"/>
  </conditionalFormatting>
  <conditionalFormatting sqref="B20:B261">
    <cfRule type="duplicateValues" dxfId="13" priority="64"/>
    <cfRule type="duplicateValues" dxfId="12" priority="65"/>
    <cfRule type="duplicateValues" dxfId="11" priority="66"/>
    <cfRule type="duplicateValues" dxfId="10" priority="67"/>
    <cfRule type="duplicateValues" dxfId="9" priority="68"/>
    <cfRule type="duplicateValues" dxfId="8" priority="69"/>
    <cfRule type="duplicateValues" dxfId="7" priority="70"/>
  </conditionalFormatting>
  <conditionalFormatting sqref="B262:B1048576 B1:B19">
    <cfRule type="duplicateValues" dxfId="6" priority="2"/>
    <cfRule type="duplicateValues" dxfId="5" priority="3"/>
    <cfRule type="duplicateValues" dxfId="4" priority="4"/>
    <cfRule type="duplicateValues" dxfId="3" priority="5"/>
    <cfRule type="duplicateValues" dxfId="2" priority="6"/>
  </conditionalFormatting>
  <conditionalFormatting sqref="I5">
    <cfRule type="containsText" dxfId="1" priority="7" operator="containsText" text="нет">
      <formula>NOT(ISERROR(SEARCH("нет",I5)))</formula>
    </cfRule>
    <cfRule type="iconSet" priority="8">
      <iconSet iconSet="3Symbols">
        <cfvo type="percent" val="0"/>
        <cfvo type="percent" val="33"/>
        <cfvo type="percent" val="67"/>
      </iconSet>
    </cfRule>
  </conditionalFormatting>
  <dataValidations count="3">
    <dataValidation type="list" allowBlank="1" showInputMessage="1" showErrorMessage="1" sqref="I5" xr:uid="{A96A7B56-99F5-47F8-A3BB-6C7172C2F0E4}">
      <formula1>"да,нет"</formula1>
    </dataValidation>
    <dataValidation type="list" allowBlank="1" showInputMessage="1" showErrorMessage="1" sqref="WVS965860 K48356:M48356 JG48356 TC48356 ACY48356 AMU48356 AWQ48356 BGM48356 BQI48356 CAE48356 CKA48356 CTW48356 DDS48356 DNO48356 DXK48356 EHG48356 ERC48356 FAY48356 FKU48356 FUQ48356 GEM48356 GOI48356 GYE48356 HIA48356 HRW48356 IBS48356 ILO48356 IVK48356 JFG48356 JPC48356 JYY48356 KIU48356 KSQ48356 LCM48356 LMI48356 LWE48356 MGA48356 MPW48356 MZS48356 NJO48356 NTK48356 ODG48356 ONC48356 OWY48356 PGU48356 PQQ48356 QAM48356 QKI48356 QUE48356 REA48356 RNW48356 RXS48356 SHO48356 SRK48356 TBG48356 TLC48356 TUY48356 UEU48356 UOQ48356 UYM48356 VII48356 VSE48356 WCA48356 WLW48356 WVS48356 K113892:M113892 JG113892 TC113892 ACY113892 AMU113892 AWQ113892 BGM113892 BQI113892 CAE113892 CKA113892 CTW113892 DDS113892 DNO113892 DXK113892 EHG113892 ERC113892 FAY113892 FKU113892 FUQ113892 GEM113892 GOI113892 GYE113892 HIA113892 HRW113892 IBS113892 ILO113892 IVK113892 JFG113892 JPC113892 JYY113892 KIU113892 KSQ113892 LCM113892 LMI113892 LWE113892 MGA113892 MPW113892 MZS113892 NJO113892 NTK113892 ODG113892 ONC113892 OWY113892 PGU113892 PQQ113892 QAM113892 QKI113892 QUE113892 REA113892 RNW113892 RXS113892 SHO113892 SRK113892 TBG113892 TLC113892 TUY113892 UEU113892 UOQ113892 UYM113892 VII113892 VSE113892 WCA113892 WLW113892 WVS113892 K179428:M179428 JG179428 TC179428 ACY179428 AMU179428 AWQ179428 BGM179428 BQI179428 CAE179428 CKA179428 CTW179428 DDS179428 DNO179428 DXK179428 EHG179428 ERC179428 FAY179428 FKU179428 FUQ179428 GEM179428 GOI179428 GYE179428 HIA179428 HRW179428 IBS179428 ILO179428 IVK179428 JFG179428 JPC179428 JYY179428 KIU179428 KSQ179428 LCM179428 LMI179428 LWE179428 MGA179428 MPW179428 MZS179428 NJO179428 NTK179428 ODG179428 ONC179428 OWY179428 PGU179428 PQQ179428 QAM179428 QKI179428 QUE179428 REA179428 RNW179428 RXS179428 SHO179428 SRK179428 TBG179428 TLC179428 TUY179428 UEU179428 UOQ179428 UYM179428 VII179428 VSE179428 WCA179428 WLW179428 WVS179428 K244964:M244964 JG244964 TC244964 ACY244964 AMU244964 AWQ244964 BGM244964 BQI244964 CAE244964 CKA244964 CTW244964 DDS244964 DNO244964 DXK244964 EHG244964 ERC244964 FAY244964 FKU244964 FUQ244964 GEM244964 GOI244964 GYE244964 HIA244964 HRW244964 IBS244964 ILO244964 IVK244964 JFG244964 JPC244964 JYY244964 KIU244964 KSQ244964 LCM244964 LMI244964 LWE244964 MGA244964 MPW244964 MZS244964 NJO244964 NTK244964 ODG244964 ONC244964 OWY244964 PGU244964 PQQ244964 QAM244964 QKI244964 QUE244964 REA244964 RNW244964 RXS244964 SHO244964 SRK244964 TBG244964 TLC244964 TUY244964 UEU244964 UOQ244964 UYM244964 VII244964 VSE244964 WCA244964 WLW244964 WVS244964 K310500:M310500 JG310500 TC310500 ACY310500 AMU310500 AWQ310500 BGM310500 BQI310500 CAE310500 CKA310500 CTW310500 DDS310500 DNO310500 DXK310500 EHG310500 ERC310500 FAY310500 FKU310500 FUQ310500 GEM310500 GOI310500 GYE310500 HIA310500 HRW310500 IBS310500 ILO310500 IVK310500 JFG310500 JPC310500 JYY310500 KIU310500 KSQ310500 LCM310500 LMI310500 LWE310500 MGA310500 MPW310500 MZS310500 NJO310500 NTK310500 ODG310500 ONC310500 OWY310500 PGU310500 PQQ310500 QAM310500 QKI310500 QUE310500 REA310500 RNW310500 RXS310500 SHO310500 SRK310500 TBG310500 TLC310500 TUY310500 UEU310500 UOQ310500 UYM310500 VII310500 VSE310500 WCA310500 WLW310500 WVS310500 K376036:M376036 JG376036 TC376036 ACY376036 AMU376036 AWQ376036 BGM376036 BQI376036 CAE376036 CKA376036 CTW376036 DDS376036 DNO376036 DXK376036 EHG376036 ERC376036 FAY376036 FKU376036 FUQ376036 GEM376036 GOI376036 GYE376036 HIA376036 HRW376036 IBS376036 ILO376036 IVK376036 JFG376036 JPC376036 JYY376036 KIU376036 KSQ376036 LCM376036 LMI376036 LWE376036 MGA376036 MPW376036 MZS376036 NJO376036 NTK376036 ODG376036 ONC376036 OWY376036 PGU376036 PQQ376036 QAM376036 QKI376036 QUE376036 REA376036 RNW376036 RXS376036 SHO376036 SRK376036 TBG376036 TLC376036 TUY376036 UEU376036 UOQ376036 UYM376036 VII376036 VSE376036 WCA376036 WLW376036 WVS376036 K441572:M441572 JG441572 TC441572 ACY441572 AMU441572 AWQ441572 BGM441572 BQI441572 CAE441572 CKA441572 CTW441572 DDS441572 DNO441572 DXK441572 EHG441572 ERC441572 FAY441572 FKU441572 FUQ441572 GEM441572 GOI441572 GYE441572 HIA441572 HRW441572 IBS441572 ILO441572 IVK441572 JFG441572 JPC441572 JYY441572 KIU441572 KSQ441572 LCM441572 LMI441572 LWE441572 MGA441572 MPW441572 MZS441572 NJO441572 NTK441572 ODG441572 ONC441572 OWY441572 PGU441572 PQQ441572 QAM441572 QKI441572 QUE441572 REA441572 RNW441572 RXS441572 SHO441572 SRK441572 TBG441572 TLC441572 TUY441572 UEU441572 UOQ441572 UYM441572 VII441572 VSE441572 WCA441572 WLW441572 WVS441572 K507108:M507108 JG507108 TC507108 ACY507108 AMU507108 AWQ507108 BGM507108 BQI507108 CAE507108 CKA507108 CTW507108 DDS507108 DNO507108 DXK507108 EHG507108 ERC507108 FAY507108 FKU507108 FUQ507108 GEM507108 GOI507108 GYE507108 HIA507108 HRW507108 IBS507108 ILO507108 IVK507108 JFG507108 JPC507108 JYY507108 KIU507108 KSQ507108 LCM507108 LMI507108 LWE507108 MGA507108 MPW507108 MZS507108 NJO507108 NTK507108 ODG507108 ONC507108 OWY507108 PGU507108 PQQ507108 QAM507108 QKI507108 QUE507108 REA507108 RNW507108 RXS507108 SHO507108 SRK507108 TBG507108 TLC507108 TUY507108 UEU507108 UOQ507108 UYM507108 VII507108 VSE507108 WCA507108 WLW507108 WVS507108 K572644:M572644 JG572644 TC572644 ACY572644 AMU572644 AWQ572644 BGM572644 BQI572644 CAE572644 CKA572644 CTW572644 DDS572644 DNO572644 DXK572644 EHG572644 ERC572644 FAY572644 FKU572644 FUQ572644 GEM572644 GOI572644 GYE572644 HIA572644 HRW572644 IBS572644 ILO572644 IVK572644 JFG572644 JPC572644 JYY572644 KIU572644 KSQ572644 LCM572644 LMI572644 LWE572644 MGA572644 MPW572644 MZS572644 NJO572644 NTK572644 ODG572644 ONC572644 OWY572644 PGU572644 PQQ572644 QAM572644 QKI572644 QUE572644 REA572644 RNW572644 RXS572644 SHO572644 SRK572644 TBG572644 TLC572644 TUY572644 UEU572644 UOQ572644 UYM572644 VII572644 VSE572644 WCA572644 WLW572644 WVS572644 K638180:M638180 JG638180 TC638180 ACY638180 AMU638180 AWQ638180 BGM638180 BQI638180 CAE638180 CKA638180 CTW638180 DDS638180 DNO638180 DXK638180 EHG638180 ERC638180 FAY638180 FKU638180 FUQ638180 GEM638180 GOI638180 GYE638180 HIA638180 HRW638180 IBS638180 ILO638180 IVK638180 JFG638180 JPC638180 JYY638180 KIU638180 KSQ638180 LCM638180 LMI638180 LWE638180 MGA638180 MPW638180 MZS638180 NJO638180 NTK638180 ODG638180 ONC638180 OWY638180 PGU638180 PQQ638180 QAM638180 QKI638180 QUE638180 REA638180 RNW638180 RXS638180 SHO638180 SRK638180 TBG638180 TLC638180 TUY638180 UEU638180 UOQ638180 UYM638180 VII638180 VSE638180 WCA638180 WLW638180 WVS638180 K703716:M703716 JG703716 TC703716 ACY703716 AMU703716 AWQ703716 BGM703716 BQI703716 CAE703716 CKA703716 CTW703716 DDS703716 DNO703716 DXK703716 EHG703716 ERC703716 FAY703716 FKU703716 FUQ703716 GEM703716 GOI703716 GYE703716 HIA703716 HRW703716 IBS703716 ILO703716 IVK703716 JFG703716 JPC703716 JYY703716 KIU703716 KSQ703716 LCM703716 LMI703716 LWE703716 MGA703716 MPW703716 MZS703716 NJO703716 NTK703716 ODG703716 ONC703716 OWY703716 PGU703716 PQQ703716 QAM703716 QKI703716 QUE703716 REA703716 RNW703716 RXS703716 SHO703716 SRK703716 TBG703716 TLC703716 TUY703716 UEU703716 UOQ703716 UYM703716 VII703716 VSE703716 WCA703716 WLW703716 WVS703716 K769252:M769252 JG769252 TC769252 ACY769252 AMU769252 AWQ769252 BGM769252 BQI769252 CAE769252 CKA769252 CTW769252 DDS769252 DNO769252 DXK769252 EHG769252 ERC769252 FAY769252 FKU769252 FUQ769252 GEM769252 GOI769252 GYE769252 HIA769252 HRW769252 IBS769252 ILO769252 IVK769252 JFG769252 JPC769252 JYY769252 KIU769252 KSQ769252 LCM769252 LMI769252 LWE769252 MGA769252 MPW769252 MZS769252 NJO769252 NTK769252 ODG769252 ONC769252 OWY769252 PGU769252 PQQ769252 QAM769252 QKI769252 QUE769252 REA769252 RNW769252 RXS769252 SHO769252 SRK769252 TBG769252 TLC769252 TUY769252 UEU769252 UOQ769252 UYM769252 VII769252 VSE769252 WCA769252 WLW769252 WVS769252 K834788:M834788 JG834788 TC834788 ACY834788 AMU834788 AWQ834788 BGM834788 BQI834788 CAE834788 CKA834788 CTW834788 DDS834788 DNO834788 DXK834788 EHG834788 ERC834788 FAY834788 FKU834788 FUQ834788 GEM834788 GOI834788 GYE834788 HIA834788 HRW834788 IBS834788 ILO834788 IVK834788 JFG834788 JPC834788 JYY834788 KIU834788 KSQ834788 LCM834788 LMI834788 LWE834788 MGA834788 MPW834788 MZS834788 NJO834788 NTK834788 ODG834788 ONC834788 OWY834788 PGU834788 PQQ834788 QAM834788 QKI834788 QUE834788 REA834788 RNW834788 RXS834788 SHO834788 SRK834788 TBG834788 TLC834788 TUY834788 UEU834788 UOQ834788 UYM834788 VII834788 VSE834788 WCA834788 WLW834788 WVS834788 K900324:M900324 JG900324 TC900324 ACY900324 AMU900324 AWQ900324 BGM900324 BQI900324 CAE900324 CKA900324 CTW900324 DDS900324 DNO900324 DXK900324 EHG900324 ERC900324 FAY900324 FKU900324 FUQ900324 GEM900324 GOI900324 GYE900324 HIA900324 HRW900324 IBS900324 ILO900324 IVK900324 JFG900324 JPC900324 JYY900324 KIU900324 KSQ900324 LCM900324 LMI900324 LWE900324 MGA900324 MPW900324 MZS900324 NJO900324 NTK900324 ODG900324 ONC900324 OWY900324 PGU900324 PQQ900324 QAM900324 QKI900324 QUE900324 REA900324 RNW900324 RXS900324 SHO900324 SRK900324 TBG900324 TLC900324 TUY900324 UEU900324 UOQ900324 UYM900324 VII900324 VSE900324 WCA900324 WLW900324 WVS900324 K965860:M965860 JG965860 TC965860 ACY965860 AMU965860 AWQ965860 BGM965860 BQI965860 CAE965860 CKA965860 CTW965860 DDS965860 DNO965860 DXK965860 EHG965860 ERC965860 FAY965860 FKU965860 FUQ965860 GEM965860 GOI965860 GYE965860 HIA965860 HRW965860 IBS965860 ILO965860 IVK965860 JFG965860 JPC965860 JYY965860 KIU965860 KSQ965860 LCM965860 LMI965860 LWE965860 MGA965860 MPW965860 MZS965860 NJO965860 NTK965860 ODG965860 ONC965860 OWY965860 PGU965860 PQQ965860 QAM965860 QKI965860 QUE965860 REA965860 RNW965860 RXS965860 SHO965860 SRK965860 TBG965860 TLC965860 TUY965860 UEU965860 UOQ965860 UYM965860 VII965860 VSE965860 WCA965860 WLW965860" xr:uid="{30164CDB-38A1-4AF4-A2FC-AFC39F2C1761}">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0:J261" xr:uid="{0B5ED16B-EB2A-4480-A234-C5CF8CE4AFAB}">
      <formula1>$I$5&lt;&gt;"нет"</formula1>
    </dataValidation>
  </dataValidations>
  <hyperlinks>
    <hyperlink ref="F4" location="'Условия работы'!A1" display="&gt;&gt;&gt; Условия работы &lt;&lt;&lt;" xr:uid="{B14BDCF3-ECFB-4C27-9A64-657D0C6BA7B1}"/>
    <hyperlink ref="O5" r:id="rId1" xr:uid="{884A2E26-F4C0-4CF0-A893-393163E0DAA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A8DF-498D-4817-A88C-70637CD2F5F4}">
  <dimension ref="B1:BH109"/>
  <sheetViews>
    <sheetView showGridLines="0" zoomScaleNormal="100" workbookViewId="0"/>
  </sheetViews>
  <sheetFormatPr defaultColWidth="9.21875" defaultRowHeight="14.4"/>
  <cols>
    <col min="1" max="1" width="3.33203125" style="68" customWidth="1"/>
    <col min="2" max="2" width="5.88671875" style="68" customWidth="1"/>
    <col min="3" max="15" width="9.21875" style="68"/>
    <col min="16" max="16" width="10" style="68" customWidth="1"/>
    <col min="17" max="16384" width="9.21875" style="68"/>
  </cols>
  <sheetData>
    <row r="1" spans="2:16" ht="15" thickTop="1">
      <c r="B1" s="65"/>
      <c r="C1" s="66"/>
      <c r="D1" s="66"/>
      <c r="E1" s="66"/>
      <c r="F1" s="66"/>
      <c r="G1" s="66"/>
      <c r="H1" s="66"/>
      <c r="I1" s="66"/>
      <c r="J1" s="66"/>
      <c r="K1" s="66"/>
      <c r="L1" s="66"/>
      <c r="M1" s="66"/>
      <c r="N1" s="66"/>
      <c r="O1" s="66"/>
      <c r="P1" s="67"/>
    </row>
    <row r="2" spans="2:16">
      <c r="B2" s="69"/>
      <c r="P2" s="70"/>
    </row>
    <row r="3" spans="2:16">
      <c r="B3" s="69"/>
      <c r="P3" s="70"/>
    </row>
    <row r="4" spans="2:16">
      <c r="B4" s="69"/>
      <c r="P4" s="70"/>
    </row>
    <row r="5" spans="2:16">
      <c r="B5" s="69"/>
      <c r="P5" s="70"/>
    </row>
    <row r="6" spans="2:16" s="73" customFormat="1" ht="16.5" customHeight="1">
      <c r="B6" s="71"/>
      <c r="C6" s="72"/>
      <c r="P6" s="74"/>
    </row>
    <row r="7" spans="2:16" s="75" customFormat="1" ht="12" customHeight="1">
      <c r="B7" s="71"/>
      <c r="C7" s="72"/>
      <c r="P7" s="76"/>
    </row>
    <row r="8" spans="2:16" ht="12" customHeight="1">
      <c r="B8" s="69"/>
      <c r="C8" s="72"/>
      <c r="P8" s="70"/>
    </row>
    <row r="9" spans="2:16" ht="12" customHeight="1">
      <c r="B9" s="77"/>
      <c r="C9" s="72"/>
      <c r="P9" s="70"/>
    </row>
    <row r="10" spans="2:16" ht="12" customHeight="1">
      <c r="B10" s="77"/>
      <c r="C10" s="72"/>
      <c r="P10" s="70"/>
    </row>
    <row r="11" spans="2:16" ht="16.5" customHeight="1">
      <c r="B11" s="69"/>
      <c r="P11" s="70"/>
    </row>
    <row r="12" spans="2:16" ht="20.25" customHeight="1">
      <c r="B12" s="69"/>
      <c r="P12" s="70"/>
    </row>
    <row r="13" spans="2:16" s="80" customFormat="1" ht="17.25" customHeight="1">
      <c r="B13" s="78" t="s">
        <v>543</v>
      </c>
      <c r="C13" s="79" t="s">
        <v>544</v>
      </c>
      <c r="D13" s="79"/>
      <c r="E13" s="79"/>
      <c r="F13" s="79"/>
      <c r="G13" s="79"/>
      <c r="H13" s="79"/>
      <c r="I13" s="79"/>
      <c r="J13" s="79"/>
      <c r="K13" s="79"/>
      <c r="L13" s="79"/>
      <c r="M13" s="79"/>
      <c r="N13" s="79"/>
      <c r="P13" s="81"/>
    </row>
    <row r="14" spans="2:16" s="86" customFormat="1" ht="15.6">
      <c r="B14" s="82" t="s">
        <v>545</v>
      </c>
      <c r="C14" s="83"/>
      <c r="D14" s="84"/>
      <c r="E14" s="84"/>
      <c r="F14" s="84"/>
      <c r="G14" s="84"/>
      <c r="H14" s="85" t="s">
        <v>546</v>
      </c>
      <c r="I14" s="83"/>
      <c r="J14" s="84"/>
      <c r="K14" s="84"/>
      <c r="L14" s="84"/>
      <c r="M14" s="84"/>
      <c r="N14" s="84"/>
      <c r="P14" s="87"/>
    </row>
    <row r="15" spans="2:16" s="86" customFormat="1">
      <c r="B15" s="88"/>
      <c r="C15" s="89" t="s">
        <v>547</v>
      </c>
      <c r="D15" s="84"/>
      <c r="E15" s="84"/>
      <c r="F15" s="84"/>
      <c r="G15" s="84"/>
      <c r="H15" s="90" t="s">
        <v>548</v>
      </c>
      <c r="I15" s="91" t="s">
        <v>549</v>
      </c>
      <c r="J15" s="84"/>
      <c r="K15" s="84"/>
      <c r="L15" s="84"/>
      <c r="M15" s="84"/>
      <c r="N15" s="84"/>
      <c r="P15" s="87"/>
    </row>
    <row r="16" spans="2:16" s="86" customFormat="1">
      <c r="B16" s="88"/>
      <c r="C16" s="89" t="s">
        <v>550</v>
      </c>
      <c r="D16" s="84"/>
      <c r="E16" s="84"/>
      <c r="F16" s="84"/>
      <c r="G16" s="84"/>
      <c r="H16" s="90" t="s">
        <v>548</v>
      </c>
      <c r="I16" s="91" t="s">
        <v>551</v>
      </c>
      <c r="J16" s="84"/>
      <c r="K16" s="84"/>
      <c r="L16" s="84"/>
      <c r="M16" s="84"/>
      <c r="N16" s="84"/>
      <c r="P16" s="87"/>
    </row>
    <row r="17" spans="2:22" s="86" customFormat="1">
      <c r="B17" s="88"/>
      <c r="C17" s="89" t="s">
        <v>552</v>
      </c>
      <c r="D17" s="84"/>
      <c r="E17" s="84"/>
      <c r="F17" s="84"/>
      <c r="G17" s="84"/>
      <c r="H17" s="90" t="s">
        <v>548</v>
      </c>
      <c r="I17" s="91" t="s">
        <v>553</v>
      </c>
      <c r="J17" s="84"/>
      <c r="K17" s="84"/>
      <c r="L17" s="84"/>
      <c r="M17" s="84"/>
      <c r="N17" s="84"/>
      <c r="P17" s="87"/>
    </row>
    <row r="18" spans="2:22" s="86" customFormat="1">
      <c r="B18" s="88"/>
      <c r="C18" s="89" t="s">
        <v>554</v>
      </c>
      <c r="D18" s="84"/>
      <c r="E18" s="84"/>
      <c r="F18" s="84"/>
      <c r="G18" s="84"/>
      <c r="H18" s="90" t="s">
        <v>548</v>
      </c>
      <c r="I18" s="91" t="s">
        <v>555</v>
      </c>
      <c r="J18" s="84"/>
      <c r="K18" s="84"/>
      <c r="L18" s="84"/>
      <c r="M18" s="84"/>
      <c r="N18" s="84"/>
      <c r="P18" s="87"/>
      <c r="V18" s="92"/>
    </row>
    <row r="19" spans="2:22">
      <c r="B19" s="93"/>
      <c r="C19" s="94"/>
      <c r="D19" s="94"/>
      <c r="E19" s="94"/>
      <c r="F19" s="94"/>
      <c r="G19" s="94"/>
      <c r="H19" s="94"/>
      <c r="I19" s="94"/>
      <c r="J19" s="94"/>
      <c r="K19" s="94"/>
      <c r="L19" s="94"/>
      <c r="M19" s="94"/>
      <c r="N19" s="94"/>
      <c r="P19" s="70"/>
    </row>
    <row r="20" spans="2:22" ht="15.6">
      <c r="B20" s="78" t="s">
        <v>543</v>
      </c>
      <c r="C20" s="79" t="s">
        <v>556</v>
      </c>
      <c r="D20" s="94"/>
      <c r="E20" s="94"/>
      <c r="F20" s="94"/>
      <c r="G20" s="94"/>
      <c r="H20" s="94"/>
      <c r="I20" s="94"/>
      <c r="J20" s="94"/>
      <c r="K20" s="94"/>
      <c r="L20" s="94"/>
      <c r="M20" s="94"/>
      <c r="N20" s="94"/>
      <c r="P20" s="70"/>
    </row>
    <row r="21" spans="2:22" s="86" customFormat="1">
      <c r="B21" s="88"/>
      <c r="C21" s="89" t="s">
        <v>557</v>
      </c>
      <c r="D21" s="84"/>
      <c r="E21" s="84"/>
      <c r="F21" s="84"/>
      <c r="G21" s="84"/>
      <c r="H21" s="90"/>
      <c r="I21" s="91"/>
      <c r="J21" s="84"/>
      <c r="K21" s="84"/>
      <c r="L21" s="84"/>
      <c r="M21" s="84"/>
      <c r="N21" s="84"/>
      <c r="P21" s="87"/>
    </row>
    <row r="22" spans="2:22">
      <c r="B22" s="93"/>
      <c r="C22" s="94"/>
      <c r="D22" s="94"/>
      <c r="E22" s="94"/>
      <c r="F22" s="94"/>
      <c r="G22" s="94"/>
      <c r="H22" s="94"/>
      <c r="I22" s="94"/>
      <c r="J22" s="94"/>
      <c r="K22" s="94"/>
      <c r="L22" s="94"/>
      <c r="M22" s="94"/>
      <c r="N22" s="94"/>
      <c r="P22" s="70"/>
    </row>
    <row r="23" spans="2:22">
      <c r="B23" s="95"/>
      <c r="P23" s="70"/>
    </row>
    <row r="24" spans="2:22">
      <c r="B24" s="95"/>
      <c r="P24" s="70"/>
    </row>
    <row r="25" spans="2:22">
      <c r="B25" s="95"/>
      <c r="P25" s="70"/>
    </row>
    <row r="26" spans="2:22" s="98" customFormat="1" ht="15.6">
      <c r="B26" s="96" t="s">
        <v>543</v>
      </c>
      <c r="C26" s="97" t="s">
        <v>558</v>
      </c>
      <c r="P26" s="99"/>
    </row>
    <row r="27" spans="2:22">
      <c r="B27" s="95"/>
      <c r="C27" s="89" t="s">
        <v>559</v>
      </c>
      <c r="P27" s="70"/>
    </row>
    <row r="28" spans="2:22">
      <c r="B28" s="95"/>
      <c r="C28" s="89" t="s">
        <v>560</v>
      </c>
      <c r="P28" s="70"/>
    </row>
    <row r="29" spans="2:22" s="98" customFormat="1" ht="15.6">
      <c r="B29" s="96" t="s">
        <v>543</v>
      </c>
      <c r="C29" s="97" t="s">
        <v>561</v>
      </c>
      <c r="P29" s="99"/>
    </row>
    <row r="30" spans="2:22" s="102" customFormat="1" ht="45" customHeight="1">
      <c r="B30" s="100" t="s">
        <v>543</v>
      </c>
      <c r="C30" s="153" t="s">
        <v>562</v>
      </c>
      <c r="D30" s="153"/>
      <c r="E30" s="153"/>
      <c r="F30" s="153"/>
      <c r="G30" s="153"/>
      <c r="H30" s="153"/>
      <c r="I30" s="153"/>
      <c r="J30" s="153"/>
      <c r="K30" s="153"/>
      <c r="L30" s="153"/>
      <c r="M30" s="153"/>
      <c r="N30" s="153"/>
      <c r="O30" s="153"/>
      <c r="P30" s="101"/>
    </row>
    <row r="31" spans="2:22">
      <c r="B31" s="95"/>
      <c r="C31" s="157" t="s">
        <v>563</v>
      </c>
      <c r="D31" s="157"/>
      <c r="E31" s="157"/>
      <c r="F31" s="157"/>
      <c r="G31" s="157"/>
      <c r="H31" s="157"/>
      <c r="I31" s="157"/>
      <c r="J31" s="157"/>
      <c r="K31" s="157"/>
      <c r="L31" s="157"/>
      <c r="M31" s="157"/>
      <c r="N31" s="157"/>
      <c r="O31" s="157"/>
      <c r="P31" s="70"/>
    </row>
    <row r="32" spans="2:22" ht="29.25" customHeight="1">
      <c r="B32" s="95"/>
      <c r="C32" s="154" t="s">
        <v>564</v>
      </c>
      <c r="D32" s="155"/>
      <c r="E32" s="155"/>
      <c r="F32" s="155"/>
      <c r="G32" s="155"/>
      <c r="H32" s="155"/>
      <c r="I32" s="155"/>
      <c r="J32" s="155"/>
      <c r="K32" s="155"/>
      <c r="L32" s="155"/>
      <c r="M32" s="155"/>
      <c r="N32" s="155"/>
      <c r="O32" s="155"/>
      <c r="P32" s="70"/>
    </row>
    <row r="33" spans="2:16" ht="30" customHeight="1">
      <c r="B33" s="95"/>
      <c r="C33" s="154" t="s">
        <v>565</v>
      </c>
      <c r="D33" s="154"/>
      <c r="E33" s="154"/>
      <c r="F33" s="154"/>
      <c r="G33" s="154"/>
      <c r="H33" s="154"/>
      <c r="I33" s="154"/>
      <c r="J33" s="154"/>
      <c r="K33" s="154"/>
      <c r="L33" s="154"/>
      <c r="M33" s="154"/>
      <c r="N33" s="154"/>
      <c r="O33" s="154"/>
      <c r="P33" s="70"/>
    </row>
    <row r="34" spans="2:16" ht="29.25" customHeight="1">
      <c r="B34" s="95"/>
      <c r="C34" s="157" t="s">
        <v>566</v>
      </c>
      <c r="D34" s="157"/>
      <c r="E34" s="157"/>
      <c r="F34" s="157"/>
      <c r="G34" s="157"/>
      <c r="H34" s="157"/>
      <c r="I34" s="157"/>
      <c r="J34" s="157"/>
      <c r="K34" s="157"/>
      <c r="L34" s="157"/>
      <c r="M34" s="157"/>
      <c r="N34" s="157"/>
      <c r="O34" s="157"/>
      <c r="P34" s="70"/>
    </row>
    <row r="35" spans="2:16" s="98" customFormat="1" ht="30.75" customHeight="1">
      <c r="B35" s="100" t="s">
        <v>543</v>
      </c>
      <c r="C35" s="153" t="s">
        <v>567</v>
      </c>
      <c r="D35" s="153"/>
      <c r="E35" s="153"/>
      <c r="F35" s="153"/>
      <c r="G35" s="153"/>
      <c r="H35" s="153"/>
      <c r="I35" s="153"/>
      <c r="J35" s="153"/>
      <c r="K35" s="153"/>
      <c r="L35" s="153"/>
      <c r="M35" s="153"/>
      <c r="N35" s="153"/>
      <c r="O35" s="153"/>
      <c r="P35" s="99"/>
    </row>
    <row r="36" spans="2:16" ht="29.25" customHeight="1">
      <c r="B36" s="95"/>
      <c r="C36" s="157" t="s">
        <v>568</v>
      </c>
      <c r="D36" s="157"/>
      <c r="E36" s="157"/>
      <c r="F36" s="157"/>
      <c r="G36" s="157"/>
      <c r="H36" s="157"/>
      <c r="I36" s="157"/>
      <c r="J36" s="157"/>
      <c r="K36" s="157"/>
      <c r="L36" s="157"/>
      <c r="M36" s="157"/>
      <c r="N36" s="157"/>
      <c r="O36" s="157"/>
      <c r="P36" s="70"/>
    </row>
    <row r="37" spans="2:16" ht="29.25" customHeight="1">
      <c r="B37" s="95"/>
      <c r="C37" s="157" t="s">
        <v>569</v>
      </c>
      <c r="D37" s="157"/>
      <c r="E37" s="157"/>
      <c r="F37" s="157"/>
      <c r="G37" s="157"/>
      <c r="H37" s="157"/>
      <c r="I37" s="157"/>
      <c r="J37" s="157"/>
      <c r="K37" s="157"/>
      <c r="L37" s="157"/>
      <c r="M37" s="157"/>
      <c r="N37" s="157"/>
      <c r="O37" s="157"/>
      <c r="P37" s="70"/>
    </row>
    <row r="38" spans="2:16" s="98" customFormat="1" ht="30.75" customHeight="1">
      <c r="B38" s="100" t="s">
        <v>543</v>
      </c>
      <c r="C38" s="153" t="s">
        <v>570</v>
      </c>
      <c r="D38" s="153"/>
      <c r="E38" s="153"/>
      <c r="F38" s="153"/>
      <c r="G38" s="153"/>
      <c r="H38" s="153"/>
      <c r="I38" s="153"/>
      <c r="J38" s="153"/>
      <c r="K38" s="153"/>
      <c r="L38" s="153"/>
      <c r="M38" s="153"/>
      <c r="N38" s="153"/>
      <c r="O38" s="153"/>
      <c r="P38" s="99"/>
    </row>
    <row r="39" spans="2:16">
      <c r="B39" s="95"/>
      <c r="C39" s="103"/>
      <c r="D39" s="103"/>
      <c r="E39" s="103"/>
      <c r="F39" s="103"/>
      <c r="G39" s="103"/>
      <c r="H39" s="103"/>
      <c r="I39" s="103"/>
      <c r="J39" s="103"/>
      <c r="K39" s="103"/>
      <c r="L39" s="103"/>
      <c r="M39" s="103"/>
      <c r="N39" s="103"/>
      <c r="O39" s="103"/>
      <c r="P39" s="70"/>
    </row>
    <row r="40" spans="2:16">
      <c r="B40" s="95"/>
      <c r="C40" s="103"/>
      <c r="D40" s="103"/>
      <c r="E40" s="103"/>
      <c r="F40" s="103"/>
      <c r="G40" s="103"/>
      <c r="H40" s="103"/>
      <c r="I40" s="103"/>
      <c r="J40" s="103"/>
      <c r="K40" s="103"/>
      <c r="L40" s="103"/>
      <c r="M40" s="103"/>
      <c r="N40" s="103"/>
      <c r="O40" s="103"/>
      <c r="P40" s="70"/>
    </row>
    <row r="41" spans="2:16">
      <c r="B41" s="95"/>
      <c r="C41" s="103"/>
      <c r="D41" s="103"/>
      <c r="E41" s="103"/>
      <c r="F41" s="103"/>
      <c r="G41" s="103"/>
      <c r="H41" s="103"/>
      <c r="I41" s="103"/>
      <c r="J41" s="103"/>
      <c r="K41" s="103"/>
      <c r="L41" s="103"/>
      <c r="M41" s="103"/>
      <c r="N41" s="103"/>
      <c r="O41" s="103"/>
      <c r="P41" s="70"/>
    </row>
    <row r="42" spans="2:16" ht="28.5" customHeight="1">
      <c r="B42" s="100" t="s">
        <v>543</v>
      </c>
      <c r="C42" s="153" t="s">
        <v>571</v>
      </c>
      <c r="D42" s="153"/>
      <c r="E42" s="153"/>
      <c r="F42" s="153"/>
      <c r="G42" s="153"/>
      <c r="H42" s="153"/>
      <c r="I42" s="153"/>
      <c r="J42" s="153"/>
      <c r="K42" s="153"/>
      <c r="L42" s="153"/>
      <c r="M42" s="153"/>
      <c r="N42" s="153"/>
      <c r="O42" s="153"/>
      <c r="P42" s="70"/>
    </row>
    <row r="43" spans="2:16" s="102" customFormat="1" ht="30" customHeight="1">
      <c r="B43" s="100" t="s">
        <v>543</v>
      </c>
      <c r="C43" s="153" t="s">
        <v>572</v>
      </c>
      <c r="D43" s="153"/>
      <c r="E43" s="153"/>
      <c r="F43" s="153"/>
      <c r="G43" s="153"/>
      <c r="H43" s="153"/>
      <c r="I43" s="153"/>
      <c r="J43" s="153"/>
      <c r="K43" s="153"/>
      <c r="L43" s="153"/>
      <c r="M43" s="153"/>
      <c r="N43" s="153"/>
      <c r="O43" s="153"/>
      <c r="P43" s="101"/>
    </row>
    <row r="44" spans="2:16" ht="30" customHeight="1">
      <c r="B44" s="95"/>
      <c r="C44" s="157" t="s">
        <v>573</v>
      </c>
      <c r="D44" s="157"/>
      <c r="E44" s="157"/>
      <c r="F44" s="157"/>
      <c r="G44" s="157"/>
      <c r="H44" s="157"/>
      <c r="I44" s="157"/>
      <c r="J44" s="157"/>
      <c r="K44" s="157"/>
      <c r="L44" s="157"/>
      <c r="M44" s="157"/>
      <c r="N44" s="157"/>
      <c r="O44" s="157"/>
      <c r="P44" s="70"/>
    </row>
    <row r="45" spans="2:16" ht="29.25" customHeight="1">
      <c r="B45" s="95"/>
      <c r="C45" s="157" t="s">
        <v>574</v>
      </c>
      <c r="D45" s="157"/>
      <c r="E45" s="157"/>
      <c r="F45" s="157"/>
      <c r="G45" s="157"/>
      <c r="H45" s="157"/>
      <c r="I45" s="157"/>
      <c r="J45" s="157"/>
      <c r="K45" s="157"/>
      <c r="L45" s="157"/>
      <c r="M45" s="157"/>
      <c r="N45" s="157"/>
      <c r="O45" s="157"/>
      <c r="P45" s="70"/>
    </row>
    <row r="46" spans="2:16" s="102" customFormat="1" ht="15">
      <c r="B46" s="100" t="s">
        <v>543</v>
      </c>
      <c r="C46" s="153" t="s">
        <v>575</v>
      </c>
      <c r="D46" s="153"/>
      <c r="E46" s="153"/>
      <c r="F46" s="153"/>
      <c r="G46" s="153"/>
      <c r="H46" s="153"/>
      <c r="I46" s="153"/>
      <c r="J46" s="153"/>
      <c r="K46" s="153"/>
      <c r="L46" s="153"/>
      <c r="M46" s="153"/>
      <c r="N46" s="153"/>
      <c r="O46" s="153"/>
      <c r="P46" s="101"/>
    </row>
    <row r="47" spans="2:16" ht="44.25" customHeight="1">
      <c r="B47" s="95"/>
      <c r="C47" s="157" t="s">
        <v>576</v>
      </c>
      <c r="D47" s="157"/>
      <c r="E47" s="157"/>
      <c r="F47" s="157"/>
      <c r="G47" s="157"/>
      <c r="H47" s="157"/>
      <c r="I47" s="157"/>
      <c r="J47" s="157"/>
      <c r="K47" s="157"/>
      <c r="L47" s="157"/>
      <c r="M47" s="157"/>
      <c r="N47" s="157"/>
      <c r="O47" s="157"/>
      <c r="P47" s="70"/>
    </row>
    <row r="48" spans="2:16" s="102" customFormat="1" ht="15">
      <c r="B48" s="100" t="s">
        <v>543</v>
      </c>
      <c r="C48" s="153" t="s">
        <v>577</v>
      </c>
      <c r="D48" s="153"/>
      <c r="E48" s="153"/>
      <c r="F48" s="153"/>
      <c r="G48" s="153"/>
      <c r="H48" s="153"/>
      <c r="I48" s="153"/>
      <c r="J48" s="153"/>
      <c r="K48" s="153"/>
      <c r="L48" s="153"/>
      <c r="M48" s="153"/>
      <c r="N48" s="153"/>
      <c r="O48" s="153"/>
      <c r="P48" s="101"/>
    </row>
    <row r="49" spans="2:16" ht="29.25" customHeight="1">
      <c r="B49" s="95"/>
      <c r="C49" s="157" t="s">
        <v>578</v>
      </c>
      <c r="D49" s="157"/>
      <c r="E49" s="157"/>
      <c r="F49" s="157"/>
      <c r="G49" s="157"/>
      <c r="H49" s="157"/>
      <c r="I49" s="157"/>
      <c r="J49" s="157"/>
      <c r="K49" s="157"/>
      <c r="L49" s="157"/>
      <c r="M49" s="157"/>
      <c r="N49" s="157"/>
      <c r="O49" s="157"/>
      <c r="P49" s="70"/>
    </row>
    <row r="50" spans="2:16" s="106" customFormat="1" ht="47.25" customHeight="1">
      <c r="B50" s="104" t="s">
        <v>543</v>
      </c>
      <c r="C50" s="153" t="s">
        <v>579</v>
      </c>
      <c r="D50" s="153"/>
      <c r="E50" s="153"/>
      <c r="F50" s="153"/>
      <c r="G50" s="153"/>
      <c r="H50" s="153"/>
      <c r="I50" s="153"/>
      <c r="J50" s="153"/>
      <c r="K50" s="153"/>
      <c r="L50" s="153"/>
      <c r="M50" s="153"/>
      <c r="N50" s="153"/>
      <c r="O50" s="153"/>
      <c r="P50" s="105"/>
    </row>
    <row r="51" spans="2:16" ht="30.75" customHeight="1">
      <c r="B51" s="95"/>
      <c r="C51" s="157" t="s">
        <v>580</v>
      </c>
      <c r="D51" s="157"/>
      <c r="E51" s="157"/>
      <c r="F51" s="157"/>
      <c r="G51" s="157"/>
      <c r="H51" s="157"/>
      <c r="I51" s="157"/>
      <c r="J51" s="157"/>
      <c r="K51" s="157"/>
      <c r="L51" s="157"/>
      <c r="M51" s="157"/>
      <c r="N51" s="157"/>
      <c r="O51" s="157"/>
      <c r="P51" s="70"/>
    </row>
    <row r="52" spans="2:16" ht="30.75" customHeight="1">
      <c r="B52" s="95"/>
      <c r="C52" s="157" t="s">
        <v>581</v>
      </c>
      <c r="D52" s="157"/>
      <c r="E52" s="157"/>
      <c r="F52" s="157"/>
      <c r="G52" s="157"/>
      <c r="H52" s="157"/>
      <c r="I52" s="157"/>
      <c r="J52" s="157"/>
      <c r="K52" s="157"/>
      <c r="L52" s="157"/>
      <c r="M52" s="157"/>
      <c r="N52" s="157"/>
      <c r="O52" s="157"/>
      <c r="P52" s="70"/>
    </row>
    <row r="53" spans="2:16" ht="30.75" customHeight="1">
      <c r="B53" s="95"/>
      <c r="C53" s="157" t="s">
        <v>582</v>
      </c>
      <c r="D53" s="157"/>
      <c r="E53" s="157"/>
      <c r="F53" s="157"/>
      <c r="G53" s="157"/>
      <c r="H53" s="157"/>
      <c r="I53" s="157"/>
      <c r="J53" s="157"/>
      <c r="K53" s="157"/>
      <c r="L53" s="157"/>
      <c r="M53" s="157"/>
      <c r="N53" s="157"/>
      <c r="O53" s="157"/>
      <c r="P53" s="70"/>
    </row>
    <row r="54" spans="2:16" ht="42" customHeight="1">
      <c r="B54" s="100" t="s">
        <v>543</v>
      </c>
      <c r="C54" s="153" t="s">
        <v>583</v>
      </c>
      <c r="D54" s="153"/>
      <c r="E54" s="153"/>
      <c r="F54" s="153"/>
      <c r="G54" s="153"/>
      <c r="H54" s="153"/>
      <c r="I54" s="153"/>
      <c r="J54" s="153"/>
      <c r="K54" s="153"/>
      <c r="L54" s="153"/>
      <c r="M54" s="153"/>
      <c r="N54" s="153"/>
      <c r="O54" s="153"/>
      <c r="P54" s="70"/>
    </row>
    <row r="55" spans="2:16">
      <c r="B55" s="95"/>
      <c r="C55" s="157"/>
      <c r="D55" s="157"/>
      <c r="E55" s="157"/>
      <c r="F55" s="157"/>
      <c r="G55" s="157"/>
      <c r="H55" s="157"/>
      <c r="I55" s="157"/>
      <c r="J55" s="157"/>
      <c r="K55" s="157"/>
      <c r="L55" s="157"/>
      <c r="M55" s="157"/>
      <c r="N55" s="157"/>
      <c r="O55" s="157"/>
      <c r="P55" s="70"/>
    </row>
    <row r="56" spans="2:16">
      <c r="B56" s="95"/>
      <c r="C56" s="103"/>
      <c r="D56" s="103"/>
      <c r="E56" s="103"/>
      <c r="F56" s="103"/>
      <c r="G56" s="103"/>
      <c r="H56" s="103"/>
      <c r="I56" s="103"/>
      <c r="J56" s="103"/>
      <c r="K56" s="103"/>
      <c r="L56" s="103"/>
      <c r="M56" s="103"/>
      <c r="N56" s="103"/>
      <c r="O56" s="103"/>
      <c r="P56" s="70"/>
    </row>
    <row r="57" spans="2:16">
      <c r="B57" s="95"/>
      <c r="P57" s="70"/>
    </row>
    <row r="58" spans="2:16">
      <c r="B58" s="95"/>
      <c r="P58" s="70"/>
    </row>
    <row r="59" spans="2:16">
      <c r="B59" s="95"/>
      <c r="P59" s="70"/>
    </row>
    <row r="60" spans="2:16" ht="17.25" customHeight="1">
      <c r="B60" s="100" t="s">
        <v>543</v>
      </c>
      <c r="C60" s="153" t="s">
        <v>584</v>
      </c>
      <c r="D60" s="153"/>
      <c r="E60" s="153"/>
      <c r="F60" s="153"/>
      <c r="G60" s="153"/>
      <c r="H60" s="153"/>
      <c r="I60" s="153"/>
      <c r="J60" s="153"/>
      <c r="K60" s="153"/>
      <c r="L60" s="153"/>
      <c r="M60" s="153"/>
      <c r="N60" s="153"/>
      <c r="O60" s="153"/>
      <c r="P60" s="70"/>
    </row>
    <row r="61" spans="2:16" ht="15" customHeight="1">
      <c r="B61" s="95"/>
      <c r="C61" s="157" t="s">
        <v>585</v>
      </c>
      <c r="D61" s="157"/>
      <c r="E61" s="157"/>
      <c r="F61" s="157"/>
      <c r="G61" s="157"/>
      <c r="H61" s="157"/>
      <c r="I61" s="157"/>
      <c r="J61" s="157"/>
      <c r="K61" s="157"/>
      <c r="L61" s="157"/>
      <c r="M61" s="157"/>
      <c r="N61" s="157"/>
      <c r="O61" s="157"/>
      <c r="P61" s="70"/>
    </row>
    <row r="62" spans="2:16" s="109" customFormat="1" ht="15" customHeight="1">
      <c r="B62" s="107"/>
      <c r="C62" s="157" t="s">
        <v>586</v>
      </c>
      <c r="D62" s="157"/>
      <c r="E62" s="157"/>
      <c r="F62" s="157"/>
      <c r="G62" s="157"/>
      <c r="H62" s="157"/>
      <c r="I62" s="157"/>
      <c r="J62" s="157"/>
      <c r="K62" s="157"/>
      <c r="L62" s="157"/>
      <c r="M62" s="157"/>
      <c r="N62" s="157"/>
      <c r="O62" s="157"/>
      <c r="P62" s="108"/>
    </row>
    <row r="63" spans="2:16" s="109" customFormat="1" ht="15" customHeight="1">
      <c r="B63" s="107"/>
      <c r="C63" s="157" t="s">
        <v>587</v>
      </c>
      <c r="D63" s="157"/>
      <c r="E63" s="157"/>
      <c r="F63" s="157"/>
      <c r="G63" s="157"/>
      <c r="H63" s="157"/>
      <c r="I63" s="157"/>
      <c r="J63" s="157"/>
      <c r="K63" s="157"/>
      <c r="L63" s="157"/>
      <c r="M63" s="157"/>
      <c r="N63" s="157"/>
      <c r="O63" s="157"/>
      <c r="P63" s="108"/>
    </row>
    <row r="64" spans="2:16" ht="31.5" customHeight="1">
      <c r="B64" s="100" t="s">
        <v>543</v>
      </c>
      <c r="C64" s="153" t="s">
        <v>588</v>
      </c>
      <c r="D64" s="153"/>
      <c r="E64" s="153"/>
      <c r="F64" s="153"/>
      <c r="G64" s="153"/>
      <c r="H64" s="153"/>
      <c r="I64" s="153"/>
      <c r="J64" s="153"/>
      <c r="K64" s="153"/>
      <c r="L64" s="153"/>
      <c r="M64" s="153"/>
      <c r="N64" s="153"/>
      <c r="O64" s="153"/>
      <c r="P64" s="70"/>
    </row>
    <row r="65" spans="2:60" ht="31.5" customHeight="1">
      <c r="B65" s="100"/>
      <c r="C65" s="157" t="s">
        <v>589</v>
      </c>
      <c r="D65" s="157"/>
      <c r="E65" s="157"/>
      <c r="F65" s="157"/>
      <c r="G65" s="157"/>
      <c r="H65" s="157"/>
      <c r="I65" s="157"/>
      <c r="J65" s="157"/>
      <c r="K65" s="157"/>
      <c r="L65" s="157"/>
      <c r="M65" s="157"/>
      <c r="N65" s="157"/>
      <c r="O65" s="157"/>
      <c r="P65" s="70"/>
    </row>
    <row r="66" spans="2:60" ht="29.25" customHeight="1">
      <c r="B66" s="100"/>
      <c r="C66" s="157" t="s">
        <v>590</v>
      </c>
      <c r="D66" s="157"/>
      <c r="E66" s="157"/>
      <c r="F66" s="157"/>
      <c r="G66" s="157"/>
      <c r="H66" s="157"/>
      <c r="I66" s="157"/>
      <c r="J66" s="157"/>
      <c r="K66" s="157"/>
      <c r="L66" s="157"/>
      <c r="M66" s="157"/>
      <c r="N66" s="157"/>
      <c r="O66" s="157"/>
      <c r="P66" s="70"/>
    </row>
    <row r="67" spans="2:60">
      <c r="B67" s="95"/>
      <c r="C67" s="157" t="s">
        <v>591</v>
      </c>
      <c r="D67" s="157"/>
      <c r="E67" s="157"/>
      <c r="F67" s="157"/>
      <c r="G67" s="157"/>
      <c r="H67" s="157"/>
      <c r="I67" s="157"/>
      <c r="J67" s="157"/>
      <c r="K67" s="157"/>
      <c r="L67" s="157"/>
      <c r="M67" s="157"/>
      <c r="N67" s="157"/>
      <c r="O67" s="157"/>
      <c r="P67" s="70"/>
    </row>
    <row r="68" spans="2:60">
      <c r="B68" s="95"/>
      <c r="C68" s="103"/>
      <c r="D68" s="103"/>
      <c r="E68" s="103"/>
      <c r="F68" s="103"/>
      <c r="G68" s="103"/>
      <c r="H68" s="103"/>
      <c r="I68" s="103"/>
      <c r="J68" s="103"/>
      <c r="K68" s="103"/>
      <c r="L68" s="103"/>
      <c r="M68" s="103"/>
      <c r="N68" s="103"/>
      <c r="O68" s="103"/>
      <c r="P68" s="70"/>
    </row>
    <row r="69" spans="2:60">
      <c r="B69" s="95"/>
      <c r="C69" s="103"/>
      <c r="D69" s="103"/>
      <c r="E69" s="103"/>
      <c r="F69" s="103"/>
      <c r="G69" s="103"/>
      <c r="H69" s="103"/>
      <c r="I69" s="103"/>
      <c r="J69" s="103"/>
      <c r="K69" s="103"/>
      <c r="L69" s="103"/>
      <c r="M69" s="103"/>
      <c r="N69" s="103"/>
      <c r="O69" s="103"/>
      <c r="P69" s="70"/>
    </row>
    <row r="70" spans="2:60">
      <c r="B70" s="95"/>
      <c r="C70" s="103"/>
      <c r="D70" s="103"/>
      <c r="E70" s="103"/>
      <c r="F70" s="103"/>
      <c r="G70" s="103"/>
      <c r="H70" s="103"/>
      <c r="I70" s="103"/>
      <c r="J70" s="103"/>
      <c r="K70" s="103"/>
      <c r="L70" s="103"/>
      <c r="M70" s="103"/>
      <c r="N70" s="103"/>
      <c r="O70" s="103"/>
      <c r="P70" s="70"/>
    </row>
    <row r="71" spans="2:60">
      <c r="B71" s="95"/>
      <c r="C71" s="103"/>
      <c r="D71" s="103"/>
      <c r="E71" s="103"/>
      <c r="F71" s="103"/>
      <c r="G71" s="103"/>
      <c r="H71" s="103"/>
      <c r="I71" s="103"/>
      <c r="J71" s="103"/>
      <c r="K71" s="103"/>
      <c r="L71" s="103"/>
      <c r="M71" s="103"/>
      <c r="N71" s="103"/>
      <c r="O71" s="103"/>
      <c r="P71" s="70"/>
    </row>
    <row r="72" spans="2:60" ht="45" customHeight="1">
      <c r="B72" s="100" t="s">
        <v>543</v>
      </c>
      <c r="C72" s="153" t="s">
        <v>592</v>
      </c>
      <c r="D72" s="153"/>
      <c r="E72" s="153"/>
      <c r="F72" s="153"/>
      <c r="G72" s="153"/>
      <c r="H72" s="153"/>
      <c r="I72" s="153"/>
      <c r="J72" s="153"/>
      <c r="K72" s="153"/>
      <c r="L72" s="153"/>
      <c r="M72" s="153"/>
      <c r="N72" s="153"/>
      <c r="O72" s="153"/>
      <c r="P72" s="70"/>
    </row>
    <row r="73" spans="2:60" ht="29.25" customHeight="1">
      <c r="B73" s="100"/>
      <c r="C73" s="157" t="s">
        <v>593</v>
      </c>
      <c r="D73" s="157"/>
      <c r="E73" s="157"/>
      <c r="F73" s="157"/>
      <c r="G73" s="157"/>
      <c r="H73" s="157"/>
      <c r="I73" s="157"/>
      <c r="J73" s="157"/>
      <c r="K73" s="157"/>
      <c r="L73" s="157"/>
      <c r="M73" s="157"/>
      <c r="N73" s="157"/>
      <c r="O73" s="157"/>
      <c r="P73" s="70"/>
    </row>
    <row r="74" spans="2:60" ht="15">
      <c r="B74" s="100" t="s">
        <v>543</v>
      </c>
      <c r="C74" s="153" t="s">
        <v>594</v>
      </c>
      <c r="D74" s="153"/>
      <c r="E74" s="153"/>
      <c r="F74" s="153"/>
      <c r="G74" s="153"/>
      <c r="H74" s="153"/>
      <c r="I74" s="153"/>
      <c r="J74" s="153"/>
      <c r="K74" s="153"/>
      <c r="L74" s="153"/>
      <c r="M74" s="153"/>
      <c r="N74" s="153"/>
      <c r="O74" s="153"/>
      <c r="P74" s="70"/>
    </row>
    <row r="75" spans="2:60" ht="15">
      <c r="B75" s="100"/>
      <c r="C75" s="157" t="s">
        <v>595</v>
      </c>
      <c r="D75" s="157"/>
      <c r="E75" s="157"/>
      <c r="F75" s="157"/>
      <c r="G75" s="157"/>
      <c r="H75" s="157"/>
      <c r="I75" s="157"/>
      <c r="J75" s="157"/>
      <c r="K75" s="157"/>
      <c r="L75" s="157"/>
      <c r="M75" s="157"/>
      <c r="N75" s="157"/>
      <c r="O75" s="157"/>
      <c r="P75" s="70"/>
    </row>
    <row r="76" spans="2:60" ht="59.25" customHeight="1">
      <c r="B76" s="100"/>
      <c r="C76" s="157" t="s">
        <v>596</v>
      </c>
      <c r="D76" s="157"/>
      <c r="E76" s="157"/>
      <c r="F76" s="157"/>
      <c r="G76" s="157"/>
      <c r="H76" s="157"/>
      <c r="I76" s="157"/>
      <c r="J76" s="157"/>
      <c r="K76" s="157"/>
      <c r="L76" s="157"/>
      <c r="M76" s="157"/>
      <c r="N76" s="157"/>
      <c r="O76" s="157"/>
      <c r="P76" s="70"/>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row>
    <row r="77" spans="2:60">
      <c r="B77" s="95"/>
      <c r="C77" s="157" t="s">
        <v>597</v>
      </c>
      <c r="D77" s="157"/>
      <c r="E77" s="157"/>
      <c r="F77" s="157"/>
      <c r="G77" s="157"/>
      <c r="H77" s="157"/>
      <c r="I77" s="157"/>
      <c r="J77" s="157"/>
      <c r="K77" s="157"/>
      <c r="L77" s="157"/>
      <c r="M77" s="157"/>
      <c r="N77" s="157"/>
      <c r="O77" s="157"/>
      <c r="P77" s="70"/>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row>
    <row r="78" spans="2:60">
      <c r="B78" s="95"/>
      <c r="C78" s="158" t="s">
        <v>598</v>
      </c>
      <c r="D78" s="158"/>
      <c r="E78" s="158"/>
      <c r="F78" s="158"/>
      <c r="G78" s="158"/>
      <c r="H78" s="158"/>
      <c r="I78" s="158"/>
      <c r="J78" s="158"/>
      <c r="K78" s="158"/>
      <c r="L78" s="158"/>
      <c r="M78" s="158"/>
      <c r="N78" s="158"/>
      <c r="O78" s="158"/>
      <c r="P78" s="70"/>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row>
    <row r="79" spans="2:60">
      <c r="B79" s="95"/>
      <c r="C79" s="158" t="s">
        <v>599</v>
      </c>
      <c r="D79" s="158"/>
      <c r="E79" s="158"/>
      <c r="F79" s="158"/>
      <c r="G79" s="158"/>
      <c r="H79" s="158"/>
      <c r="I79" s="158"/>
      <c r="J79" s="158"/>
      <c r="K79" s="158"/>
      <c r="L79" s="158"/>
      <c r="M79" s="158"/>
      <c r="N79" s="158"/>
      <c r="O79" s="158"/>
      <c r="P79" s="70"/>
      <c r="S79" s="156" t="s">
        <v>600</v>
      </c>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row>
    <row r="80" spans="2:60">
      <c r="B80" s="95"/>
      <c r="C80" s="154" t="s">
        <v>601</v>
      </c>
      <c r="D80" s="155"/>
      <c r="E80" s="155"/>
      <c r="F80" s="155"/>
      <c r="G80" s="155"/>
      <c r="H80" s="155"/>
      <c r="I80" s="155"/>
      <c r="J80" s="155"/>
      <c r="K80" s="155"/>
      <c r="L80" s="155"/>
      <c r="M80" s="155"/>
      <c r="N80" s="155"/>
      <c r="O80" s="155"/>
      <c r="P80" s="70"/>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row>
    <row r="81" spans="2:60" ht="30.75" customHeight="1">
      <c r="B81" s="95"/>
      <c r="C81" s="157" t="s">
        <v>602</v>
      </c>
      <c r="D81" s="157"/>
      <c r="E81" s="157"/>
      <c r="F81" s="157"/>
      <c r="G81" s="157"/>
      <c r="H81" s="157"/>
      <c r="I81" s="157"/>
      <c r="J81" s="157"/>
      <c r="K81" s="157"/>
      <c r="L81" s="157"/>
      <c r="M81" s="157"/>
      <c r="N81" s="157"/>
      <c r="O81" s="157"/>
      <c r="P81" s="70"/>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row>
    <row r="82" spans="2:60">
      <c r="B82" s="95"/>
      <c r="C82" s="157" t="s">
        <v>603</v>
      </c>
      <c r="D82" s="157"/>
      <c r="E82" s="157"/>
      <c r="F82" s="157"/>
      <c r="G82" s="157"/>
      <c r="H82" s="157"/>
      <c r="I82" s="157"/>
      <c r="J82" s="157"/>
      <c r="K82" s="157"/>
      <c r="L82" s="157"/>
      <c r="M82" s="157"/>
      <c r="N82" s="157"/>
      <c r="O82" s="157"/>
      <c r="P82" s="70"/>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row>
    <row r="83" spans="2:60" ht="45" customHeight="1">
      <c r="B83" s="100" t="s">
        <v>543</v>
      </c>
      <c r="C83" s="153" t="s">
        <v>604</v>
      </c>
      <c r="D83" s="153"/>
      <c r="E83" s="153"/>
      <c r="F83" s="153"/>
      <c r="G83" s="153"/>
      <c r="H83" s="153"/>
      <c r="I83" s="153"/>
      <c r="J83" s="153"/>
      <c r="K83" s="153"/>
      <c r="L83" s="153"/>
      <c r="M83" s="153"/>
      <c r="N83" s="153"/>
      <c r="O83" s="153"/>
      <c r="P83" s="70"/>
    </row>
    <row r="84" spans="2:60" ht="30" customHeight="1">
      <c r="B84" s="95"/>
      <c r="C84" s="157" t="s">
        <v>605</v>
      </c>
      <c r="D84" s="157"/>
      <c r="E84" s="157"/>
      <c r="F84" s="157"/>
      <c r="G84" s="157"/>
      <c r="H84" s="157"/>
      <c r="I84" s="157"/>
      <c r="J84" s="157"/>
      <c r="K84" s="157"/>
      <c r="L84" s="157"/>
      <c r="M84" s="157"/>
      <c r="N84" s="157"/>
      <c r="O84" s="157"/>
      <c r="P84" s="70"/>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row>
    <row r="85" spans="2:60" ht="45" customHeight="1">
      <c r="B85" s="95"/>
      <c r="C85" s="157" t="s">
        <v>606</v>
      </c>
      <c r="D85" s="157"/>
      <c r="E85" s="157"/>
      <c r="F85" s="157"/>
      <c r="G85" s="157"/>
      <c r="H85" s="157"/>
      <c r="I85" s="157"/>
      <c r="J85" s="157"/>
      <c r="K85" s="157"/>
      <c r="L85" s="157"/>
      <c r="M85" s="157"/>
      <c r="N85" s="157"/>
      <c r="O85" s="157"/>
      <c r="P85" s="70"/>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row>
    <row r="86" spans="2:60">
      <c r="B86" s="95"/>
      <c r="C86" s="103"/>
      <c r="D86" s="103"/>
      <c r="E86" s="103"/>
      <c r="F86" s="103"/>
      <c r="G86" s="103"/>
      <c r="H86" s="103"/>
      <c r="I86" s="103"/>
      <c r="J86" s="103"/>
      <c r="K86" s="103"/>
      <c r="L86" s="103"/>
      <c r="M86" s="103"/>
      <c r="N86" s="103"/>
      <c r="O86" s="103"/>
      <c r="P86" s="7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row>
    <row r="87" spans="2:60">
      <c r="B87" s="95"/>
      <c r="C87" s="103"/>
      <c r="D87" s="103"/>
      <c r="E87" s="103"/>
      <c r="F87" s="103"/>
      <c r="G87" s="103"/>
      <c r="H87" s="103"/>
      <c r="I87" s="103"/>
      <c r="J87" s="103"/>
      <c r="K87" s="103"/>
      <c r="L87" s="103"/>
      <c r="M87" s="103"/>
      <c r="N87" s="103"/>
      <c r="O87" s="103"/>
      <c r="P87" s="7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row>
    <row r="88" spans="2:60">
      <c r="B88" s="95"/>
      <c r="C88" s="103"/>
      <c r="D88" s="103"/>
      <c r="E88" s="103"/>
      <c r="F88" s="103"/>
      <c r="G88" s="103"/>
      <c r="H88" s="103"/>
      <c r="I88" s="103"/>
      <c r="J88" s="103"/>
      <c r="K88" s="103"/>
      <c r="L88" s="103"/>
      <c r="M88" s="103"/>
      <c r="N88" s="103"/>
      <c r="O88" s="103"/>
      <c r="P88" s="7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row>
    <row r="89" spans="2:60">
      <c r="B89" s="95"/>
      <c r="C89" s="103"/>
      <c r="D89" s="103"/>
      <c r="E89" s="103"/>
      <c r="F89" s="103"/>
      <c r="G89" s="103"/>
      <c r="H89" s="103"/>
      <c r="I89" s="103"/>
      <c r="J89" s="103"/>
      <c r="K89" s="103"/>
      <c r="L89" s="103"/>
      <c r="M89" s="103"/>
      <c r="N89" s="103"/>
      <c r="O89" s="103"/>
      <c r="P89" s="7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row>
    <row r="90" spans="2:60" ht="15">
      <c r="B90" s="100" t="s">
        <v>543</v>
      </c>
      <c r="C90" s="153" t="s">
        <v>607</v>
      </c>
      <c r="D90" s="153"/>
      <c r="E90" s="153"/>
      <c r="F90" s="153"/>
      <c r="G90" s="153"/>
      <c r="H90" s="153"/>
      <c r="I90" s="153"/>
      <c r="J90" s="153"/>
      <c r="K90" s="153"/>
      <c r="L90" s="153"/>
      <c r="M90" s="153"/>
      <c r="N90" s="153"/>
      <c r="O90" s="153"/>
      <c r="P90" s="70"/>
    </row>
    <row r="91" spans="2:60">
      <c r="B91" s="69"/>
      <c r="P91" s="70"/>
    </row>
    <row r="92" spans="2:60">
      <c r="B92" s="69"/>
      <c r="P92" s="70"/>
    </row>
    <row r="93" spans="2:60">
      <c r="B93" s="69"/>
      <c r="P93" s="70"/>
    </row>
    <row r="94" spans="2:60">
      <c r="B94" s="69"/>
      <c r="P94" s="70"/>
    </row>
    <row r="95" spans="2:60">
      <c r="B95" s="69"/>
      <c r="P95" s="70"/>
    </row>
    <row r="96" spans="2:60">
      <c r="B96" s="69"/>
      <c r="P96" s="70"/>
    </row>
    <row r="97" spans="2:16">
      <c r="B97" s="69"/>
      <c r="P97" s="70"/>
    </row>
    <row r="98" spans="2:16">
      <c r="B98" s="69"/>
      <c r="P98" s="70"/>
    </row>
    <row r="99" spans="2:16">
      <c r="B99" s="69"/>
      <c r="P99" s="70"/>
    </row>
    <row r="100" spans="2:16">
      <c r="B100" s="69"/>
      <c r="P100" s="70"/>
    </row>
    <row r="101" spans="2:16">
      <c r="B101" s="69"/>
      <c r="P101" s="70"/>
    </row>
    <row r="102" spans="2:16">
      <c r="B102" s="69"/>
      <c r="P102" s="70"/>
    </row>
    <row r="103" spans="2:16">
      <c r="B103" s="69"/>
      <c r="P103" s="70"/>
    </row>
    <row r="104" spans="2:16">
      <c r="B104" s="69"/>
      <c r="P104" s="70"/>
    </row>
    <row r="105" spans="2:16">
      <c r="B105" s="69"/>
      <c r="P105" s="70"/>
    </row>
    <row r="106" spans="2:16">
      <c r="B106" s="69"/>
      <c r="P106" s="70"/>
    </row>
    <row r="107" spans="2:16">
      <c r="B107" s="69"/>
      <c r="P107" s="70"/>
    </row>
    <row r="108" spans="2:16" ht="15" thickBot="1">
      <c r="B108" s="111"/>
      <c r="C108" s="112"/>
      <c r="D108" s="112"/>
      <c r="E108" s="112"/>
      <c r="F108" s="112"/>
      <c r="G108" s="112"/>
      <c r="H108" s="112"/>
      <c r="I108" s="112"/>
      <c r="J108" s="112"/>
      <c r="K108" s="112"/>
      <c r="L108" s="112"/>
      <c r="M108" s="112"/>
      <c r="N108" s="112"/>
      <c r="O108" s="112"/>
      <c r="P108" s="113"/>
    </row>
    <row r="109" spans="2:16" ht="15" thickTop="1"/>
  </sheetData>
  <mergeCells count="55">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6:O66"/>
    <mergeCell ref="C51:O51"/>
    <mergeCell ref="C52:O52"/>
    <mergeCell ref="C53:O53"/>
    <mergeCell ref="C54:O54"/>
    <mergeCell ref="C55:O55"/>
    <mergeCell ref="C60:O60"/>
    <mergeCell ref="C61:O61"/>
    <mergeCell ref="C62:O62"/>
    <mergeCell ref="C63:O63"/>
    <mergeCell ref="C64:O64"/>
    <mergeCell ref="C65:O6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90:O90"/>
    <mergeCell ref="C80:O80"/>
    <mergeCell ref="S80:BH80"/>
    <mergeCell ref="C81:O81"/>
    <mergeCell ref="S81:BH81"/>
    <mergeCell ref="C82:O82"/>
    <mergeCell ref="S82:BH82"/>
    <mergeCell ref="C83:O83"/>
    <mergeCell ref="C84:O84"/>
    <mergeCell ref="S84:BH84"/>
    <mergeCell ref="C85:O85"/>
    <mergeCell ref="S85:BH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2025-10-20T13:00:59Z</dcterms:created>
  <dcterms:modified xsi:type="dcterms:W3CDTF">2026-02-09T13:43:20Z</dcterms:modified>
</cp:coreProperties>
</file>