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a\YandexDisk-daria@plantmarket.ru\Предложения PlantMarket\"/>
    </mc:Choice>
  </mc:AlternateContent>
  <xr:revisionPtr revIDLastSave="0" documentId="13_ncr:1_{8F03938C-CF56-4AD0-A437-467D229B6CC8}" xr6:coauthVersionLast="47" xr6:coauthVersionMax="47" xr10:uidLastSave="{00000000-0000-0000-0000-000000000000}"/>
  <bookViews>
    <workbookView xWindow="-103" yWindow="-103" windowWidth="21806" windowHeight="13886" xr2:uid="{D33B3FC7-F08E-4CAD-B44F-927442D829F9}"/>
  </bookViews>
  <sheets>
    <sheet name="2023" sheetId="1" r:id="rId1"/>
    <sheet name="Условия работы" sheetId="2" r:id="rId2"/>
  </sheets>
  <definedNames>
    <definedName name="_xlnm._FilterDatabase" localSheetId="0" hidden="1">'2023'!$B$20:$X$193</definedName>
    <definedName name="Склады" localSheetId="1">#REF!</definedName>
    <definedName name="Склады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9" i="1"/>
  <c r="M32" i="1"/>
  <c r="M35" i="1"/>
  <c r="M37" i="1"/>
  <c r="M39" i="1"/>
  <c r="M46" i="1"/>
  <c r="M50" i="1"/>
  <c r="M60" i="1"/>
  <c r="M69" i="1"/>
  <c r="M71" i="1"/>
  <c r="M72" i="1"/>
  <c r="M76" i="1"/>
  <c r="M78" i="1"/>
  <c r="M79" i="1"/>
  <c r="M90" i="1"/>
  <c r="M93" i="1"/>
  <c r="M107" i="1"/>
  <c r="M110" i="1"/>
  <c r="M111" i="1"/>
  <c r="M123" i="1"/>
  <c r="M127" i="1"/>
  <c r="M132" i="1"/>
  <c r="M139" i="1"/>
  <c r="M141" i="1"/>
  <c r="M147" i="1"/>
  <c r="M149" i="1"/>
  <c r="M151" i="1"/>
  <c r="M153" i="1"/>
  <c r="M154" i="1"/>
  <c r="M161" i="1"/>
  <c r="M22" i="1"/>
  <c r="J23" i="1"/>
  <c r="L23" i="1" s="1"/>
  <c r="J29" i="1"/>
  <c r="L29" i="1" s="1"/>
  <c r="J32" i="1"/>
  <c r="L32" i="1" s="1"/>
  <c r="J35" i="1"/>
  <c r="L35" i="1" s="1"/>
  <c r="J37" i="1"/>
  <c r="L37" i="1" s="1"/>
  <c r="J39" i="1"/>
  <c r="L39" i="1" s="1"/>
  <c r="J46" i="1"/>
  <c r="L46" i="1" s="1"/>
  <c r="J50" i="1"/>
  <c r="L50" i="1" s="1"/>
  <c r="J60" i="1"/>
  <c r="L60" i="1" s="1"/>
  <c r="J69" i="1"/>
  <c r="L69" i="1" s="1"/>
  <c r="J71" i="1"/>
  <c r="L71" i="1" s="1"/>
  <c r="J72" i="1"/>
  <c r="L72" i="1" s="1"/>
  <c r="J76" i="1"/>
  <c r="L76" i="1" s="1"/>
  <c r="J78" i="1"/>
  <c r="L78" i="1" s="1"/>
  <c r="J79" i="1"/>
  <c r="L79" i="1" s="1"/>
  <c r="J90" i="1"/>
  <c r="L90" i="1" s="1"/>
  <c r="J93" i="1"/>
  <c r="L93" i="1" s="1"/>
  <c r="J107" i="1"/>
  <c r="L107" i="1" s="1"/>
  <c r="J110" i="1"/>
  <c r="L110" i="1" s="1"/>
  <c r="J111" i="1"/>
  <c r="L111" i="1" s="1"/>
  <c r="J123" i="1"/>
  <c r="L123" i="1" s="1"/>
  <c r="J127" i="1"/>
  <c r="L127" i="1" s="1"/>
  <c r="J132" i="1"/>
  <c r="L132" i="1" s="1"/>
  <c r="J139" i="1"/>
  <c r="L139" i="1" s="1"/>
  <c r="J141" i="1"/>
  <c r="L141" i="1" s="1"/>
  <c r="J147" i="1"/>
  <c r="L147" i="1" s="1"/>
  <c r="J149" i="1"/>
  <c r="L149" i="1" s="1"/>
  <c r="J151" i="1"/>
  <c r="L151" i="1" s="1"/>
  <c r="J153" i="1"/>
  <c r="L153" i="1" s="1"/>
  <c r="J154" i="1"/>
  <c r="L154" i="1" s="1"/>
  <c r="J161" i="1"/>
  <c r="L161" i="1" s="1"/>
  <c r="J22" i="1"/>
  <c r="L22" i="1" s="1"/>
  <c r="K25" i="1"/>
  <c r="M25" i="1" s="1"/>
  <c r="L25" i="1"/>
  <c r="K26" i="1"/>
  <c r="M26" i="1" s="1"/>
  <c r="L26" i="1"/>
  <c r="K27" i="1"/>
  <c r="M27" i="1" s="1"/>
  <c r="L27" i="1"/>
  <c r="K28" i="1"/>
  <c r="M28" i="1" s="1"/>
  <c r="L28" i="1"/>
  <c r="K30" i="1"/>
  <c r="M30" i="1" s="1"/>
  <c r="L30" i="1"/>
  <c r="K31" i="1"/>
  <c r="M31" i="1" s="1"/>
  <c r="L31" i="1"/>
  <c r="K33" i="1"/>
  <c r="M33" i="1" s="1"/>
  <c r="L33" i="1"/>
  <c r="K34" i="1"/>
  <c r="M34" i="1" s="1"/>
  <c r="L34" i="1"/>
  <c r="K36" i="1"/>
  <c r="M36" i="1" s="1"/>
  <c r="L36" i="1"/>
  <c r="K38" i="1"/>
  <c r="M38" i="1" s="1"/>
  <c r="L38" i="1"/>
  <c r="K40" i="1"/>
  <c r="M40" i="1" s="1"/>
  <c r="L40" i="1"/>
  <c r="K41" i="1"/>
  <c r="M41" i="1" s="1"/>
  <c r="L41" i="1"/>
  <c r="K42" i="1"/>
  <c r="M42" i="1" s="1"/>
  <c r="L42" i="1"/>
  <c r="K43" i="1"/>
  <c r="M43" i="1" s="1"/>
  <c r="L43" i="1"/>
  <c r="K44" i="1"/>
  <c r="M44" i="1" s="1"/>
  <c r="L44" i="1"/>
  <c r="K45" i="1"/>
  <c r="M45" i="1" s="1"/>
  <c r="L45" i="1"/>
  <c r="K47" i="1"/>
  <c r="M47" i="1" s="1"/>
  <c r="L47" i="1"/>
  <c r="K48" i="1"/>
  <c r="M48" i="1" s="1"/>
  <c r="L48" i="1"/>
  <c r="K49" i="1"/>
  <c r="M49" i="1" s="1"/>
  <c r="L49" i="1"/>
  <c r="K51" i="1"/>
  <c r="M51" i="1" s="1"/>
  <c r="L51" i="1"/>
  <c r="K52" i="1"/>
  <c r="M52" i="1" s="1"/>
  <c r="L52" i="1"/>
  <c r="K53" i="1"/>
  <c r="M53" i="1" s="1"/>
  <c r="L53" i="1"/>
  <c r="K54" i="1"/>
  <c r="M54" i="1" s="1"/>
  <c r="L54" i="1"/>
  <c r="K55" i="1"/>
  <c r="M55" i="1" s="1"/>
  <c r="L55" i="1"/>
  <c r="K56" i="1"/>
  <c r="M56" i="1" s="1"/>
  <c r="L56" i="1"/>
  <c r="K57" i="1"/>
  <c r="M57" i="1" s="1"/>
  <c r="L57" i="1"/>
  <c r="K58" i="1"/>
  <c r="M58" i="1" s="1"/>
  <c r="L58" i="1"/>
  <c r="K59" i="1"/>
  <c r="M59" i="1" s="1"/>
  <c r="L59" i="1"/>
  <c r="K61" i="1"/>
  <c r="M61" i="1" s="1"/>
  <c r="L61" i="1"/>
  <c r="K62" i="1"/>
  <c r="M62" i="1" s="1"/>
  <c r="L62" i="1"/>
  <c r="K63" i="1"/>
  <c r="M63" i="1" s="1"/>
  <c r="L63" i="1"/>
  <c r="K64" i="1"/>
  <c r="M64" i="1" s="1"/>
  <c r="L64" i="1"/>
  <c r="K65" i="1"/>
  <c r="M65" i="1" s="1"/>
  <c r="L65" i="1"/>
  <c r="K66" i="1"/>
  <c r="M66" i="1" s="1"/>
  <c r="L66" i="1"/>
  <c r="K67" i="1"/>
  <c r="M67" i="1" s="1"/>
  <c r="L67" i="1"/>
  <c r="K68" i="1"/>
  <c r="M68" i="1" s="1"/>
  <c r="L68" i="1"/>
  <c r="K70" i="1"/>
  <c r="M70" i="1" s="1"/>
  <c r="L70" i="1"/>
  <c r="K73" i="1"/>
  <c r="M73" i="1" s="1"/>
  <c r="L73" i="1"/>
  <c r="K74" i="1"/>
  <c r="M74" i="1" s="1"/>
  <c r="L74" i="1"/>
  <c r="K75" i="1"/>
  <c r="M75" i="1" s="1"/>
  <c r="L75" i="1"/>
  <c r="K77" i="1"/>
  <c r="M77" i="1" s="1"/>
  <c r="L77" i="1"/>
  <c r="K80" i="1"/>
  <c r="M80" i="1" s="1"/>
  <c r="L80" i="1"/>
  <c r="K81" i="1"/>
  <c r="M81" i="1" s="1"/>
  <c r="L81" i="1"/>
  <c r="K82" i="1"/>
  <c r="M82" i="1" s="1"/>
  <c r="L82" i="1"/>
  <c r="K83" i="1"/>
  <c r="M83" i="1" s="1"/>
  <c r="L83" i="1"/>
  <c r="K84" i="1"/>
  <c r="M84" i="1" s="1"/>
  <c r="L84" i="1"/>
  <c r="K85" i="1"/>
  <c r="M85" i="1" s="1"/>
  <c r="L85" i="1"/>
  <c r="K86" i="1"/>
  <c r="M86" i="1" s="1"/>
  <c r="L86" i="1"/>
  <c r="K87" i="1"/>
  <c r="M87" i="1" s="1"/>
  <c r="L87" i="1"/>
  <c r="K88" i="1"/>
  <c r="M88" i="1" s="1"/>
  <c r="L88" i="1"/>
  <c r="K89" i="1"/>
  <c r="M89" i="1" s="1"/>
  <c r="L89" i="1"/>
  <c r="K91" i="1"/>
  <c r="M91" i="1" s="1"/>
  <c r="L91" i="1"/>
  <c r="K92" i="1"/>
  <c r="M92" i="1" s="1"/>
  <c r="L92" i="1"/>
  <c r="K94" i="1"/>
  <c r="M94" i="1" s="1"/>
  <c r="L94" i="1"/>
  <c r="K95" i="1"/>
  <c r="M95" i="1" s="1"/>
  <c r="L95" i="1"/>
  <c r="K96" i="1"/>
  <c r="M96" i="1" s="1"/>
  <c r="L96" i="1"/>
  <c r="K97" i="1"/>
  <c r="M97" i="1" s="1"/>
  <c r="L97" i="1"/>
  <c r="K98" i="1"/>
  <c r="M98" i="1" s="1"/>
  <c r="L98" i="1"/>
  <c r="K99" i="1"/>
  <c r="M99" i="1" s="1"/>
  <c r="L99" i="1"/>
  <c r="K100" i="1"/>
  <c r="M100" i="1" s="1"/>
  <c r="L100" i="1"/>
  <c r="K101" i="1"/>
  <c r="M101" i="1" s="1"/>
  <c r="L101" i="1"/>
  <c r="K102" i="1"/>
  <c r="M102" i="1" s="1"/>
  <c r="L102" i="1"/>
  <c r="K103" i="1"/>
  <c r="M103" i="1" s="1"/>
  <c r="L103" i="1"/>
  <c r="K104" i="1"/>
  <c r="M104" i="1" s="1"/>
  <c r="L104" i="1"/>
  <c r="K105" i="1"/>
  <c r="M105" i="1" s="1"/>
  <c r="L105" i="1"/>
  <c r="K106" i="1"/>
  <c r="M106" i="1" s="1"/>
  <c r="L106" i="1"/>
  <c r="K109" i="1"/>
  <c r="M109" i="1" s="1"/>
  <c r="L109" i="1"/>
  <c r="K108" i="1"/>
  <c r="M108" i="1" s="1"/>
  <c r="L108" i="1"/>
  <c r="K112" i="1"/>
  <c r="M112" i="1" s="1"/>
  <c r="L112" i="1"/>
  <c r="K113" i="1"/>
  <c r="M113" i="1" s="1"/>
  <c r="L113" i="1"/>
  <c r="K114" i="1"/>
  <c r="M114" i="1" s="1"/>
  <c r="L114" i="1"/>
  <c r="K115" i="1"/>
  <c r="M115" i="1" s="1"/>
  <c r="L115" i="1"/>
  <c r="K116" i="1"/>
  <c r="M116" i="1" s="1"/>
  <c r="L116" i="1"/>
  <c r="K117" i="1"/>
  <c r="M117" i="1" s="1"/>
  <c r="L117" i="1"/>
  <c r="K118" i="1"/>
  <c r="M118" i="1" s="1"/>
  <c r="L118" i="1"/>
  <c r="K119" i="1"/>
  <c r="M119" i="1" s="1"/>
  <c r="L119" i="1"/>
  <c r="K120" i="1"/>
  <c r="M120" i="1" s="1"/>
  <c r="L120" i="1"/>
  <c r="K121" i="1"/>
  <c r="M121" i="1" s="1"/>
  <c r="L121" i="1"/>
  <c r="K122" i="1"/>
  <c r="M122" i="1" s="1"/>
  <c r="L122" i="1"/>
  <c r="K124" i="1"/>
  <c r="M124" i="1" s="1"/>
  <c r="L124" i="1"/>
  <c r="K125" i="1"/>
  <c r="M125" i="1" s="1"/>
  <c r="L125" i="1"/>
  <c r="K126" i="1"/>
  <c r="M126" i="1" s="1"/>
  <c r="L126" i="1"/>
  <c r="K128" i="1"/>
  <c r="M128" i="1" s="1"/>
  <c r="L128" i="1"/>
  <c r="K129" i="1"/>
  <c r="M129" i="1" s="1"/>
  <c r="L129" i="1"/>
  <c r="K130" i="1"/>
  <c r="M130" i="1" s="1"/>
  <c r="L130" i="1"/>
  <c r="K131" i="1"/>
  <c r="M131" i="1" s="1"/>
  <c r="L131" i="1"/>
  <c r="K133" i="1"/>
  <c r="M133" i="1" s="1"/>
  <c r="L133" i="1"/>
  <c r="K134" i="1"/>
  <c r="M134" i="1" s="1"/>
  <c r="L134" i="1"/>
  <c r="K135" i="1"/>
  <c r="M135" i="1" s="1"/>
  <c r="L135" i="1"/>
  <c r="K136" i="1"/>
  <c r="M136" i="1" s="1"/>
  <c r="L136" i="1"/>
  <c r="K137" i="1"/>
  <c r="M137" i="1" s="1"/>
  <c r="L137" i="1"/>
  <c r="K138" i="1"/>
  <c r="M138" i="1" s="1"/>
  <c r="L138" i="1"/>
  <c r="K140" i="1"/>
  <c r="M140" i="1" s="1"/>
  <c r="L140" i="1"/>
  <c r="K142" i="1"/>
  <c r="M142" i="1" s="1"/>
  <c r="L142" i="1"/>
  <c r="K143" i="1"/>
  <c r="M143" i="1" s="1"/>
  <c r="L143" i="1"/>
  <c r="K144" i="1"/>
  <c r="M144" i="1" s="1"/>
  <c r="L144" i="1"/>
  <c r="K145" i="1"/>
  <c r="M145" i="1" s="1"/>
  <c r="L145" i="1"/>
  <c r="K146" i="1"/>
  <c r="M146" i="1" s="1"/>
  <c r="L146" i="1"/>
  <c r="K148" i="1"/>
  <c r="M148" i="1" s="1"/>
  <c r="L148" i="1"/>
  <c r="K150" i="1"/>
  <c r="M150" i="1" s="1"/>
  <c r="L150" i="1"/>
  <c r="K152" i="1"/>
  <c r="M152" i="1" s="1"/>
  <c r="L152" i="1"/>
  <c r="K155" i="1"/>
  <c r="M155" i="1" s="1"/>
  <c r="L155" i="1"/>
  <c r="K156" i="1"/>
  <c r="M156" i="1" s="1"/>
  <c r="L156" i="1"/>
  <c r="K157" i="1"/>
  <c r="M157" i="1" s="1"/>
  <c r="L157" i="1"/>
  <c r="K158" i="1"/>
  <c r="M158" i="1" s="1"/>
  <c r="L158" i="1"/>
  <c r="K159" i="1"/>
  <c r="M159" i="1" s="1"/>
  <c r="L159" i="1"/>
  <c r="K160" i="1"/>
  <c r="M160" i="1" s="1"/>
  <c r="L160" i="1"/>
  <c r="K162" i="1"/>
  <c r="M162" i="1" s="1"/>
  <c r="L162" i="1"/>
  <c r="K163" i="1"/>
  <c r="M163" i="1" s="1"/>
  <c r="L163" i="1"/>
  <c r="P19" i="1" l="1"/>
  <c r="M165" i="1" l="1"/>
  <c r="M166" i="1"/>
  <c r="M169" i="1"/>
  <c r="M172" i="1"/>
  <c r="M174" i="1"/>
  <c r="M175" i="1"/>
  <c r="M177" i="1"/>
  <c r="M183" i="1"/>
  <c r="M184" i="1"/>
  <c r="M185" i="1"/>
  <c r="M186" i="1"/>
  <c r="M189" i="1"/>
  <c r="M190" i="1"/>
  <c r="M192" i="1"/>
  <c r="J166" i="1"/>
  <c r="L166" i="1" s="1"/>
  <c r="J169" i="1"/>
  <c r="L169" i="1" s="1"/>
  <c r="J172" i="1"/>
  <c r="L172" i="1" s="1"/>
  <c r="J174" i="1"/>
  <c r="L174" i="1" s="1"/>
  <c r="J175" i="1"/>
  <c r="L175" i="1" s="1"/>
  <c r="J177" i="1"/>
  <c r="L177" i="1" s="1"/>
  <c r="J183" i="1"/>
  <c r="L183" i="1" s="1"/>
  <c r="J184" i="1"/>
  <c r="L184" i="1" s="1"/>
  <c r="J185" i="1"/>
  <c r="L185" i="1" s="1"/>
  <c r="J186" i="1"/>
  <c r="L186" i="1" s="1"/>
  <c r="J189" i="1"/>
  <c r="L189" i="1" s="1"/>
  <c r="J190" i="1"/>
  <c r="L190" i="1" s="1"/>
  <c r="J192" i="1"/>
  <c r="L192" i="1" s="1"/>
  <c r="J165" i="1"/>
  <c r="L165" i="1" s="1"/>
  <c r="Q9" i="1" l="1"/>
  <c r="K182" i="1"/>
  <c r="M182" i="1" s="1"/>
  <c r="K179" i="1"/>
  <c r="M179" i="1" s="1"/>
  <c r="K191" i="1"/>
  <c r="M191" i="1" s="1"/>
  <c r="K188" i="1"/>
  <c r="M188" i="1" s="1"/>
  <c r="K170" i="1"/>
  <c r="M170" i="1" s="1"/>
  <c r="K193" i="1"/>
  <c r="M193" i="1" s="1"/>
  <c r="K167" i="1"/>
  <c r="M167" i="1" s="1"/>
  <c r="K171" i="1"/>
  <c r="M171" i="1" s="1"/>
  <c r="K168" i="1"/>
  <c r="M168" i="1" s="1"/>
  <c r="K176" i="1"/>
  <c r="M176" i="1" s="1"/>
  <c r="K173" i="1"/>
  <c r="M173" i="1" s="1"/>
  <c r="K187" i="1"/>
  <c r="M187" i="1" s="1"/>
  <c r="K178" i="1"/>
  <c r="M178" i="1" s="1"/>
  <c r="K181" i="1"/>
  <c r="M181" i="1" s="1"/>
  <c r="K180" i="1"/>
  <c r="M180" i="1" s="1"/>
  <c r="L24" i="1"/>
  <c r="K24" i="1"/>
  <c r="M24" i="1" s="1"/>
  <c r="P23" i="1" l="1"/>
  <c r="P60" i="1"/>
  <c r="P93" i="1"/>
  <c r="P141" i="1"/>
  <c r="Q23" i="1"/>
  <c r="Q60" i="1"/>
  <c r="Q93" i="1"/>
  <c r="Q141" i="1"/>
  <c r="Q22" i="1"/>
  <c r="P29" i="1"/>
  <c r="P69" i="1"/>
  <c r="P107" i="1"/>
  <c r="P147" i="1"/>
  <c r="P90" i="1"/>
  <c r="Q29" i="1"/>
  <c r="Q69" i="1"/>
  <c r="Q107" i="1"/>
  <c r="Q147" i="1"/>
  <c r="P32" i="1"/>
  <c r="P71" i="1"/>
  <c r="P110" i="1"/>
  <c r="P149" i="1"/>
  <c r="Q32" i="1"/>
  <c r="Q71" i="1"/>
  <c r="Q110" i="1"/>
  <c r="Q149" i="1"/>
  <c r="Q139" i="1"/>
  <c r="P35" i="1"/>
  <c r="P72" i="1"/>
  <c r="P111" i="1"/>
  <c r="P151" i="1"/>
  <c r="P22" i="1"/>
  <c r="Q35" i="1"/>
  <c r="Q72" i="1"/>
  <c r="Q111" i="1"/>
  <c r="Q151" i="1"/>
  <c r="Q50" i="1"/>
  <c r="P37" i="1"/>
  <c r="P76" i="1"/>
  <c r="P123" i="1"/>
  <c r="P153" i="1"/>
  <c r="Q37" i="1"/>
  <c r="Q76" i="1"/>
  <c r="Q123" i="1"/>
  <c r="Q153" i="1"/>
  <c r="P50" i="1"/>
  <c r="P39" i="1"/>
  <c r="P78" i="1"/>
  <c r="P127" i="1"/>
  <c r="P154" i="1"/>
  <c r="Q39" i="1"/>
  <c r="Q78" i="1"/>
  <c r="Q127" i="1"/>
  <c r="Q154" i="1"/>
  <c r="P139" i="1"/>
  <c r="P46" i="1"/>
  <c r="P79" i="1"/>
  <c r="P132" i="1"/>
  <c r="P161" i="1"/>
  <c r="Q46" i="1"/>
  <c r="Q79" i="1"/>
  <c r="Q132" i="1"/>
  <c r="Q161" i="1"/>
  <c r="Q90" i="1"/>
  <c r="P38" i="1"/>
  <c r="Q42" i="1"/>
  <c r="P57" i="1"/>
  <c r="Q61" i="1"/>
  <c r="P80" i="1"/>
  <c r="Q83" i="1"/>
  <c r="P98" i="1"/>
  <c r="Q101" i="1"/>
  <c r="P117" i="1"/>
  <c r="Q120" i="1"/>
  <c r="P136" i="1"/>
  <c r="Q140" i="1"/>
  <c r="P159" i="1"/>
  <c r="Q163" i="1"/>
  <c r="P33" i="1"/>
  <c r="Q38" i="1"/>
  <c r="P54" i="1"/>
  <c r="Q57" i="1"/>
  <c r="P74" i="1"/>
  <c r="Q80" i="1"/>
  <c r="P95" i="1"/>
  <c r="Q98" i="1"/>
  <c r="P51" i="1"/>
  <c r="Q156" i="1"/>
  <c r="Q28" i="1"/>
  <c r="Q51" i="1"/>
  <c r="Q68" i="1"/>
  <c r="Q108" i="1"/>
  <c r="P125" i="1"/>
  <c r="P145" i="1"/>
  <c r="P43" i="1"/>
  <c r="Q47" i="1"/>
  <c r="Q65" i="1"/>
  <c r="P102" i="1"/>
  <c r="P91" i="1"/>
  <c r="P150" i="1"/>
  <c r="P62" i="1"/>
  <c r="P121" i="1"/>
  <c r="P142" i="1"/>
  <c r="P28" i="1"/>
  <c r="P25" i="1"/>
  <c r="Q25" i="1"/>
  <c r="Q87" i="1"/>
  <c r="P40" i="1"/>
  <c r="Q43" i="1"/>
  <c r="P58" i="1"/>
  <c r="Q62" i="1"/>
  <c r="P81" i="1"/>
  <c r="Q84" i="1"/>
  <c r="P99" i="1"/>
  <c r="Q102" i="1"/>
  <c r="P118" i="1"/>
  <c r="Q121" i="1"/>
  <c r="P137" i="1"/>
  <c r="Q142" i="1"/>
  <c r="P160" i="1"/>
  <c r="P34" i="1"/>
  <c r="Q40" i="1"/>
  <c r="P55" i="1"/>
  <c r="Q58" i="1"/>
  <c r="P75" i="1"/>
  <c r="Q81" i="1"/>
  <c r="P96" i="1"/>
  <c r="Q99" i="1"/>
  <c r="P115" i="1"/>
  <c r="Q118" i="1"/>
  <c r="P134" i="1"/>
  <c r="Q137" i="1"/>
  <c r="P157" i="1"/>
  <c r="Q160" i="1"/>
  <c r="P30" i="1"/>
  <c r="Q34" i="1"/>
  <c r="P52" i="1"/>
  <c r="Q55" i="1"/>
  <c r="P70" i="1"/>
  <c r="Q75" i="1"/>
  <c r="P92" i="1"/>
  <c r="Q96" i="1"/>
  <c r="P112" i="1"/>
  <c r="Q115" i="1"/>
  <c r="P130" i="1"/>
  <c r="Q134" i="1"/>
  <c r="P152" i="1"/>
  <c r="Q157" i="1"/>
  <c r="P146" i="1"/>
  <c r="P44" i="1"/>
  <c r="Q48" i="1"/>
  <c r="Q66" i="1"/>
  <c r="P85" i="1"/>
  <c r="Q88" i="1"/>
  <c r="P103" i="1"/>
  <c r="Q126" i="1"/>
  <c r="Q146" i="1"/>
  <c r="Q44" i="1"/>
  <c r="Q63" i="1"/>
  <c r="Q85" i="1"/>
  <c r="Q103" i="1"/>
  <c r="P119" i="1"/>
  <c r="Q143" i="1"/>
  <c r="P162" i="1"/>
  <c r="P36" i="1"/>
  <c r="Q41" i="1"/>
  <c r="P56" i="1"/>
  <c r="Q59" i="1"/>
  <c r="P77" i="1"/>
  <c r="Q82" i="1"/>
  <c r="P97" i="1"/>
  <c r="Q100" i="1"/>
  <c r="P116" i="1"/>
  <c r="Q119" i="1"/>
  <c r="P135" i="1"/>
  <c r="Q138" i="1"/>
  <c r="P158" i="1"/>
  <c r="Q162" i="1"/>
  <c r="Q36" i="1"/>
  <c r="P53" i="1"/>
  <c r="Q56" i="1"/>
  <c r="P73" i="1"/>
  <c r="Q77" i="1"/>
  <c r="P94" i="1"/>
  <c r="Q97" i="1"/>
  <c r="P113" i="1"/>
  <c r="Q116" i="1"/>
  <c r="P131" i="1"/>
  <c r="Q135" i="1"/>
  <c r="P155" i="1"/>
  <c r="Q158" i="1"/>
  <c r="Q31" i="1"/>
  <c r="P49" i="1"/>
  <c r="Q53" i="1"/>
  <c r="P67" i="1"/>
  <c r="Q73" i="1"/>
  <c r="P89" i="1"/>
  <c r="Q94" i="1"/>
  <c r="P109" i="1"/>
  <c r="Q113" i="1"/>
  <c r="P128" i="1"/>
  <c r="Q131" i="1"/>
  <c r="P148" i="1"/>
  <c r="Q155" i="1"/>
  <c r="Q54" i="1"/>
  <c r="P68" i="1"/>
  <c r="Q95" i="1"/>
  <c r="P47" i="1"/>
  <c r="Q91" i="1"/>
  <c r="P84" i="1"/>
  <c r="P26" i="1"/>
  <c r="Q30" i="1"/>
  <c r="P48" i="1"/>
  <c r="Q52" i="1"/>
  <c r="P66" i="1"/>
  <c r="Q70" i="1"/>
  <c r="P88" i="1"/>
  <c r="Q92" i="1"/>
  <c r="P106" i="1"/>
  <c r="Q112" i="1"/>
  <c r="P126" i="1"/>
  <c r="Q130" i="1"/>
  <c r="Q152" i="1"/>
  <c r="P63" i="1"/>
  <c r="Q106" i="1"/>
  <c r="P122" i="1"/>
  <c r="P143" i="1"/>
  <c r="P41" i="1"/>
  <c r="P59" i="1"/>
  <c r="P82" i="1"/>
  <c r="P100" i="1"/>
  <c r="Q122" i="1"/>
  <c r="P138" i="1"/>
  <c r="Q26" i="1"/>
  <c r="P31" i="1"/>
  <c r="P27" i="1"/>
  <c r="Q105" i="1"/>
  <c r="Q27" i="1"/>
  <c r="P45" i="1"/>
  <c r="Q49" i="1"/>
  <c r="P64" i="1"/>
  <c r="Q67" i="1"/>
  <c r="P86" i="1"/>
  <c r="Q89" i="1"/>
  <c r="P104" i="1"/>
  <c r="Q109" i="1"/>
  <c r="P124" i="1"/>
  <c r="Q128" i="1"/>
  <c r="P144" i="1"/>
  <c r="Q148" i="1"/>
  <c r="P114" i="1"/>
  <c r="Q117" i="1"/>
  <c r="P133" i="1"/>
  <c r="Q136" i="1"/>
  <c r="P156" i="1"/>
  <c r="Q159" i="1"/>
  <c r="Q33" i="1"/>
  <c r="Q74" i="1"/>
  <c r="P108" i="1"/>
  <c r="Q114" i="1"/>
  <c r="P129" i="1"/>
  <c r="Q133" i="1"/>
  <c r="P65" i="1"/>
  <c r="P87" i="1"/>
  <c r="P105" i="1"/>
  <c r="Q129" i="1"/>
  <c r="Q150" i="1"/>
  <c r="Q125" i="1"/>
  <c r="Q145" i="1"/>
  <c r="P42" i="1"/>
  <c r="Q45" i="1"/>
  <c r="P61" i="1"/>
  <c r="Q64" i="1"/>
  <c r="P83" i="1"/>
  <c r="Q86" i="1"/>
  <c r="P101" i="1"/>
  <c r="Q104" i="1"/>
  <c r="P120" i="1"/>
  <c r="Q124" i="1"/>
  <c r="P140" i="1"/>
  <c r="Q144" i="1"/>
  <c r="P163" i="1"/>
  <c r="Q166" i="1"/>
  <c r="Q180" i="1"/>
  <c r="P190" i="1"/>
  <c r="Q189" i="1"/>
  <c r="Q186" i="1"/>
  <c r="P186" i="1"/>
  <c r="Q185" i="1"/>
  <c r="P185" i="1"/>
  <c r="Q184" i="1"/>
  <c r="Q178" i="1"/>
  <c r="P184" i="1"/>
  <c r="P24" i="1"/>
  <c r="Q187" i="1"/>
  <c r="Q183" i="1"/>
  <c r="Q177" i="1"/>
  <c r="Q176" i="1"/>
  <c r="Q174" i="1"/>
  <c r="Q169" i="1"/>
  <c r="Q188" i="1"/>
  <c r="Q168" i="1"/>
  <c r="Q171" i="1"/>
  <c r="P169" i="1"/>
  <c r="Q170" i="1"/>
  <c r="Q179" i="1"/>
  <c r="Q167" i="1"/>
  <c r="P166" i="1"/>
  <c r="Q193" i="1"/>
  <c r="P175" i="1"/>
  <c r="P174" i="1"/>
  <c r="Q181" i="1"/>
  <c r="P192" i="1"/>
  <c r="Q172" i="1"/>
  <c r="Q190" i="1"/>
  <c r="P172" i="1"/>
  <c r="P189" i="1"/>
  <c r="Q182" i="1"/>
  <c r="Q165" i="1"/>
  <c r="Q11" i="1" s="1"/>
  <c r="P165" i="1"/>
  <c r="Q191" i="1"/>
  <c r="P183" i="1"/>
  <c r="Q24" i="1"/>
  <c r="P177" i="1"/>
  <c r="Q173" i="1"/>
  <c r="Q192" i="1"/>
  <c r="Q175" i="1"/>
  <c r="L182" i="1"/>
  <c r="P182" i="1" s="1"/>
  <c r="L179" i="1"/>
  <c r="P179" i="1" s="1"/>
  <c r="L191" i="1"/>
  <c r="P191" i="1" s="1"/>
  <c r="L188" i="1"/>
  <c r="P188" i="1" s="1"/>
  <c r="L170" i="1"/>
  <c r="P170" i="1" s="1"/>
  <c r="L193" i="1"/>
  <c r="P193" i="1" s="1"/>
  <c r="L167" i="1"/>
  <c r="P167" i="1" s="1"/>
  <c r="L171" i="1"/>
  <c r="P171" i="1" s="1"/>
  <c r="L168" i="1"/>
  <c r="P168" i="1" s="1"/>
  <c r="L176" i="1"/>
  <c r="P176" i="1" s="1"/>
  <c r="L173" i="1"/>
  <c r="P173" i="1" s="1"/>
  <c r="L187" i="1"/>
  <c r="P187" i="1" s="1"/>
  <c r="L178" i="1"/>
  <c r="P178" i="1" s="1"/>
  <c r="L181" i="1"/>
  <c r="P181" i="1" s="1"/>
  <c r="L180" i="1"/>
  <c r="P180" i="1" s="1"/>
  <c r="Q10" i="1" l="1"/>
  <c r="Q12" i="1" s="1"/>
</calcChain>
</file>

<file path=xl/sharedStrings.xml><?xml version="1.0" encoding="utf-8"?>
<sst xmlns="http://schemas.openxmlformats.org/spreadsheetml/2006/main" count="2498" uniqueCount="631">
  <si>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</si>
  <si>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</si>
  <si>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</si>
  <si>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</si>
  <si>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продажи СберБанка</t>
  </si>
  <si>
    <t>Прием заказов до: 1 марта</t>
  </si>
  <si>
    <t>Выдача заказов: с 17.04 - 29.04</t>
  </si>
  <si>
    <t>-</t>
  </si>
  <si>
    <t>← Выберите способ оплаты</t>
  </si>
  <si>
    <t xml:space="preserve">Минимальный оптовый заказ: 350 €  </t>
  </si>
  <si>
    <t xml:space="preserve">Минимальный заказ на сорт: C1 / С2- 5 шт, С4 / C5 -2 шт, С10 / С15 - 1 шт. </t>
  </si>
  <si>
    <t>Итоговая сумма заказа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</si>
  <si>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</si>
  <si>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 xml:space="preserve">ПОЖАЛУЙСТА, НЕ МЕНЯЙТЕ НИЧЕГО В ФАЙЛЕ, ЗАПОЛНЯЙТЕ ТОЛЬКО СТОЛБЕЦ:  </t>
  </si>
  <si>
    <t>Заказ, шт</t>
  </si>
  <si>
    <t>Контейнер</t>
  </si>
  <si>
    <t xml:space="preserve">Страна </t>
  </si>
  <si>
    <t>Цена, €</t>
  </si>
  <si>
    <t>Кратность заказа на сорт, шт</t>
  </si>
  <si>
    <t xml:space="preserve">Сумма, €  </t>
  </si>
  <si>
    <t>Подтверждение</t>
  </si>
  <si>
    <t xml:space="preserve"> Цвет</t>
  </si>
  <si>
    <t>Температура зимостойкости ºС</t>
  </si>
  <si>
    <t>Период цветения</t>
  </si>
  <si>
    <t>Описание</t>
  </si>
  <si>
    <t>Азалии/Рододендроны</t>
  </si>
  <si>
    <t>59-57-0237</t>
  </si>
  <si>
    <t>фото</t>
  </si>
  <si>
    <t>luteum</t>
  </si>
  <si>
    <t>Anneke</t>
  </si>
  <si>
    <t>С4</t>
  </si>
  <si>
    <t>PL</t>
  </si>
  <si>
    <t>жёлтый</t>
  </si>
  <si>
    <t>до -26</t>
  </si>
  <si>
    <t>конец мая - начало июня</t>
  </si>
  <si>
    <t>Цветки диаметром 6-8 см, блестящие жёлтые с длинными тычинками и тёмным пятном на верхнем лепестке.</t>
  </si>
  <si>
    <t>59-54-0002</t>
  </si>
  <si>
    <t>yakushimanum</t>
  </si>
  <si>
    <t>якушиманский</t>
  </si>
  <si>
    <t>Astrid</t>
  </si>
  <si>
    <t>С1</t>
  </si>
  <si>
    <t>в теч. 3-х дней</t>
  </si>
  <si>
    <t>фуксия</t>
  </si>
  <si>
    <t>до -24</t>
  </si>
  <si>
    <t>июнь</t>
  </si>
  <si>
    <t>Бутоны при распускании чисто-красные. Открытые цветки внутри и снаружи равномерно чисто-красные, по направлению к центру немного светлее, почти белые в горле.Первый сорт в группе якушиманских рододендронов с устойчивой чисто-красной окраской.</t>
  </si>
  <si>
    <t>59-54-0390</t>
  </si>
  <si>
    <t>С10</t>
  </si>
  <si>
    <t>59-57-0258</t>
  </si>
  <si>
    <t>obtusum</t>
  </si>
  <si>
    <t>тупой</t>
  </si>
  <si>
    <t>Babuschka</t>
  </si>
  <si>
    <t>С2</t>
  </si>
  <si>
    <t>карминно-розовый</t>
  </si>
  <si>
    <t>до -25</t>
  </si>
  <si>
    <t>Цветки махровые, из 14 лепестков, плотно расположенных в 3 ряда.</t>
  </si>
  <si>
    <t>59-54-0395</t>
  </si>
  <si>
    <t>hybrid</t>
  </si>
  <si>
    <t>гибридный</t>
  </si>
  <si>
    <t>Becca</t>
  </si>
  <si>
    <t>С15</t>
  </si>
  <si>
    <t>розовый с зеленовато-коричневым пятном</t>
  </si>
  <si>
    <t>до -30</t>
  </si>
  <si>
    <t>май</t>
  </si>
  <si>
    <t>Цветки интенсивно розовые с зеленовато-коричневым пятном на верхнем лепестке.Принадлежит к Финской коллекции рододендронов – это новые сорта, выведенные в Финляндии Кристианом Теквистом.</t>
  </si>
  <si>
    <t>59-54-0108</t>
  </si>
  <si>
    <t>Boleslaw Chrobry</t>
  </si>
  <si>
    <t>фиолетовый</t>
  </si>
  <si>
    <t>до -31</t>
  </si>
  <si>
    <t>конец мая-середина июня</t>
  </si>
  <si>
    <t>Цветки фиолетовые с тёмным фиолетово-коричневым крапом на верхнем лепестке .Сорт из группы Королевских Рододендронов.Не выгорают на солнце!</t>
  </si>
  <si>
    <t>59-54-0033</t>
  </si>
  <si>
    <t>Brigitte</t>
  </si>
  <si>
    <t>розово-белый с бордовым глазком</t>
  </si>
  <si>
    <t>Цветки нежно-розовые, внутри белые с оливковым выразительным рисунком, кромка цветков живописного розового тона.</t>
  </si>
  <si>
    <t>59-54-0141</t>
  </si>
  <si>
    <t>59-54-0026</t>
  </si>
  <si>
    <t>Calsap</t>
  </si>
  <si>
    <t>белый с бордовым пятном</t>
  </si>
  <si>
    <t>до -27</t>
  </si>
  <si>
    <t>начало мая, в течение 18-ти дней</t>
  </si>
  <si>
    <t>Бутоны светло-лиловые. Цветки прекрасной окраски, белые с сиреневым оттенком. На верхнем лепестке большое эффектное фиолетово-ежевичное пятно.</t>
  </si>
  <si>
    <t>59-57-0238</t>
  </si>
  <si>
    <t>желтый</t>
  </si>
  <si>
    <t>Canon’s Double</t>
  </si>
  <si>
    <t>с середины июня</t>
  </si>
  <si>
    <t>Цветки махровые, разноцветные, вначале розово-золотистые, позже золотисто-желтые, лепестки с розовыми жилками.</t>
  </si>
  <si>
    <t>59-54-0704</t>
  </si>
  <si>
    <t>Catawbiense Album</t>
  </si>
  <si>
    <t>белый с легким оливковым пятнышком</t>
  </si>
  <si>
    <t>до -28</t>
  </si>
  <si>
    <t>Белые с легким оливковым пятнышком.Стандартный интенсивно растущий сорт, устойчивый к заболеваниям.</t>
  </si>
  <si>
    <t>59-57-0255</t>
  </si>
  <si>
    <t>catawbiense</t>
  </si>
  <si>
    <t>катевбинский</t>
  </si>
  <si>
    <t>Catawbiense Grandiflorum</t>
  </si>
  <si>
    <t>С5</t>
  </si>
  <si>
    <t>светло-лиловый</t>
  </si>
  <si>
    <t>Цветки светло-лиловые с золотисто-коричневым рисунком.Очень популярный, надёжный и выносливый сорт.</t>
  </si>
  <si>
    <t>59-57-0239</t>
  </si>
  <si>
    <t>Csardas</t>
  </si>
  <si>
    <t>янтарно-желтый с нежной розовой полоской</t>
  </si>
  <si>
    <t>Эффектные махровые цветки густо наполняют крупные соцветия. Цветок трубчатый воронкообразный, до 20 лепестков, около 7 см диаметром. Окраска цветков янтарно-желтая с нежной розовой полоской на нескольких лепестках.Относится к группе азалии Knap Hill.</t>
  </si>
  <si>
    <t>59-54-0024</t>
  </si>
  <si>
    <t>Cunningham's White</t>
  </si>
  <si>
    <t>белый с желтовато-коричневым крапом</t>
  </si>
  <si>
    <t>до -21</t>
  </si>
  <si>
    <t>май-июнь, в течение 3х недель</t>
  </si>
  <si>
    <t>Бутоны сиреневатые, цветки белые с желтовато-коричневым крапом.Популярный старый сорт из группы кавказских рододендронов, прошедший проверку временем.</t>
  </si>
  <si>
    <t>87-07-8057</t>
  </si>
  <si>
    <t>NL</t>
  </si>
  <si>
    <t>59-54-0008</t>
  </si>
  <si>
    <t>Fantastica</t>
  </si>
  <si>
    <t>темно-розовый</t>
  </si>
  <si>
    <t>Бутоны красные, при полном распускании открывается почти белая серединка. Через несколько дней после начала цветения цветки светлеют и куст становится многоцветным.Сорт награжден золотыми медалями. В группе якушиманских рододендронов один из самых темных сортов.</t>
  </si>
  <si>
    <t>59-57-0259</t>
  </si>
  <si>
    <t>59-57-0240</t>
  </si>
  <si>
    <t>Feuerwerk</t>
  </si>
  <si>
    <t>красно-оранжевый</t>
  </si>
  <si>
    <t>Июнь</t>
  </si>
  <si>
    <t>Большие яркие красно-оранжевые цветки с волнистыми краями, достигающие 8 см в диаметре, собраны в величавые полукруглые соцветия.Относится к группе азалии Knap Hill.</t>
  </si>
  <si>
    <t>59-57-0256</t>
  </si>
  <si>
    <t>Flautando</t>
  </si>
  <si>
    <t>апельсиново-кремовый со светло-розовой волнистой каймой</t>
  </si>
  <si>
    <t>Цветки необыкновенной цветовой гаммы – апельсиново-кремовые со светло-розовой волнистой каймой. С наружной стороны лепестки светло-розовые. На верхнем лепестке слабый красно-коричневый крапчатый рисунок.</t>
  </si>
  <si>
    <t>59-54-0703</t>
  </si>
  <si>
    <t>Francesca</t>
  </si>
  <si>
    <t>красный</t>
  </si>
  <si>
    <t>Цветки 5,5х7 см, открытые, тёмно-красные, с волнистой каймой.</t>
  </si>
  <si>
    <t>59-54-0152</t>
  </si>
  <si>
    <t>59-54-0037</t>
  </si>
  <si>
    <t>williamsianum</t>
  </si>
  <si>
    <t>Уильямса</t>
  </si>
  <si>
    <t>Gartendirektor Glocker</t>
  </si>
  <si>
    <t>красно-розовый</t>
  </si>
  <si>
    <t>Цветки ярко-розовые, волнистые края лопастей более насыщенного оттенка.</t>
  </si>
  <si>
    <t>59-54-0091</t>
  </si>
  <si>
    <t>Germania</t>
  </si>
  <si>
    <t>розовый</t>
  </si>
  <si>
    <t>до -20</t>
  </si>
  <si>
    <t>конец мая – июнь</t>
  </si>
  <si>
    <t>Розовые волнистые с чуть более светлой серединой цветки.</t>
  </si>
  <si>
    <t>87-07-8058</t>
  </si>
  <si>
    <t>59-54-0732</t>
  </si>
  <si>
    <t>59-57-0241</t>
  </si>
  <si>
    <t>Gibraltar</t>
  </si>
  <si>
    <t>Листья бронзовые, затем темно – зеленые, осенью приобретают оранжево – красный оттенок. Соцветия пышные, собирают 8 – 10 цветков.Относится к группе азалии Knap Hill.</t>
  </si>
  <si>
    <t>59-57-0242</t>
  </si>
  <si>
    <t>Glowing Embers</t>
  </si>
  <si>
    <t>темно-оранжевый</t>
  </si>
  <si>
    <t>до -34</t>
  </si>
  <si>
    <t>Конец мая-середина июня</t>
  </si>
  <si>
    <t>Цветки в бутонах темно-оранжевые, после распускания приобретают темно-оранжевый оттенок. Диаметром около 6 см, цветки собраны в шарообразные соцветия.Относится к группе азалии Knap Hill.</t>
  </si>
  <si>
    <t>59-57-0243</t>
  </si>
  <si>
    <t>Golden Lights</t>
  </si>
  <si>
    <t>жёлто-оранжевый</t>
  </si>
  <si>
    <t>до -37</t>
  </si>
  <si>
    <t>Май</t>
  </si>
  <si>
    <t>Цветки воронкообразные, до 5 см, светло-жёлто-оранжевые с более светлым горлом и розоватыми краями лепестков, в соцветиях до 10 цветков.Сорт листопадных рододендронов гибридного происхождения из серии сортов с высокой зимостойкостью «Lights».</t>
  </si>
  <si>
    <t>59-54-0035</t>
  </si>
  <si>
    <t>Goldkrone</t>
  </si>
  <si>
    <t>с середины мая, более 3-х недель</t>
  </si>
  <si>
    <t>Цветочные бутоны ванильно-желтые, цветки в полном расцвете ярко-желтые, колокольчиковидные, внутри крапчато-красные, ароматные.Сорт отмечен серебряной медалью BUGA Berlin 1985</t>
  </si>
  <si>
    <t>59-54-0025</t>
  </si>
  <si>
    <t>Grandiflorum</t>
  </si>
  <si>
    <t>59-54-0023</t>
  </si>
  <si>
    <t>Haaga</t>
  </si>
  <si>
    <t>розовый с красными пятнышками</t>
  </si>
  <si>
    <t>до -36</t>
  </si>
  <si>
    <t>Цветки розовые с красными пятнышками на внутренней части.Сорт отличается хорошим цветением даже после суровых зим.</t>
  </si>
  <si>
    <t>59-54-0093</t>
  </si>
  <si>
    <t>Hachmann's Charmant</t>
  </si>
  <si>
    <t>красно-белый с желто-бордовым глазком</t>
  </si>
  <si>
    <t>Бело-розовые с темно-розовой окантовкой и пятнышком на центральном лепестке.Феерический, красивый двухцветный супер-сорт, обладающий всеми достоинствами!</t>
  </si>
  <si>
    <t>59-54-0088</t>
  </si>
  <si>
    <t>Hellikki</t>
  </si>
  <si>
    <t>розово-пурпурно-красный</t>
  </si>
  <si>
    <t>Цветки насыщенно розовые с красно-оранжевым крапом на верхнем лепестке (5,5-7 см), слегка волнистыми краями.Это один из самых удачных опытов селекционирования рододендронов, поскольку от остальных зимостойких видов сорт Хеллики отличается превосходной морозостойкостью и особой яркостью цветков</t>
  </si>
  <si>
    <t>59-54-0022</t>
  </si>
  <si>
    <t>Helsinki University</t>
  </si>
  <si>
    <t>розовый с бордовым глазком</t>
  </si>
  <si>
    <t>до -40</t>
  </si>
  <si>
    <t>Цветки розовые, внутри более светлые, с маленьким оранжево-красным пятном.Чрезвычайно зимостойкий сорт финской селекции.</t>
  </si>
  <si>
    <t>59-57-0244</t>
  </si>
  <si>
    <t>Homebush</t>
  </si>
  <si>
    <t>Окраска цветов очень яркая, карминно-розовая, одноцветная, насыщенная. Пестик очень длинный – высоко поднимается из цветка. Окраска столбика пестика карминно-розовая. Относится к группе азалии Knap Hill.</t>
  </si>
  <si>
    <t>59-54-0007</t>
  </si>
  <si>
    <t>Hoppy</t>
  </si>
  <si>
    <t>белый</t>
  </si>
  <si>
    <t>до -23</t>
  </si>
  <si>
    <t>Почти белые, до распускания с розовым оттенком.</t>
  </si>
  <si>
    <t>59-57-0245</t>
  </si>
  <si>
    <t>Irene Koster</t>
  </si>
  <si>
    <t>белый с розовым оттенком</t>
  </si>
  <si>
    <t>Окраска лепестков внутри белая со светло-розовым оттенком, центральный лепесток с крупным оранжево-желтым пятном. Снаружи лепестки с темно-розовыми мазками по центру.</t>
  </si>
  <si>
    <t>59-57-0246</t>
  </si>
  <si>
    <t>Jack A. Sand</t>
  </si>
  <si>
    <t>красновато-розовый</t>
  </si>
  <si>
    <t>Бутоны красновато-розовые. Цветки широко открытые, полумахровые (10-16 остроконечных, неравномерно, но плотно расположенных лепестков), белые и розовые с жёлтым крапчатым рисунком.Относится к группе азалии Knap Hill.</t>
  </si>
  <si>
    <t>59-57-0247</t>
  </si>
  <si>
    <t>Juanita</t>
  </si>
  <si>
    <t>темно-розовый с золотистым пятном</t>
  </si>
  <si>
    <t>Цветы имеют темно-розовый цвет с золотистым пятном .Относится к группе азалии Knap Hill.</t>
  </si>
  <si>
    <t>59-54-0094</t>
  </si>
  <si>
    <t>Kali</t>
  </si>
  <si>
    <t>темно-красный</t>
  </si>
  <si>
    <t>вторая половина мая</t>
  </si>
  <si>
    <t>Бутоны очень тёмные. Цветки насыщенно тёмно-пурпурно-красные, издалека выглядят как чёрно-красные</t>
  </si>
  <si>
    <t>59-54-0439</t>
  </si>
  <si>
    <t>Бутоны очень тёмные. Цветки насыщенно тёмно-пурпурно-красные, издалека выглядят как чёрно-красные.</t>
  </si>
  <si>
    <t>59-54-0006</t>
  </si>
  <si>
    <t>Kalinka</t>
  </si>
  <si>
    <t>Цветки снаружи светло-красные, внутри темно-красные. Края лепестков слегка волнистые.Выдающийся сорт, награжден золотыми медалями.</t>
  </si>
  <si>
    <t>59-54-0185</t>
  </si>
  <si>
    <t>59-54-0113</t>
  </si>
  <si>
    <t>Kazimierz Wielki</t>
  </si>
  <si>
    <t>красный с желто- коричневым пятном</t>
  </si>
  <si>
    <t>Цветки красные с желто-коричневым пятном.Сорт из группы Королевских Рододендронов.Цвет не выгорает!</t>
  </si>
  <si>
    <t>59-57-0248</t>
  </si>
  <si>
    <t>Klondyke</t>
  </si>
  <si>
    <t>Цветки в бутонах оранжевые, после раскрытия желто-оранжевые со слегка волнистыми краями и медными пятнами на лепестках.Один из наиболее привлекательных сортов в оранжево-желтой цветовой гамме.</t>
  </si>
  <si>
    <t>59-54-0012</t>
  </si>
  <si>
    <t>Libretto</t>
  </si>
  <si>
    <t>фиолетовый с темным глазком</t>
  </si>
  <si>
    <t>Цветки фиолетовые, не меняющие своего цвета под прямыми солнечными лучами. Лепестки по краям волнистые с большими оливково-зелеными пятнами.Долгоцветущий сорт, не боится жары.</t>
  </si>
  <si>
    <t>59-57-0249</t>
  </si>
  <si>
    <t>Азалия Mandarin Lights покрывается яркими красно-оранжевыми цветками. Бутоны собираются в грозди по 7-10 штук, что делает цветение очень пышным.Сорт листопадных рододендронов гибридного происхождения из серии сортов с высокой зимостойкостью «Lights».</t>
  </si>
  <si>
    <t>59-57-0250</t>
  </si>
  <si>
    <t>Narcissiflora</t>
  </si>
  <si>
    <t>светло-желтый</t>
  </si>
  <si>
    <t>до -29</t>
  </si>
  <si>
    <t>Цветки полумахровые,светло-желтые с двумя спирально расположенными рядами лепестков, звездообразные, ароматные.</t>
  </si>
  <si>
    <t>Neon Kiss</t>
  </si>
  <si>
    <t xml:space="preserve">C5 25-30 </t>
  </si>
  <si>
    <t>неоново-красный</t>
  </si>
  <si>
    <t> Устойчивый сорт с исключительно яркими неоново-красными цветками. </t>
  </si>
  <si>
    <t>59-54-0333</t>
  </si>
  <si>
    <t>Northern Hi-Lights</t>
  </si>
  <si>
    <t>бледно-желтый с ярким оранжевым пятном</t>
  </si>
  <si>
    <t>Цветок трубчатый, воронковидный, 3-4 см в диаметре, душистый, бледно-желтый с ярким оранжевым пятном.Сорт листопадных рододендронов гибридного происхождения из серии сортов с высокой зимостойкостью «Lights».</t>
  </si>
  <si>
    <t>59-54-0021</t>
  </si>
  <si>
    <t>Nova Zembla</t>
  </si>
  <si>
    <t>Цветки ярко рубиново-красные, с внутренней части черный рисунок.</t>
  </si>
  <si>
    <t>87-07-8060</t>
  </si>
  <si>
    <t>59-57-0251</t>
  </si>
  <si>
    <t>белый с небольшим ярко-жёлтым пятном</t>
  </si>
  <si>
    <t>Цветки звёздчатые, 5-лепестковые, чисто-белые с небольшим ярко-жёлтым пятном на верхнем лепестке. Соцветия высотой 7-8 см, шириной 10-12 см, состоят из 6-10 цветков диаметром 7-8,5 см каждый.Относится к группе азалии Knap Hill.</t>
  </si>
  <si>
    <t>59-54-0029</t>
  </si>
  <si>
    <t>P.M.A. Tigerstedt</t>
  </si>
  <si>
    <t>белый с небольшим тёмно-фиолетовом пятном</t>
  </si>
  <si>
    <t>конец мая</t>
  </si>
  <si>
    <t>Цветы белые, на верхнем лепестке - большое тёмно-фиолетовое пятно.Чрезвычайно зимостойкий финский сорт.</t>
  </si>
  <si>
    <t>59-54-0308</t>
  </si>
  <si>
    <t>Parkfeuer</t>
  </si>
  <si>
    <t>ярко-красный, по краям оранжевый</t>
  </si>
  <si>
    <t>Бутоны тёмно-красные. Цветки ярко-красные, по краям оранжевые, в соцветиях по 9-11 штук. Изящные белые пыльники контрастно выделяются на фоне ярких цветков.</t>
  </si>
  <si>
    <t>59-54-0004</t>
  </si>
  <si>
    <t>Percy Wiseman</t>
  </si>
  <si>
    <t>желто-розовый</t>
  </si>
  <si>
    <t>до -22</t>
  </si>
  <si>
    <t>Цветки в бутоне розовые, распустившиеся светло-розовые со светло-желтой серединкой.Ценный английский сорт.</t>
  </si>
  <si>
    <t>87-07-10962</t>
  </si>
  <si>
    <t>Цветки в бутоне розовые.лепестки белые с разными переливами розового по краям и желто-золотистым оттенком в центре. На некоторых лепестках присутствует золотистый крап.</t>
  </si>
  <si>
    <t>59-54-0016</t>
  </si>
  <si>
    <t>Peter Alan</t>
  </si>
  <si>
    <t>светло-фиолетовый с бордовым глазком</t>
  </si>
  <si>
    <t>конец мая-середина июня </t>
  </si>
  <si>
    <t>Сорт со светло-фиолетовыми цветками с россыпью темно-фиолетово-бордовых пятнышек на верхнем лепестке.</t>
  </si>
  <si>
    <t>59-54-0015</t>
  </si>
  <si>
    <t>Pohjola's Daughter</t>
  </si>
  <si>
    <t>первая половина мая - середина июня</t>
  </si>
  <si>
    <t>Цветки светло-розовые, по краям волнистые, с оливкового цвета рисунком на верхнем лепестке.Сорт финской селекции</t>
  </si>
  <si>
    <t>59-54-0032</t>
  </si>
  <si>
    <t>Polarnacht</t>
  </si>
  <si>
    <t>темно-фиолетовый</t>
  </si>
  <si>
    <t>Цветки густо-тёмно-фиолетовые с чёрно-фиолетовым рисунком внутри и очень контрастными светло-коричневыми пыльниками.Один из самых тёмных сортов</t>
  </si>
  <si>
    <t>59-57-0257</t>
  </si>
  <si>
    <t>Цветки густо-тёмно-фиолетовые с чёрно-фиолетовым рисунком внутри и очень контрастными светло-коричневыми пыльниками.Один из самых тёмных сортов.</t>
  </si>
  <si>
    <t>59-54-0011</t>
  </si>
  <si>
    <t>Purpureum Grandiflorum</t>
  </si>
  <si>
    <t>Цветки пурпурно-лиловые с зеленовато-золотым пятном на верхнем лепестке.</t>
  </si>
  <si>
    <t>59-54-0173</t>
  </si>
  <si>
    <t>59-54-0031</t>
  </si>
  <si>
    <t>Rasputin</t>
  </si>
  <si>
    <t>Темно-фиолетовые цветки с большим сильно выделяющимся черным пятном.Считается самым оригинальным по окраске цветков из группы фиолетовых оттенков</t>
  </si>
  <si>
    <t>59-54-0227</t>
  </si>
  <si>
    <t>59-54-0020</t>
  </si>
  <si>
    <t>Roseum Elegans</t>
  </si>
  <si>
    <t>Цветки розовые с красновато-коричневым пятном, широковоронковидные, около 7 см в диаметре. Край лепестков слегка волнистый.</t>
  </si>
  <si>
    <t>87-07-8061</t>
  </si>
  <si>
    <t>59-54-0174</t>
  </si>
  <si>
    <t>59-57-0252</t>
  </si>
  <si>
    <t>Satomi</t>
  </si>
  <si>
    <t>бело-розовый</t>
  </si>
  <si>
    <t>Цветки бело-розовые или ярко-розовые. Цветки в форме колокольчика имеют желтые пятнышки.Относится к группе азалии Knap Hill.</t>
  </si>
  <si>
    <t>59-57-0253</t>
  </si>
  <si>
    <t>Schneegold</t>
  </si>
  <si>
    <t>кремово-белый с розоватым</t>
  </si>
  <si>
    <t>Бутоны кремово-белые, чуть розовые по жилкам; цветки большие, очень благородные на вид, чисто-белые с большим, золотисто-жёлтым пятном и слегка волнистым нежно-розовым краем.</t>
  </si>
  <si>
    <t>59-54-0003</t>
  </si>
  <si>
    <t>Schneekrone</t>
  </si>
  <si>
    <t>Цветки в бутонах розовые, после раскрытия - белые.Выдающийся белоцветковый сорт, награжденный золотыми медалями.</t>
  </si>
  <si>
    <t>59-54-0010</t>
  </si>
  <si>
    <t>Sternzauber</t>
  </si>
  <si>
    <t>конец мая - середина июня</t>
  </si>
  <si>
    <t>Его ажурные лепестки обведены карминовым четким кантом. Цветок бело-розовый, с более светлым горлом, которое производит эффект ”свечения”. Центральный лепесток в неброском оранжевом крапе, играет второстепенную роль. Пучок бело-розовых нитей выпячивает рыжие головы пыльников.</t>
  </si>
  <si>
    <t>59-54-0176</t>
  </si>
  <si>
    <t>59-57-0254</t>
  </si>
  <si>
    <t>Sunte Nectarine</t>
  </si>
  <si>
    <t>жёлто-золотой</t>
  </si>
  <si>
    <t>Цветки в бутоне темно-оранжевые , после раскрытия желто-золотые с необычайно волнистыми краями, которыесоздают эффект многоцветности.Относится к группе азалии Knap Hill.</t>
  </si>
  <si>
    <t>59-54-0014</t>
  </si>
  <si>
    <t>Taragona</t>
  </si>
  <si>
    <t>Цветки темно-красные блестящие без примеси фиолетового цвета.</t>
  </si>
  <si>
    <t>Tunis</t>
  </si>
  <si>
    <t xml:space="preserve">C5 50-70 </t>
  </si>
  <si>
    <t>тёмно-красный с оранжевым пятном</t>
  </si>
  <si>
    <t>Цветки эффектные воронковидные тёмно-красные с ярко выраженным оранжевым пятном на верхнем лепестке, собраны в соцветия по 6-12 цветков на концах ветвей. Аромат лёгкий. </t>
  </si>
  <si>
    <t>Wladyslaw Jagiello</t>
  </si>
  <si>
    <t>рубиново-красный</t>
  </si>
  <si>
    <t>май - июнь</t>
  </si>
  <si>
    <t>Цветки крупные, рубиново-красные, с темным пятнышком на верхнем лепестке, собраны в большие эффектные соцветия.Сорт из группы Королевских рододендронов с высокой морозостойкостью и обильным цветением.</t>
  </si>
  <si>
    <t>cashandcarry@plantmarket.ru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</si>
  <si>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</si>
  <si>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</si>
  <si>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</si>
  <si>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</si>
  <si>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</si>
  <si>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</si>
  <si>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</si>
  <si>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</si>
  <si>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</si>
  <si>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</si>
  <si>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</si>
  <si>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</si>
  <si>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</si>
  <si>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</si>
  <si>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</si>
  <si>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</si>
  <si>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</si>
  <si>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</si>
  <si>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</si>
  <si>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</si>
  <si>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</si>
  <si>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</si>
  <si>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</si>
  <si>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</si>
  <si>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</si>
  <si>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</si>
  <si>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</si>
  <si>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</si>
  <si>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</si>
  <si>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</si>
  <si>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</si>
  <si>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</si>
  <si>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</si>
  <si>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</si>
  <si>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</si>
  <si>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</si>
  <si>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</si>
  <si>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</si>
  <si>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</si>
  <si>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</si>
  <si>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</si>
  <si>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</si>
  <si>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</si>
  <si>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</si>
  <si>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</si>
  <si>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</si>
  <si>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</si>
  <si>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</si>
  <si>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</si>
  <si>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</si>
  <si>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</si>
  <si>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</si>
  <si>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</si>
  <si>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</si>
  <si>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</si>
  <si>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</si>
  <si>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</si>
  <si>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</si>
  <si>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</si>
  <si>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</si>
  <si>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</si>
  <si>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</si>
  <si>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</si>
  <si>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</si>
  <si>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</si>
  <si>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87-07-8056</t>
  </si>
  <si>
    <t>59-54-0702</t>
  </si>
  <si>
    <t>59-54-0184</t>
  </si>
  <si>
    <t>59-54-0312</t>
  </si>
  <si>
    <t>59-54-0118</t>
  </si>
  <si>
    <t>Тара бесплатно: ящик деревянный (120х80х80), гофрокороб (60х40х30), поддон (120x80)</t>
  </si>
  <si>
    <t>Бесплатная доставка до терминалов ТК: ПЭК, Желдор, Вера-1.</t>
  </si>
  <si>
    <t>Задаток при бронировании: 50%, доплата 50% за 3 недели до погрузки в Европе</t>
  </si>
  <si>
    <t>●  До терминала любой транспортной компании:         - бесплатно до ТК: ПЭК, Желдор, Вера-1.</t>
  </si>
  <si>
    <t>Knap Hill</t>
  </si>
  <si>
    <t>Королевские Рододендроны</t>
  </si>
  <si>
    <t>Lights</t>
  </si>
  <si>
    <t xml:space="preserve"> Knap Hill</t>
  </si>
  <si>
    <t>Родо Кисс</t>
  </si>
  <si>
    <t>Тип</t>
  </si>
  <si>
    <t>Серия</t>
  </si>
  <si>
    <t>вечнозеленый</t>
  </si>
  <si>
    <t>листопадный</t>
  </si>
  <si>
    <t>полувечнозелёный</t>
  </si>
  <si>
    <t>59-54-0757</t>
  </si>
  <si>
    <t>59-54-0754</t>
  </si>
  <si>
    <t>59-54-0739</t>
  </si>
  <si>
    <t>59-54-0299</t>
  </si>
  <si>
    <t>59-54-0738</t>
  </si>
  <si>
    <t>59-54-0740</t>
  </si>
  <si>
    <t>59-54-0741</t>
  </si>
  <si>
    <t>59-54-0756</t>
  </si>
  <si>
    <t>59-54-0749</t>
  </si>
  <si>
    <t>59-54-0742</t>
  </si>
  <si>
    <t>59-54-0750</t>
  </si>
  <si>
    <t>59-54-0535</t>
  </si>
  <si>
    <t>59-54-0743</t>
  </si>
  <si>
    <t>59-54-0752</t>
  </si>
  <si>
    <t>59-54-0753</t>
  </si>
  <si>
    <t>59-54-0744</t>
  </si>
  <si>
    <t>59-54-0214</t>
  </si>
  <si>
    <t>59-54-0745</t>
  </si>
  <si>
    <t>59-54-0755</t>
  </si>
  <si>
    <t>59-54-0748</t>
  </si>
  <si>
    <t>59-54-0351</t>
  </si>
  <si>
    <t>59-54-0747</t>
  </si>
  <si>
    <t>59-54-0226</t>
  </si>
  <si>
    <t>59-54-0758</t>
  </si>
  <si>
    <t>59-54-0746</t>
  </si>
  <si>
    <t>59-54-0751</t>
  </si>
  <si>
    <t>С5 20-25</t>
  </si>
  <si>
    <t>C5 50-70</t>
  </si>
  <si>
    <t>Chanel</t>
  </si>
  <si>
    <t>С5 30-50</t>
  </si>
  <si>
    <t>С15 45-55</t>
  </si>
  <si>
    <t>С15 40-50</t>
  </si>
  <si>
    <t>С5 20-30</t>
  </si>
  <si>
    <t>С5 35-40</t>
  </si>
  <si>
    <t>Mandarin Lights</t>
  </si>
  <si>
    <t>Nabucco</t>
  </si>
  <si>
    <t>С5 60-70</t>
  </si>
  <si>
    <t>Nikodemus</t>
  </si>
  <si>
    <t>C5 25-30</t>
  </si>
  <si>
    <t>Oxydol</t>
  </si>
  <si>
    <t>C5 30-50</t>
  </si>
  <si>
    <t>До -29</t>
  </si>
  <si>
    <t>До -35</t>
  </si>
  <si>
    <t>во второй половине мая</t>
  </si>
  <si>
    <t>конец мая-начало июня</t>
  </si>
  <si>
    <t> в начале мая</t>
  </si>
  <si>
    <t xml:space="preserve">Очень привлекательный сорт с пахнущими воронкообразными цветками.Бутоны светло-розовые. Цветки крупные, диаметром 4,5-5,5 см, кремово-розовые и кремово-жёлтые, с жёлтым рисунком на верхнем лепестке, собраны в сферические соцветия до 12 цветков. </t>
  </si>
  <si>
    <t>Цветы в бутонах темно-красные, после раскрытия насыщенно красные. Один из наиболее темных сортов азалий, который не блекнет на солнце. </t>
  </si>
  <si>
    <t>Бутоны розовые. Цветки желтовато-белые полумахровые.Он принадлежит к Финской коллекции рододендронов – это новые сорта, выведенные в Финляндии Кристианом Теквистом (Kristian Theqvist). Сорта были выведены на основе самых морозоустойчивых рододендронов, благодаря чему они отличаются высокой морозостойкостью.</t>
  </si>
  <si>
    <t>золотистый с розовым</t>
  </si>
  <si>
    <t>светло-розовый</t>
  </si>
  <si>
    <t>59-06-0001</t>
  </si>
  <si>
    <t>59-06-0002</t>
  </si>
  <si>
    <t>59-06-0003</t>
  </si>
  <si>
    <t>59-06-0005</t>
  </si>
  <si>
    <t>59-06-0006</t>
  </si>
  <si>
    <t>59-06-0019</t>
  </si>
  <si>
    <t>59-06-0020</t>
  </si>
  <si>
    <t>59-06-0021</t>
  </si>
  <si>
    <t>59-06-0022</t>
  </si>
  <si>
    <t>59-06-0023</t>
  </si>
  <si>
    <t>59-06-0024</t>
  </si>
  <si>
    <t>59-06-0025</t>
  </si>
  <si>
    <t>59-06-0026</t>
  </si>
  <si>
    <t>59-06-0027</t>
  </si>
  <si>
    <t>59-06-0028</t>
  </si>
  <si>
    <t>corymbosum</t>
  </si>
  <si>
    <t>садовая</t>
  </si>
  <si>
    <t>Earlyblue</t>
  </si>
  <si>
    <t>C1,5</t>
  </si>
  <si>
    <t>Hannahs Choice</t>
  </si>
  <si>
    <t>Duke</t>
  </si>
  <si>
    <t>Spartan</t>
  </si>
  <si>
    <t>Patriot</t>
  </si>
  <si>
    <t>Bluejay</t>
  </si>
  <si>
    <t>Toro</t>
  </si>
  <si>
    <t>Bluecrop</t>
  </si>
  <si>
    <t>Bonus</t>
  </si>
  <si>
    <t>Bluegold</t>
  </si>
  <si>
    <t>Chandler</t>
  </si>
  <si>
    <t>Brigitta</t>
  </si>
  <si>
    <t>Nelson</t>
  </si>
  <si>
    <t>Darrow</t>
  </si>
  <si>
    <t>Elliot</t>
  </si>
  <si>
    <t>Голубика</t>
  </si>
  <si>
    <t>Дорогие партнеры, мы делаем всё возможное, чтобы как можно лучше обеспечить вас качественным посадочным материалом. 
Но при сильном изменении ситуации на рынке и в мире оставляем за собой право пересмотреть цены и условия по настоящему предложению в любое время до момента передачи вам товара.</t>
  </si>
  <si>
    <t>Адрес склада: Московская обл., Каширский район, дер. Барабаново</t>
  </si>
  <si>
    <t>евро</t>
  </si>
  <si>
    <t>Цена, ₽</t>
  </si>
  <si>
    <t>Количество растений</t>
  </si>
  <si>
    <t>Сумма за евровые растения</t>
  </si>
  <si>
    <t>Сумма за рублевые растения</t>
  </si>
  <si>
    <t>Сумма, ₽</t>
  </si>
  <si>
    <t>46-38-2654</t>
  </si>
  <si>
    <t>46-38-10295</t>
  </si>
  <si>
    <t>46-38-10294</t>
  </si>
  <si>
    <t>46-38-12015</t>
  </si>
  <si>
    <t>46-38-12024</t>
  </si>
  <si>
    <t>46-38-10144</t>
  </si>
  <si>
    <t>46-38-12016</t>
  </si>
  <si>
    <t>46-38-10293</t>
  </si>
  <si>
    <t>46-38-10286</t>
  </si>
  <si>
    <t>59-56-0027</t>
  </si>
  <si>
    <t>46-38-10285</t>
  </si>
  <si>
    <t>46-38-10292</t>
  </si>
  <si>
    <t>46-38-12017</t>
  </si>
  <si>
    <t>46-38-10296</t>
  </si>
  <si>
    <t>руб</t>
  </si>
  <si>
    <t>Blue Gold</t>
  </si>
  <si>
    <t xml:space="preserve">C3 </t>
  </si>
  <si>
    <t xml:space="preserve">C2 </t>
  </si>
  <si>
    <t>С1,5</t>
  </si>
  <si>
    <t>Lateblue</t>
  </si>
  <si>
    <t>Meader</t>
  </si>
  <si>
    <t xml:space="preserve">P8 </t>
  </si>
  <si>
    <t>Pink Lemonade</t>
  </si>
  <si>
    <t>Sierra</t>
  </si>
  <si>
    <t>Sweetheart</t>
  </si>
  <si>
    <t>RUS</t>
  </si>
  <si>
    <t xml:space="preserve"> </t>
  </si>
  <si>
    <t xml:space="preserve">Азалии/Рододендроны весна 2023    </t>
  </si>
  <si>
    <t>viscosum</t>
  </si>
  <si>
    <t>крупноцветковый</t>
  </si>
  <si>
    <t>Karminduft</t>
  </si>
  <si>
    <t>59-57-0260</t>
  </si>
  <si>
    <t>Weston's Lollipop</t>
  </si>
  <si>
    <t>59-57-0261</t>
  </si>
  <si>
    <t>Scarlet Wonder</t>
  </si>
  <si>
    <t>59-57-0262</t>
  </si>
  <si>
    <t>59-57-0263</t>
  </si>
  <si>
    <t>59-57-0264</t>
  </si>
  <si>
    <t>59-54-0134</t>
  </si>
  <si>
    <t>59-54-0697</t>
  </si>
  <si>
    <t>59-54-0137</t>
  </si>
  <si>
    <t>59-54-0240</t>
  </si>
  <si>
    <t>46-38-12144</t>
  </si>
  <si>
    <t>59-54-0199</t>
  </si>
  <si>
    <t>46-38-12146</t>
  </si>
  <si>
    <t>59-54-0314</t>
  </si>
  <si>
    <t>59-54-0699</t>
  </si>
  <si>
    <t>59-54-0423</t>
  </si>
  <si>
    <t>46-38-12145</t>
  </si>
  <si>
    <t>46-38-12159</t>
  </si>
  <si>
    <t>46-38-0943</t>
  </si>
  <si>
    <t>59-54-0210</t>
  </si>
  <si>
    <t>59-54-0212</t>
  </si>
  <si>
    <t>87-103-0193</t>
  </si>
  <si>
    <t>59-54-0110</t>
  </si>
  <si>
    <t>59-54-0437</t>
  </si>
  <si>
    <t>59-54-0448</t>
  </si>
  <si>
    <t>59-54-0701</t>
  </si>
  <si>
    <t>59-54-0683</t>
  </si>
  <si>
    <t>59-54-0171</t>
  </si>
  <si>
    <t>59-54-0470</t>
  </si>
  <si>
    <t>59-54-0228</t>
  </si>
  <si>
    <t>59-54-0685</t>
  </si>
  <si>
    <t>87-07-6909</t>
  </si>
  <si>
    <t>59-54-0477</t>
  </si>
  <si>
    <t>59-54-0301</t>
  </si>
  <si>
    <t>46-38-12241</t>
  </si>
  <si>
    <t>59-54-0255</t>
  </si>
  <si>
    <t>hybrida</t>
  </si>
  <si>
    <t>Alfred</t>
  </si>
  <si>
    <t>C5</t>
  </si>
  <si>
    <t>Andantino</t>
  </si>
  <si>
    <t>Azurro</t>
  </si>
  <si>
    <t xml:space="preserve">yakushimanum </t>
  </si>
  <si>
    <t>Blurettia</t>
  </si>
  <si>
    <t>C2</t>
  </si>
  <si>
    <t>Brisanz</t>
  </si>
  <si>
    <t xml:space="preserve">luteum </t>
  </si>
  <si>
    <t>Dotella</t>
  </si>
  <si>
    <t>C3</t>
  </si>
  <si>
    <t>Hachmann's Feuerschein</t>
  </si>
  <si>
    <t>Harvest Moon</t>
  </si>
  <si>
    <t>Jan III Sobieski</t>
  </si>
  <si>
    <t>Kabarett</t>
  </si>
  <si>
    <t>Lugano</t>
  </si>
  <si>
    <t>Marlis</t>
  </si>
  <si>
    <t>Pink Purple Dream</t>
  </si>
  <si>
    <t>Purple Splendour</t>
  </si>
  <si>
    <t>Red Jack</t>
  </si>
  <si>
    <t>forrestii / repens</t>
  </si>
  <si>
    <t>Фореста / ползучий</t>
  </si>
  <si>
    <t>Silvester</t>
  </si>
  <si>
    <t>Sneezy</t>
  </si>
  <si>
    <t>фиолетовый с бордовым пятном</t>
  </si>
  <si>
    <t>светло-фиолетовый</t>
  </si>
  <si>
    <t>малиновый с желтым пятном</t>
  </si>
  <si>
    <t>темно-розовый с бордовым пятном</t>
  </si>
  <si>
    <t>лиловый с бордовым пятном</t>
  </si>
  <si>
    <t>багрово-красный</t>
  </si>
  <si>
    <t>белый с желтым пятном</t>
  </si>
  <si>
    <t>Вечнозеленые </t>
  </si>
  <si>
    <t>Листопадные</t>
  </si>
  <si>
    <t>до-25</t>
  </si>
  <si>
    <t>До -30</t>
  </si>
  <si>
    <t>До -20</t>
  </si>
  <si>
    <t>начало мая</t>
  </si>
  <si>
    <t>в конце мая</t>
  </si>
  <si>
    <t>с конца апреля до середины мая</t>
  </si>
  <si>
    <t>Красивый кустарник с широкой кроной. Побеги направлены вверх. Цветки крупные  с волнистыми, фиолетовыми цветками с пятном оливкового цвета. Середина чуть более светлая. Сорт очень легкий для выращивания.</t>
  </si>
  <si>
    <t>Период наибольшей декоративности приходится на конец мая – июнь, когда на побегах распускаются многочисленные цветки насыщенно-красного, почти рубинового, оттенка, крупные – до 9,5 см в диаметре, с гофрированными лепестками, они станут настоящим украшением садового участка. Глянцевый блеск и темно-зеленую окраску листья сохраняют даже зимой.</t>
  </si>
  <si>
    <t>Цветки с четко выраженным темно-фиолетовым интенсивным окрасом, с большим темным пятном.  Средней силы роста.</t>
  </si>
  <si>
    <t> Цветки колокольчатые, в соцветиях по 10-20, в серединке светлые, почти белые, по краям малиново-розовые. Края лепестков слегка гофрированные.</t>
  </si>
  <si>
    <t>Вряд ли какой-либо другой красный цвет сияет так выразительно, как у рододендрона «Бризанц». Цветы кажутся двойными, увенчанными большими чашелистиками. Цветки чисто красного цвета, без примеси фиолетового. В отличие от других красных сортов растет медленно и компактно, густой. Хорошо ветвится. Сорт имеет награды. Морозостойкость -22°C.</t>
  </si>
  <si>
    <t xml:space="preserve">Изысканный сорт. Формирует сильный, широкий и свободный куст. Цветет в первой половине мая, изумительными белоснежными цветками, с крупным бордовым пятном на внутренней стороне лепестков. </t>
  </si>
  <si>
    <t xml:space="preserve">Чрезвычайно привлекательный вечнозеленый кустарник шаровидной формы с ярко-красными цветками. В 10 лет достигает в высоту около 1,1 м. Листья крупные, зеленые и матовые, декоративны круглый год. Цветки очень выразительные, не выгорают на солнце. Они собраны в шаровидные соцветия на верхушках побегов. </t>
  </si>
  <si>
    <t xml:space="preserve">Куст привлекает внимание очень большими овальными листьями, на фоне которых великолепно выглядят темно-розовые волнистые с чуть более светлой серединой цветки. </t>
  </si>
  <si>
    <t>Сорт финской селекции с темно-розовыми цветками с фиолетовым оттенком. Цветки воронковидной формы с гофрированными краями,нежные. Цветки собраны в шаровидном соцветии по около 15 – 20 штук.Рост средний, куст компактный прямой.</t>
  </si>
  <si>
    <t xml:space="preserve">Один из немногих сортов с темно-красными цветками. Цветет в конце мая-начале июня. Куст широкой правильной формы с листьями темно-зеленого цвета. Рост средний. </t>
  </si>
  <si>
    <t>Очень красивый и востребованный сорт листопадной азалии.  Куст достигает в высоту 100-150см. Цветет в конце мая одновременно с роспуском листьев чудесными ароматными золотисто-желтыми цветками. Листья зеленые, матовые, осенью приобрестают золотистую окраску</t>
  </si>
  <si>
    <t>Сорт имеет густую, округлую крону и большие побеги. В высоту может достигать 1 метра. Листва продолговатой формы, вечнозеленая, глянцевая, темно-зеленая. Начинает цвести в конце весны. Появляются красивые красно-малиновые цветы с характерными лимонно-желтыми пятнами. Кустарник с большим количеством цветков, что придает ему великолепный внешний вид.</t>
  </si>
  <si>
    <t xml:space="preserve">Сорт с фиолетово-розовыми цветками с большим бордово-красным пятном. Быстрорастущий куст. В возрасте 10 лет достигает высоты 150-170 см. Листья продолговатые блестящие темно-зеленого цвета. </t>
  </si>
  <si>
    <t xml:space="preserve">Большие широко раскрытые цветки светлого лилово-розового оттенка с темным бордовым пятном. Листья темно-зеленые блестящие. Куст низкий широкий компактный. </t>
  </si>
  <si>
    <t>Рододендрон "Марлис"  красивый ветвящийся куст с большими открытыми цветками интенсивно окрашеными в оттенки розового. Край лепестков волнистый. Листья глянцевые, темно-зеленые.В возрасте 10 лет куст достигает высоты 110 см и ширины 140 см.</t>
  </si>
  <si>
    <t>Немецкий сорт отобранный из рододендрона Catawbiense Grandiflorum со светло-фиолетовыми цветами. Отличается плотной, компактной формой, обильным цветением и зелто-коричневым рисунком на верхнем лепестке. Цветочные бутоны завязывают уже молодые кусты.</t>
  </si>
  <si>
    <t xml:space="preserve">Темно-фиолетовые цветки с еще более темным пятном и с волнистыми краями. Цветет в конце мая-начале июня. Куст компактный. </t>
  </si>
  <si>
    <t xml:space="preserve">Цветы слегка воронкообразные, чисто красные. Рост интенсивный, но компактный, ровный, листья светлозеленые, очень большие. В возрасте 10 лет достигает высоты 150-200 см. </t>
  </si>
  <si>
    <t>Рододендрон Скарлет Вондер -  низкорослый вечнозеленый кустарник широкой кроной. Цветки ярко-красные с гофрированным краем.Один из лучших гибридов, способных зимовать в умеренном климате. Листья кожистые, длинные. Цветки рододендрона крупные, до 6 см в диаметре собраны в соцветия по 12 штук.</t>
  </si>
  <si>
    <t>Цветки в бутонах кремового цвета, после раскрытия белые с заметным золотистым пятном. Большие цветки, около 9 см диаметром, слегка волнистые по краям, собраны в необычайно красивые щитовые соцветия.</t>
  </si>
  <si>
    <t>Красивый вечнозеленый, густой кустарник, высотой 0,5 - 1 м. Цветы маленькие, серебряно-розовые.</t>
  </si>
  <si>
    <t xml:space="preserve">Форма куста компактная густая. Цветки розовые, внутри чуть светлее. Верхний лепесток украшает большое темное пятно. Листья зеленого цвета со стальным оттенком.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</si>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</sst>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;;;"/>
    <numFmt numFmtId="165" formatCode="#,##0.00\ [$€-1];\-#,##0.00\ [$€-1]"/>
    <numFmt numFmtId="166" formatCode="#,##0.00\ &quot;₽&quot;"/>
    <numFmt numFmtId="167" formatCode="_-* #,##0.00\ [$€-1]_-;\-* #,##0.00\ [$€-1]_-;_-* &quot;-&quot;??\ [$€-1]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2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theme="0"/>
      <name val="Arial"/>
      <family val="2"/>
      <charset val="204"/>
    </font>
    <font>
      <sz val="11"/>
      <color rgb="FFFF0000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0000"/>
      <name val="Arial"/>
      <family val="2"/>
    </font>
    <font>
      <b/>
      <sz val="11"/>
      <color theme="0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0" tint="-0.499984740745262"/>
      <name val="Arial"/>
      <family val="2"/>
    </font>
    <font>
      <sz val="10"/>
      <name val="Courier"/>
      <family val="1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charset val="204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charset val="204"/>
      <scheme val="minor"/>
    </font>
    <font>
      <u/>
      <sz val="10"/>
      <color theme="0" tint="-0.14999847407452621"/>
      <name val="Calibri"/>
      <family val="2"/>
      <charset val="204"/>
      <scheme val="minor"/>
    </font>
    <font>
      <b/>
      <sz val="11"/>
      <color theme="0" tint="-0.1499984740745262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2F2C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5" fillId="0" borderId="0" applyNumberFormat="0" applyFill="0" applyBorder="0" applyAlignment="0" applyProtection="0"/>
    <xf numFmtId="0" fontId="1" fillId="0" borderId="0"/>
    <xf numFmtId="0" fontId="21" fillId="2" borderId="0" applyNumberFormat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56" fillId="0" borderId="0"/>
    <xf numFmtId="0" fontId="58" fillId="0" borderId="0"/>
    <xf numFmtId="0" fontId="1" fillId="0" borderId="0"/>
  </cellStyleXfs>
  <cellXfs count="210">
    <xf numFmtId="0" fontId="0" fillId="0" borderId="0" xfId="0"/>
    <xf numFmtId="164" fontId="6" fillId="0" borderId="0" xfId="2" applyNumberFormat="1" applyFont="1" applyAlignment="1" applyProtection="1">
      <alignment horizontal="left"/>
      <protection locked="0"/>
    </xf>
    <xf numFmtId="164" fontId="6" fillId="0" borderId="0" xfId="2" applyNumberFormat="1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shrinkToFi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left" indent="1"/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164" fontId="13" fillId="0" borderId="0" xfId="2" applyNumberFormat="1" applyFont="1" applyAlignment="1" applyProtection="1">
      <alignment horizontal="left" vertical="top"/>
      <protection locked="0"/>
    </xf>
    <xf numFmtId="164" fontId="13" fillId="0" borderId="0" xfId="2" applyNumberFormat="1" applyFont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9" fillId="0" borderId="0" xfId="3" applyFont="1" applyProtection="1">
      <protection locked="0"/>
    </xf>
    <xf numFmtId="0" fontId="13" fillId="0" borderId="0" xfId="2" applyFont="1" applyAlignment="1" applyProtection="1">
      <alignment horizontal="left" vertical="top" indent="1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164" fontId="9" fillId="0" borderId="0" xfId="3" applyNumberFormat="1" applyFont="1" applyAlignment="1" applyProtection="1">
      <alignment horizontal="left"/>
      <protection locked="0"/>
    </xf>
    <xf numFmtId="164" fontId="9" fillId="0" borderId="0" xfId="3" applyNumberFormat="1" applyFont="1" applyAlignment="1" applyProtection="1">
      <alignment horizontal="center"/>
      <protection locked="0"/>
    </xf>
    <xf numFmtId="0" fontId="16" fillId="0" borderId="0" xfId="4" applyFont="1" applyFill="1" applyAlignment="1" applyProtection="1">
      <alignment horizontal="right"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14" fillId="0" borderId="0" xfId="2" applyFont="1" applyAlignment="1" applyProtection="1">
      <alignment horizontal="right" vertical="center" indent="1"/>
      <protection locked="0"/>
    </xf>
    <xf numFmtId="1" fontId="3" fillId="3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top"/>
      <protection locked="0"/>
    </xf>
    <xf numFmtId="0" fontId="17" fillId="0" borderId="0" xfId="2" applyFont="1" applyAlignment="1" applyProtection="1">
      <alignment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vertical="center"/>
      <protection locked="0"/>
    </xf>
    <xf numFmtId="0" fontId="19" fillId="0" borderId="0" xfId="2" applyFont="1" applyAlignment="1" applyProtection="1">
      <alignment vertical="top"/>
      <protection locked="0"/>
    </xf>
    <xf numFmtId="0" fontId="5" fillId="0" borderId="0" xfId="2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20" fillId="0" borderId="0" xfId="5" applyFont="1" applyAlignment="1" applyProtection="1">
      <alignment horizontal="left" vertical="center"/>
      <protection locked="0"/>
    </xf>
    <xf numFmtId="0" fontId="1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left" vertical="center"/>
      <protection locked="0"/>
    </xf>
    <xf numFmtId="0" fontId="22" fillId="0" borderId="0" xfId="5" applyFont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17" fillId="0" borderId="0" xfId="5" applyFont="1" applyAlignment="1" applyProtection="1">
      <alignment horizontal="left" vertical="center"/>
      <protection locked="0"/>
    </xf>
    <xf numFmtId="0" fontId="23" fillId="0" borderId="0" xfId="5" applyFont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164" fontId="13" fillId="0" borderId="0" xfId="2" applyNumberFormat="1" applyFont="1" applyAlignment="1" applyProtection="1">
      <alignment horizontal="left"/>
      <protection locked="0"/>
    </xf>
    <xf numFmtId="0" fontId="24" fillId="0" borderId="0" xfId="5" applyFont="1" applyAlignment="1" applyProtection="1">
      <alignment horizontal="left" vertical="center"/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6" fillId="0" borderId="0" xfId="2" applyFont="1" applyAlignment="1" applyProtection="1">
      <alignment horizontal="left" vertical="center"/>
      <protection locked="0"/>
    </xf>
    <xf numFmtId="0" fontId="20" fillId="5" borderId="1" xfId="2" applyFont="1" applyFill="1" applyBorder="1" applyAlignment="1" applyProtection="1">
      <alignment horizontal="center" vertical="center"/>
      <protection locked="0"/>
    </xf>
    <xf numFmtId="164" fontId="6" fillId="0" borderId="0" xfId="2" applyNumberFormat="1" applyFont="1" applyAlignment="1" applyProtection="1">
      <alignment horizontal="left" vertical="center"/>
      <protection locked="0"/>
    </xf>
    <xf numFmtId="0" fontId="28" fillId="0" borderId="0" xfId="2" applyFont="1" applyAlignment="1" applyProtection="1">
      <alignment horizontal="center" vertical="center"/>
      <protection locked="0"/>
    </xf>
    <xf numFmtId="0" fontId="14" fillId="4" borderId="4" xfId="5" applyFont="1" applyFill="1" applyBorder="1" applyAlignment="1" applyProtection="1">
      <alignment horizontal="center" vertical="top" wrapText="1"/>
      <protection locked="0"/>
    </xf>
    <xf numFmtId="0" fontId="14" fillId="4" borderId="4" xfId="5" applyFont="1" applyFill="1" applyBorder="1" applyAlignment="1" applyProtection="1">
      <alignment horizontal="center" vertical="top" wrapText="1"/>
      <protection hidden="1"/>
    </xf>
    <xf numFmtId="0" fontId="29" fillId="6" borderId="0" xfId="2" applyFont="1" applyFill="1" applyAlignment="1" applyProtection="1">
      <alignment horizontal="center" vertical="top" wrapText="1"/>
      <protection locked="0"/>
    </xf>
    <xf numFmtId="0" fontId="30" fillId="5" borderId="1" xfId="8" applyFont="1" applyFill="1" applyBorder="1" applyAlignment="1" applyProtection="1">
      <alignment horizontal="left" vertical="center"/>
      <protection locked="0"/>
    </xf>
    <xf numFmtId="0" fontId="30" fillId="5" borderId="1" xfId="8" applyFont="1" applyFill="1" applyBorder="1" applyAlignment="1" applyProtection="1">
      <alignment horizontal="left" vertical="center"/>
      <protection hidden="1"/>
    </xf>
    <xf numFmtId="0" fontId="31" fillId="5" borderId="1" xfId="8" applyFont="1" applyFill="1" applyBorder="1" applyAlignment="1" applyProtection="1">
      <alignment horizontal="left" vertical="center"/>
      <protection hidden="1"/>
    </xf>
    <xf numFmtId="0" fontId="19" fillId="0" borderId="0" xfId="2" applyFont="1" applyAlignment="1" applyProtection="1">
      <alignment horizontal="left"/>
      <protection locked="0"/>
    </xf>
    <xf numFmtId="0" fontId="24" fillId="0" borderId="1" xfId="2" applyFont="1" applyBorder="1" applyAlignment="1" applyProtection="1">
      <alignment horizontal="left" vertical="center"/>
      <protection locked="0"/>
    </xf>
    <xf numFmtId="0" fontId="32" fillId="0" borderId="1" xfId="1" applyFont="1" applyFill="1" applyBorder="1" applyAlignment="1" applyProtection="1">
      <alignment horizontal="center" vertical="center"/>
      <protection locked="0"/>
    </xf>
    <xf numFmtId="0" fontId="24" fillId="0" borderId="1" xfId="2" applyFont="1" applyBorder="1" applyAlignment="1" applyProtection="1">
      <alignment horizontal="left" vertical="center" wrapText="1"/>
      <protection locked="0"/>
    </xf>
    <xf numFmtId="0" fontId="14" fillId="0" borderId="1" xfId="2" applyFont="1" applyBorder="1" applyAlignment="1" applyProtection="1">
      <alignment horizontal="left" vertical="center" wrapText="1"/>
      <protection locked="0"/>
    </xf>
    <xf numFmtId="0" fontId="24" fillId="0" borderId="1" xfId="2" applyFont="1" applyBorder="1" applyAlignment="1" applyProtection="1">
      <alignment horizontal="center" vertical="center"/>
      <protection locked="0"/>
    </xf>
    <xf numFmtId="2" fontId="33" fillId="0" borderId="1" xfId="2" applyNumberFormat="1" applyFont="1" applyBorder="1" applyAlignment="1" applyProtection="1">
      <alignment horizontal="center" vertical="center"/>
      <protection hidden="1"/>
    </xf>
    <xf numFmtId="167" fontId="14" fillId="0" borderId="1" xfId="2" applyNumberFormat="1" applyFont="1" applyBorder="1" applyAlignment="1" applyProtection="1">
      <alignment horizontal="center" vertical="center"/>
      <protection hidden="1"/>
    </xf>
    <xf numFmtId="1" fontId="14" fillId="0" borderId="1" xfId="2" applyNumberFormat="1" applyFont="1" applyBorder="1" applyAlignment="1" applyProtection="1">
      <alignment horizontal="center" vertical="center"/>
      <protection hidden="1"/>
    </xf>
    <xf numFmtId="0" fontId="24" fillId="5" borderId="1" xfId="2" applyFont="1" applyFill="1" applyBorder="1" applyAlignment="1" applyProtection="1">
      <alignment horizontal="center" vertical="center"/>
      <protection locked="0"/>
    </xf>
    <xf numFmtId="167" fontId="24" fillId="0" borderId="1" xfId="2" applyNumberFormat="1" applyFont="1" applyBorder="1" applyAlignment="1" applyProtection="1">
      <alignment horizontal="center" vertical="center"/>
      <protection locked="0"/>
    </xf>
    <xf numFmtId="0" fontId="24" fillId="0" borderId="5" xfId="2" applyFont="1" applyBorder="1" applyAlignment="1" applyProtection="1">
      <alignment horizontal="left" vertical="center"/>
      <protection locked="0"/>
    </xf>
    <xf numFmtId="0" fontId="24" fillId="0" borderId="5" xfId="2" applyFont="1" applyBorder="1" applyAlignment="1" applyProtection="1">
      <alignment horizontal="left" vertical="center" wrapText="1"/>
      <protection locked="0"/>
    </xf>
    <xf numFmtId="0" fontId="19" fillId="0" borderId="0" xfId="2" applyFont="1" applyProtection="1">
      <protection locked="0"/>
    </xf>
    <xf numFmtId="0" fontId="7" fillId="0" borderId="0" xfId="2" applyFont="1" applyProtection="1">
      <protection locked="0"/>
    </xf>
    <xf numFmtId="167" fontId="34" fillId="0" borderId="5" xfId="2" applyNumberFormat="1" applyFont="1" applyBorder="1" applyAlignment="1" applyProtection="1">
      <alignment horizontal="left" vertical="center"/>
      <protection locked="0"/>
    </xf>
    <xf numFmtId="164" fontId="7" fillId="0" borderId="0" xfId="2" applyNumberFormat="1" applyFont="1" applyAlignment="1" applyProtection="1">
      <alignment horizontal="left"/>
      <protection locked="0"/>
    </xf>
    <xf numFmtId="164" fontId="7" fillId="0" borderId="0" xfId="2" applyNumberFormat="1" applyFont="1" applyProtection="1">
      <protection locked="0"/>
    </xf>
    <xf numFmtId="0" fontId="19" fillId="0" borderId="0" xfId="2" applyFont="1" applyAlignment="1" applyProtection="1">
      <alignment shrinkToFit="1"/>
      <protection locked="0"/>
    </xf>
    <xf numFmtId="0" fontId="36" fillId="0" borderId="0" xfId="9" applyFont="1" applyProtection="1">
      <protection locked="0"/>
    </xf>
    <xf numFmtId="0" fontId="37" fillId="0" borderId="0" xfId="2" applyFont="1" applyAlignment="1" applyProtection="1">
      <alignment horizontal="center"/>
      <protection locked="0"/>
    </xf>
    <xf numFmtId="0" fontId="19" fillId="0" borderId="0" xfId="2" applyFont="1" applyAlignment="1" applyProtection="1">
      <alignment horizontal="left" indent="1"/>
      <protection locked="0"/>
    </xf>
    <xf numFmtId="0" fontId="1" fillId="0" borderId="6" xfId="10" applyBorder="1"/>
    <xf numFmtId="0" fontId="1" fillId="0" borderId="7" xfId="10" applyBorder="1"/>
    <xf numFmtId="0" fontId="1" fillId="0" borderId="8" xfId="10" applyBorder="1"/>
    <xf numFmtId="0" fontId="1" fillId="0" borderId="0" xfId="10"/>
    <xf numFmtId="0" fontId="1" fillId="0" borderId="9" xfId="10" applyBorder="1"/>
    <xf numFmtId="0" fontId="1" fillId="0" borderId="10" xfId="10" applyBorder="1"/>
    <xf numFmtId="0" fontId="38" fillId="0" borderId="9" xfId="10" applyFont="1" applyBorder="1"/>
    <xf numFmtId="0" fontId="38" fillId="0" borderId="0" xfId="10" applyFont="1"/>
    <xf numFmtId="0" fontId="39" fillId="0" borderId="0" xfId="10" applyFont="1"/>
    <xf numFmtId="0" fontId="39" fillId="0" borderId="10" xfId="10" applyFont="1" applyBorder="1"/>
    <xf numFmtId="0" fontId="40" fillId="0" borderId="0" xfId="10" applyFont="1"/>
    <xf numFmtId="0" fontId="40" fillId="0" borderId="10" xfId="10" applyFont="1" applyBorder="1"/>
    <xf numFmtId="0" fontId="41" fillId="0" borderId="9" xfId="10" applyFont="1" applyBorder="1"/>
    <xf numFmtId="0" fontId="42" fillId="7" borderId="9" xfId="10" applyFont="1" applyFill="1" applyBorder="1" applyAlignment="1">
      <alignment horizontal="right"/>
    </xf>
    <xf numFmtId="0" fontId="42" fillId="0" borderId="0" xfId="10" applyFont="1"/>
    <xf numFmtId="0" fontId="43" fillId="0" borderId="0" xfId="10" applyFont="1"/>
    <xf numFmtId="0" fontId="43" fillId="0" borderId="10" xfId="10" applyFont="1" applyBorder="1"/>
    <xf numFmtId="0" fontId="44" fillId="7" borderId="9" xfId="10" applyFont="1" applyFill="1" applyBorder="1" applyAlignment="1">
      <alignment horizontal="left"/>
    </xf>
    <xf numFmtId="0" fontId="46" fillId="0" borderId="0" xfId="10" applyFont="1"/>
    <xf numFmtId="0" fontId="47" fillId="0" borderId="0" xfId="10" applyFont="1"/>
    <xf numFmtId="0" fontId="44" fillId="0" borderId="0" xfId="10" applyFont="1" applyAlignment="1">
      <alignment horizontal="left"/>
    </xf>
    <xf numFmtId="0" fontId="48" fillId="0" borderId="0" xfId="10" applyFont="1"/>
    <xf numFmtId="0" fontId="48" fillId="0" borderId="10" xfId="10" applyFont="1" applyBorder="1"/>
    <xf numFmtId="0" fontId="47" fillId="7" borderId="9" xfId="10" applyFont="1" applyFill="1" applyBorder="1"/>
    <xf numFmtId="0" fontId="49" fillId="0" borderId="0" xfId="10" applyFont="1" applyAlignment="1">
      <alignment horizontal="left" indent="2"/>
    </xf>
    <xf numFmtId="0" fontId="50" fillId="0" borderId="0" xfId="10" applyFont="1" applyAlignment="1">
      <alignment horizontal="right"/>
    </xf>
    <xf numFmtId="0" fontId="49" fillId="0" borderId="0" xfId="10" applyFont="1" applyAlignment="1">
      <alignment horizontal="left"/>
    </xf>
    <xf numFmtId="0" fontId="51" fillId="0" borderId="0" xfId="10" applyFont="1" applyAlignment="1">
      <alignment vertical="center"/>
    </xf>
    <xf numFmtId="0" fontId="52" fillId="7" borderId="9" xfId="10" applyFont="1" applyFill="1" applyBorder="1"/>
    <xf numFmtId="0" fontId="52" fillId="0" borderId="0" xfId="10" applyFont="1"/>
    <xf numFmtId="0" fontId="1" fillId="7" borderId="9" xfId="10" applyFill="1" applyBorder="1"/>
    <xf numFmtId="0" fontId="43" fillId="7" borderId="9" xfId="10" applyFont="1" applyFill="1" applyBorder="1" applyAlignment="1">
      <alignment horizontal="right"/>
    </xf>
    <xf numFmtId="0" fontId="53" fillId="0" borderId="0" xfId="10" applyFont="1" applyAlignment="1">
      <alignment horizontal="left"/>
    </xf>
    <xf numFmtId="0" fontId="3" fillId="0" borderId="0" xfId="10" applyFont="1"/>
    <xf numFmtId="0" fontId="3" fillId="0" borderId="10" xfId="10" applyFont="1" applyBorder="1"/>
    <xf numFmtId="0" fontId="43" fillId="7" borderId="9" xfId="10" applyFont="1" applyFill="1" applyBorder="1" applyAlignment="1">
      <alignment horizontal="right" vertical="top"/>
    </xf>
    <xf numFmtId="0" fontId="3" fillId="0" borderId="10" xfId="10" applyFont="1" applyBorder="1" applyAlignment="1">
      <alignment vertical="top"/>
    </xf>
    <xf numFmtId="0" fontId="3" fillId="0" borderId="0" xfId="10" applyFont="1" applyAlignment="1">
      <alignment vertical="top"/>
    </xf>
    <xf numFmtId="0" fontId="49" fillId="0" borderId="0" xfId="10" applyFont="1" applyAlignment="1">
      <alignment horizontal="left" vertical="top" wrapText="1" indent="2"/>
    </xf>
    <xf numFmtId="0" fontId="43" fillId="7" borderId="9" xfId="11" applyFont="1" applyFill="1" applyBorder="1" applyAlignment="1">
      <alignment horizontal="right" vertical="top"/>
    </xf>
    <xf numFmtId="0" fontId="1" fillId="0" borderId="10" xfId="11" applyBorder="1"/>
    <xf numFmtId="0" fontId="1" fillId="0" borderId="0" xfId="11"/>
    <xf numFmtId="0" fontId="1" fillId="7" borderId="9" xfId="11" applyFill="1" applyBorder="1"/>
    <xf numFmtId="0" fontId="25" fillId="0" borderId="0" xfId="13" applyFont="1" applyAlignment="1">
      <alignment horizontal="left" vertical="top" wrapText="1"/>
    </xf>
    <xf numFmtId="0" fontId="1" fillId="0" borderId="11" xfId="10" applyBorder="1"/>
    <xf numFmtId="0" fontId="1" fillId="0" borderId="12" xfId="10" applyBorder="1"/>
    <xf numFmtId="0" fontId="1" fillId="0" borderId="13" xfId="10" applyBorder="1"/>
    <xf numFmtId="0" fontId="14" fillId="4" borderId="4" xfId="5" applyFont="1" applyFill="1" applyBorder="1" applyAlignment="1" applyProtection="1">
      <alignment horizontal="left" vertical="top" wrapText="1"/>
      <protection hidden="1"/>
    </xf>
    <xf numFmtId="0" fontId="54" fillId="5" borderId="1" xfId="8" applyFont="1" applyFill="1" applyBorder="1" applyAlignment="1" applyProtection="1">
      <alignment horizontal="left" vertical="top"/>
      <protection hidden="1"/>
    </xf>
    <xf numFmtId="0" fontId="54" fillId="5" borderId="1" xfId="8" applyFont="1" applyFill="1" applyBorder="1" applyAlignment="1" applyProtection="1">
      <alignment horizontal="left" vertical="center"/>
      <protection hidden="1"/>
    </xf>
    <xf numFmtId="167" fontId="24" fillId="0" borderId="1" xfId="2" applyNumberFormat="1" applyFont="1" applyBorder="1" applyAlignment="1" applyProtection="1">
      <alignment horizontal="left" vertical="top"/>
      <protection hidden="1"/>
    </xf>
    <xf numFmtId="0" fontId="9" fillId="0" borderId="0" xfId="3" applyFont="1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left" vertical="center"/>
      <protection locked="0"/>
    </xf>
    <xf numFmtId="167" fontId="24" fillId="0" borderId="1" xfId="2" applyNumberFormat="1" applyFont="1" applyBorder="1" applyAlignment="1" applyProtection="1">
      <alignment horizontal="left" vertical="center"/>
      <protection hidden="1"/>
    </xf>
    <xf numFmtId="167" fontId="24" fillId="0" borderId="1" xfId="2" applyNumberFormat="1" applyFont="1" applyBorder="1" applyAlignment="1" applyProtection="1">
      <alignment horizontal="left" vertical="center" wrapText="1"/>
      <protection hidden="1"/>
    </xf>
    <xf numFmtId="0" fontId="19" fillId="0" borderId="0" xfId="2" applyFont="1" applyAlignment="1" applyProtection="1">
      <alignment horizontal="left" wrapText="1"/>
      <protection locked="0"/>
    </xf>
    <xf numFmtId="0" fontId="30" fillId="5" borderId="5" xfId="8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55" fillId="0" borderId="0" xfId="2" applyFont="1" applyProtection="1">
      <protection locked="0"/>
    </xf>
    <xf numFmtId="0" fontId="33" fillId="0" borderId="0" xfId="0" applyFont="1"/>
    <xf numFmtId="0" fontId="55" fillId="0" borderId="0" xfId="2" applyFont="1" applyAlignment="1" applyProtection="1">
      <alignment horizontal="left"/>
      <protection locked="0"/>
    </xf>
    <xf numFmtId="0" fontId="14" fillId="4" borderId="4" xfId="2" applyFont="1" applyFill="1" applyBorder="1" applyAlignment="1" applyProtection="1">
      <alignment horizontal="center" vertical="top" wrapText="1"/>
      <protection locked="0"/>
    </xf>
    <xf numFmtId="0" fontId="59" fillId="0" borderId="2" xfId="17" applyFont="1" applyBorder="1" applyAlignment="1" applyProtection="1">
      <alignment horizontal="left" vertical="center" indent="1"/>
      <protection locked="0"/>
    </xf>
    <xf numFmtId="0" fontId="14" fillId="8" borderId="5" xfId="0" applyFont="1" applyFill="1" applyBorder="1" applyAlignment="1" applyProtection="1">
      <alignment horizontal="right" vertical="center"/>
      <protection locked="0"/>
    </xf>
    <xf numFmtId="1" fontId="59" fillId="0" borderId="5" xfId="0" applyNumberFormat="1" applyFont="1" applyBorder="1" applyAlignment="1">
      <alignment horizontal="right" vertical="center"/>
    </xf>
    <xf numFmtId="165" fontId="59" fillId="0" borderId="5" xfId="0" applyNumberFormat="1" applyFont="1" applyBorder="1" applyAlignment="1">
      <alignment horizontal="right" vertical="center"/>
    </xf>
    <xf numFmtId="166" fontId="59" fillId="0" borderId="5" xfId="0" applyNumberFormat="1" applyFont="1" applyBorder="1" applyAlignment="1">
      <alignment horizontal="right"/>
    </xf>
    <xf numFmtId="0" fontId="25" fillId="0" borderId="3" xfId="17" applyFont="1" applyBorder="1" applyAlignment="1" applyProtection="1">
      <alignment horizontal="left" vertical="center" inden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59" fillId="0" borderId="2" xfId="0" applyFont="1" applyBorder="1" applyAlignment="1" applyProtection="1">
      <alignment horizontal="left" vertical="center" indent="1"/>
      <protection locked="0"/>
    </xf>
    <xf numFmtId="0" fontId="14" fillId="0" borderId="2" xfId="0" applyFont="1" applyBorder="1" applyAlignment="1" applyProtection="1">
      <alignment horizontal="left" vertical="center" indent="1"/>
      <protection locked="0"/>
    </xf>
    <xf numFmtId="44" fontId="14" fillId="4" borderId="14" xfId="0" applyNumberFormat="1" applyFont="1" applyFill="1" applyBorder="1" applyAlignment="1" applyProtection="1">
      <alignment horizontal="left" vertical="center" indent="1"/>
      <protection locked="0"/>
    </xf>
    <xf numFmtId="167" fontId="60" fillId="0" borderId="1" xfId="2" applyNumberFormat="1" applyFont="1" applyBorder="1" applyAlignment="1" applyProtection="1">
      <alignment horizontal="center" vertical="center"/>
      <protection hidden="1"/>
    </xf>
    <xf numFmtId="44" fontId="60" fillId="0" borderId="1" xfId="2" applyNumberFormat="1" applyFont="1" applyBorder="1" applyAlignment="1" applyProtection="1">
      <alignment horizontal="center" vertical="center"/>
      <protection hidden="1"/>
    </xf>
    <xf numFmtId="44" fontId="31" fillId="5" borderId="1" xfId="8" applyNumberFormat="1" applyFont="1" applyFill="1" applyBorder="1" applyAlignment="1" applyProtection="1">
      <alignment horizontal="left" vertical="center"/>
      <protection hidden="1"/>
    </xf>
    <xf numFmtId="44" fontId="24" fillId="0" borderId="1" xfId="2" applyNumberFormat="1" applyFont="1" applyBorder="1" applyAlignment="1" applyProtection="1">
      <alignment horizontal="center" vertical="center"/>
      <protection locked="0"/>
    </xf>
    <xf numFmtId="166" fontId="14" fillId="0" borderId="5" xfId="0" applyNumberFormat="1" applyFont="1" applyBorder="1" applyAlignment="1">
      <alignment horizontal="right" vertical="center"/>
    </xf>
    <xf numFmtId="44" fontId="14" fillId="0" borderId="1" xfId="2" applyNumberFormat="1" applyFont="1" applyBorder="1" applyAlignment="1" applyProtection="1">
      <alignment horizontal="center" vertical="center"/>
      <protection hidden="1"/>
    </xf>
    <xf numFmtId="0" fontId="16" fillId="0" borderId="0" xfId="4" applyFont="1" applyFill="1" applyAlignment="1" applyProtection="1">
      <alignment horizontal="center" vertical="top"/>
      <protection locked="0"/>
    </xf>
    <xf numFmtId="0" fontId="27" fillId="0" borderId="3" xfId="2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19" fillId="0" borderId="0" xfId="2" applyFont="1" applyAlignment="1" applyProtection="1">
      <alignment vertical="center"/>
      <protection locked="0"/>
    </xf>
    <xf numFmtId="0" fontId="19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167" fontId="24" fillId="0" borderId="0" xfId="2" applyNumberFormat="1" applyFont="1" applyAlignment="1" applyProtection="1">
      <alignment horizontal="left" vertical="center"/>
      <protection hidden="1"/>
    </xf>
    <xf numFmtId="164" fontId="19" fillId="0" borderId="0" xfId="2" applyNumberFormat="1" applyFont="1" applyAlignment="1" applyProtection="1">
      <alignment horizontal="left"/>
      <protection locked="0"/>
    </xf>
    <xf numFmtId="0" fontId="27" fillId="0" borderId="3" xfId="2" applyFont="1" applyBorder="1" applyAlignment="1" applyProtection="1">
      <alignment horizontal="left" vertical="center"/>
      <protection locked="0"/>
    </xf>
    <xf numFmtId="0" fontId="57" fillId="6" borderId="0" xfId="16" applyFont="1" applyFill="1" applyAlignment="1" applyProtection="1">
      <alignment horizontal="left" wrapText="1"/>
      <protection locked="0"/>
    </xf>
    <xf numFmtId="0" fontId="57" fillId="6" borderId="0" xfId="16" applyFont="1" applyFill="1" applyAlignment="1" applyProtection="1">
      <alignment horizontal="center" vertical="top" wrapText="1"/>
      <protection locked="0"/>
    </xf>
    <xf numFmtId="0" fontId="53" fillId="0" borderId="0" xfId="10" applyFont="1" applyAlignment="1">
      <alignment horizontal="left" vertical="top" wrapText="1"/>
    </xf>
    <xf numFmtId="0" fontId="49" fillId="0" borderId="0" xfId="10" quotePrefix="1" applyFont="1" applyAlignment="1">
      <alignment horizontal="left" vertical="top" wrapText="1" indent="4"/>
    </xf>
    <xf numFmtId="0" fontId="49" fillId="0" borderId="0" xfId="10" applyFont="1" applyAlignment="1">
      <alignment horizontal="left" vertical="top" wrapText="1" indent="4"/>
    </xf>
    <xf numFmtId="0" fontId="25" fillId="0" borderId="0" xfId="13" applyFont="1" applyAlignment="1">
      <alignment horizontal="left" vertical="top" wrapText="1"/>
    </xf>
    <xf numFmtId="0" fontId="49" fillId="0" borderId="0" xfId="10" applyFont="1" applyAlignment="1">
      <alignment horizontal="left" vertical="top" wrapText="1" indent="2"/>
    </xf>
    <xf numFmtId="0" fontId="49" fillId="0" borderId="0" xfId="10" applyFont="1" applyAlignment="1">
      <alignment horizontal="left" vertical="top" wrapText="1" indent="3"/>
    </xf>
    <xf numFmtId="0" fontId="49" fillId="0" borderId="0" xfId="14" applyFont="1" applyAlignment="1">
      <alignment horizontal="left" vertical="top" wrapText="1" indent="2"/>
    </xf>
    <xf numFmtId="0" fontId="53" fillId="0" borderId="0" xfId="11" applyFont="1" applyAlignment="1">
      <alignment horizontal="left" vertical="top" wrapText="1"/>
    </xf>
    <xf numFmtId="0" fontId="49" fillId="0" borderId="0" xfId="11" applyFont="1" applyAlignment="1">
      <alignment horizontal="left" vertical="top" wrapText="1" indent="2"/>
    </xf>
    <xf numFmtId="0" fontId="49" fillId="0" borderId="0" xfId="12" applyFont="1" applyAlignment="1">
      <alignment horizontal="left" vertical="top" wrapText="1" indent="2"/>
    </xf>
    <xf numFmtId="0" fontId="53" fillId="0" borderId="0" xfId="12" applyFont="1" applyAlignment="1">
      <alignment horizontal="left" vertical="top" wrapText="1"/>
    </xf>
    <xf numFmtId="0" fontId="19" fillId="0" borderId="0" xfId="2" applyFont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61" fillId="0" borderId="0" xfId="2" applyFont="1" applyAlignment="1" applyProtection="1">
      <alignment horizontal="center"/>
      <protection locked="0"/>
    </xf>
    <xf numFmtId="0" fontId="62" fillId="0" borderId="1" xfId="2" applyFont="1" applyBorder="1" applyAlignment="1" applyProtection="1">
      <alignment horizontal="left" vertical="center"/>
      <protection locked="0"/>
    </xf>
    <xf numFmtId="0" fontId="63" fillId="0" borderId="1" xfId="1" applyFont="1" applyFill="1" applyBorder="1" applyAlignment="1" applyProtection="1">
      <alignment horizontal="center" vertical="center"/>
      <protection locked="0"/>
    </xf>
    <xf numFmtId="0" fontId="62" fillId="0" borderId="1" xfId="2" applyFont="1" applyBorder="1" applyAlignment="1" applyProtection="1">
      <alignment horizontal="left" vertical="center" wrapText="1"/>
      <protection locked="0"/>
    </xf>
    <xf numFmtId="0" fontId="64" fillId="0" borderId="1" xfId="2" applyFont="1" applyBorder="1" applyAlignment="1" applyProtection="1">
      <alignment horizontal="left" vertical="center" wrapText="1"/>
      <protection locked="0"/>
    </xf>
    <xf numFmtId="0" fontId="62" fillId="0" borderId="1" xfId="2" applyFont="1" applyBorder="1" applyAlignment="1" applyProtection="1">
      <alignment horizontal="center" vertical="center"/>
      <protection locked="0"/>
    </xf>
    <xf numFmtId="167" fontId="64" fillId="0" borderId="1" xfId="2" applyNumberFormat="1" applyFont="1" applyBorder="1" applyAlignment="1" applyProtection="1">
      <alignment horizontal="center" vertical="center"/>
      <protection hidden="1"/>
    </xf>
    <xf numFmtId="44" fontId="64" fillId="0" borderId="1" xfId="2" applyNumberFormat="1" applyFont="1" applyBorder="1" applyAlignment="1" applyProtection="1">
      <alignment horizontal="center" vertical="center"/>
      <protection hidden="1"/>
    </xf>
    <xf numFmtId="1" fontId="64" fillId="0" borderId="1" xfId="2" applyNumberFormat="1" applyFont="1" applyBorder="1" applyAlignment="1" applyProtection="1">
      <alignment horizontal="center" vertical="center"/>
      <protection hidden="1"/>
    </xf>
    <xf numFmtId="0" fontId="62" fillId="5" borderId="1" xfId="2" applyFont="1" applyFill="1" applyBorder="1" applyAlignment="1" applyProtection="1">
      <alignment horizontal="center" vertical="center"/>
      <protection locked="0"/>
    </xf>
    <xf numFmtId="167" fontId="62" fillId="0" borderId="1" xfId="2" applyNumberFormat="1" applyFont="1" applyBorder="1" applyAlignment="1" applyProtection="1">
      <alignment horizontal="center" vertical="center"/>
      <protection locked="0"/>
    </xf>
    <xf numFmtId="44" fontId="62" fillId="0" borderId="1" xfId="2" applyNumberFormat="1" applyFont="1" applyBorder="1" applyAlignment="1" applyProtection="1">
      <alignment horizontal="center" vertical="center"/>
      <protection locked="0"/>
    </xf>
    <xf numFmtId="167" fontId="64" fillId="0" borderId="5" xfId="2" applyNumberFormat="1" applyFont="1" applyBorder="1" applyAlignment="1" applyProtection="1">
      <alignment horizontal="left" vertical="center"/>
      <protection locked="0"/>
    </xf>
    <xf numFmtId="0" fontId="62" fillId="0" borderId="5" xfId="2" applyFont="1" applyBorder="1" applyAlignment="1" applyProtection="1">
      <alignment horizontal="left" vertical="center"/>
      <protection locked="0"/>
    </xf>
    <xf numFmtId="167" fontId="62" fillId="0" borderId="1" xfId="2" applyNumberFormat="1" applyFont="1" applyBorder="1" applyAlignment="1" applyProtection="1">
      <alignment horizontal="left" vertical="top"/>
      <protection hidden="1"/>
    </xf>
    <xf numFmtId="167" fontId="62" fillId="0" borderId="1" xfId="2" applyNumberFormat="1" applyFont="1" applyBorder="1" applyAlignment="1" applyProtection="1">
      <alignment horizontal="left" vertical="center"/>
      <protection hidden="1"/>
    </xf>
    <xf numFmtId="0" fontId="62" fillId="0" borderId="5" xfId="2" applyFont="1" applyBorder="1" applyAlignment="1" applyProtection="1">
      <alignment horizontal="left" vertical="center" wrapText="1"/>
      <protection locked="0"/>
    </xf>
    <xf numFmtId="0" fontId="62" fillId="0" borderId="0" xfId="0" applyFont="1"/>
    <xf numFmtId="0" fontId="61" fillId="0" borderId="0" xfId="2" applyFont="1" applyProtection="1">
      <protection locked="0"/>
    </xf>
    <xf numFmtId="0" fontId="61" fillId="0" borderId="0" xfId="2" applyFont="1" applyAlignment="1" applyProtection="1">
      <alignment horizontal="left"/>
      <protection locked="0"/>
    </xf>
    <xf numFmtId="0" fontId="62" fillId="0" borderId="0" xfId="0" applyFont="1" applyAlignment="1">
      <alignment vertical="center"/>
    </xf>
    <xf numFmtId="0" fontId="61" fillId="0" borderId="0" xfId="2" applyFont="1" applyAlignment="1" applyProtection="1">
      <alignment vertical="center"/>
      <protection locked="0"/>
    </xf>
    <xf numFmtId="0" fontId="61" fillId="0" borderId="0" xfId="2" applyFont="1" applyAlignment="1" applyProtection="1">
      <alignment horizontal="left" vertical="center"/>
      <protection locked="0"/>
    </xf>
    <xf numFmtId="0" fontId="65" fillId="0" borderId="1" xfId="1" applyFont="1" applyFill="1" applyBorder="1" applyAlignment="1" applyProtection="1">
      <alignment horizontal="center" vertical="center"/>
      <protection locked="0"/>
    </xf>
    <xf numFmtId="167" fontId="14" fillId="0" borderId="5" xfId="2" applyNumberFormat="1" applyFont="1" applyBorder="1" applyAlignment="1" applyProtection="1">
      <alignment horizontal="left" vertical="center"/>
      <protection locked="0"/>
    </xf>
    <xf numFmtId="0" fontId="24" fillId="0" borderId="0" xfId="0" applyFont="1"/>
  </cellXfs>
  <cellStyles count="19">
    <cellStyle name="Гиперссылка" xfId="1" builtinId="8"/>
    <cellStyle name="Гиперссылка 2" xfId="4" xr:uid="{DF233A3F-E5FC-4418-B279-4B367073BACC}"/>
    <cellStyle name="Денежный 3" xfId="7" xr:uid="{DEAEB201-8EC5-4013-A955-09CF0E584120}"/>
    <cellStyle name="Нейтральный 2" xfId="6" xr:uid="{1D96CC4A-8CD6-4108-BE81-9F3455E77D38}"/>
    <cellStyle name="Обычный" xfId="0" builtinId="0"/>
    <cellStyle name="Обычный 11" xfId="8" xr:uid="{7E55E212-56D6-4F58-B49E-108406EB87AB}"/>
    <cellStyle name="Обычный 2" xfId="2" xr:uid="{802E96E5-4BAF-41EC-A5BA-73F1AD38B3AE}"/>
    <cellStyle name="Обычный 2 2 2" xfId="11" xr:uid="{64F173DE-514A-404C-9A3A-0F4E9DA33F71}"/>
    <cellStyle name="Обычный 2 3" xfId="5" xr:uid="{7B962D74-8B57-4588-8D0C-CB9A7EB7587B}"/>
    <cellStyle name="Обычный 3" xfId="3" xr:uid="{C157DF2C-F81A-4C28-B975-C6C297612FDC}"/>
    <cellStyle name="Обычный 3 2" xfId="13" xr:uid="{944064A9-DC2A-4BBE-849B-8D03F11BE8A7}"/>
    <cellStyle name="Обычный 3 2 2" xfId="12" xr:uid="{45621748-DF17-495F-AAE3-2FC654DBDCD9}"/>
    <cellStyle name="Обычный 3 2 2 2" xfId="14" xr:uid="{386EAAC4-1C6B-4FE4-A122-9E52950E4E4F}"/>
    <cellStyle name="Обычный 4" xfId="10" xr:uid="{9A7089C3-844C-467F-856A-C593441BBE97}"/>
    <cellStyle name="Обычный 4 2" xfId="9" xr:uid="{E95EF357-7E19-4CB1-9DE7-C83F9EF984D1}"/>
    <cellStyle name="Обычный 5" xfId="15" xr:uid="{3C9F6D5F-3CEC-4E48-B78C-427D8E7D6E9E}"/>
    <cellStyle name="Обычный 7" xfId="18" xr:uid="{B1A75880-F856-486D-9EC7-E4E53CD11104}"/>
    <cellStyle name="Обычный_Лист1" xfId="17" xr:uid="{94413213-EA0A-4571-A8B8-5FD03D3B918D}"/>
    <cellStyle name="Обычный_Лист1 2" xfId="16" xr:uid="{EA817CB1-F2A4-468C-8242-ED7984DD4AA2}"/>
  </cellStyles>
  <dxfs count="19"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213745</xdr:rowOff>
    </xdr:from>
    <xdr:to>
      <xdr:col>5</xdr:col>
      <xdr:colOff>70757</xdr:colOff>
      <xdr:row>3</xdr:row>
      <xdr:rowOff>159544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50400F4-50EA-4107-AA3E-132E1FF0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213745"/>
          <a:ext cx="2002971" cy="881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1FBE2E-5432-4C72-ABD4-CC09EAA19B01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Владимирская область, Киржачский район, дер. Знаменское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259709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C7673C-5CF9-4FDB-A254-8B99744A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256312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4</xdr:col>
      <xdr:colOff>428956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0EDFB09-AD8B-4B78-A55C-C00A9016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169243"/>
          <a:ext cx="242920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5</xdr:col>
      <xdr:colOff>409988</xdr:colOff>
      <xdr:row>68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014226C-2955-4B54-9C6A-F1D073D3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863457"/>
          <a:ext cx="3036166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12</xdr:col>
      <xdr:colOff>410584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DCA6747-55E7-4F67-A784-4FB15E51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418262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124706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0C315D7-6853-4943-B106-91B2FF7E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997233"/>
          <a:ext cx="6506456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8</xdr:col>
      <xdr:colOff>429296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0ADD0A0-E37F-4EA2-AC93-7A0DF0C27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513143"/>
          <a:ext cx="493326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314325</xdr:colOff>
      <xdr:row>105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0EE7D81-B4C5-45F6-87AF-41B48AF7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605796"/>
          <a:ext cx="9180739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0</xdr:rowOff>
    </xdr:from>
    <xdr:to>
      <xdr:col>4</xdr:col>
      <xdr:colOff>287656</xdr:colOff>
      <xdr:row>5</xdr:row>
      <xdr:rowOff>132707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145B03E-023D-42A3-A122-55984D45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432141" cy="1063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pro/zimostoikie-rododendrony.html/nid/60699" TargetMode="External"/><Relationship Id="rId117" Type="http://schemas.openxmlformats.org/officeDocument/2006/relationships/drawing" Target="../drawings/drawing1.xml"/><Relationship Id="rId21" Type="http://schemas.openxmlformats.org/officeDocument/2006/relationships/hyperlink" Target="https://plantmarket.ru/katalog/5/azaliya-rododendron-listopadnyy-gibridnyy-glowing-embers/?sphrase_id=1483" TargetMode="External"/><Relationship Id="rId42" Type="http://schemas.openxmlformats.org/officeDocument/2006/relationships/hyperlink" Target="https://plantmarket.pro/zimostoikie-rododendrony.html/nid/60692" TargetMode="External"/><Relationship Id="rId47" Type="http://schemas.openxmlformats.org/officeDocument/2006/relationships/hyperlink" Target="https://plantmarket.pro/zimostoikie-rododendrony.html/nid/60689" TargetMode="External"/><Relationship Id="rId63" Type="http://schemas.openxmlformats.org/officeDocument/2006/relationships/hyperlink" Target="https://plantmarket.pro/zimostoikie-rododendrony.html/nid/61694" TargetMode="External"/><Relationship Id="rId68" Type="http://schemas.openxmlformats.org/officeDocument/2006/relationships/hyperlink" Target="https://disk.yandex.ru/i/e3lwqXGFY6ghKw" TargetMode="External"/><Relationship Id="rId84" Type="http://schemas.openxmlformats.org/officeDocument/2006/relationships/hyperlink" Target="https://plantmarket.pro/zimostoikie-rododendrony.html/nid/61498" TargetMode="External"/><Relationship Id="rId89" Type="http://schemas.openxmlformats.org/officeDocument/2006/relationships/hyperlink" Target="https://plantmarket.ru/katalog/5/azaliya-rododendron-listopadnyy-gibridnyy-feuerwerk/" TargetMode="External"/><Relationship Id="rId112" Type="http://schemas.openxmlformats.org/officeDocument/2006/relationships/hyperlink" Target="https://disk.yandex.ru/i/VF5hoPLTi7loiQ" TargetMode="External"/><Relationship Id="rId16" Type="http://schemas.openxmlformats.org/officeDocument/2006/relationships/hyperlink" Target="https://plantmarket.pro/zimostoikie-rododendrony.html/nid/60703" TargetMode="External"/><Relationship Id="rId107" Type="http://schemas.openxmlformats.org/officeDocument/2006/relationships/hyperlink" Target="https://plantmarket.pro/zimostoikie-rododendrony.html/nid/61498" TargetMode="External"/><Relationship Id="rId11" Type="http://schemas.openxmlformats.org/officeDocument/2006/relationships/hyperlink" Target="https://plantmarket.pro/zimostoikie-rododendrony.html/nid/60684" TargetMode="External"/><Relationship Id="rId32" Type="http://schemas.openxmlformats.org/officeDocument/2006/relationships/hyperlink" Target="https://disk.yandex.ru/i/tDudbAidfdEvhA" TargetMode="External"/><Relationship Id="rId37" Type="http://schemas.openxmlformats.org/officeDocument/2006/relationships/hyperlink" Target="https://disk.yandex.ru/i/aruRRMpqq5IdoA" TargetMode="External"/><Relationship Id="rId53" Type="http://schemas.openxmlformats.org/officeDocument/2006/relationships/hyperlink" Target="https://disk.yandex.ru/i/Dv5uJIN8mdtQuA" TargetMode="External"/><Relationship Id="rId58" Type="http://schemas.openxmlformats.org/officeDocument/2006/relationships/hyperlink" Target="https://disk.yandex.ru/i/tj3SSkXehXDAbQ" TargetMode="External"/><Relationship Id="rId74" Type="http://schemas.openxmlformats.org/officeDocument/2006/relationships/hyperlink" Target="https://plantmarket.pro/zimostoikie-rododendrony.html/nid/61500" TargetMode="External"/><Relationship Id="rId79" Type="http://schemas.openxmlformats.org/officeDocument/2006/relationships/hyperlink" Target="https://disk.yandex.ru/i/c1-7HJPhqjq4Ww" TargetMode="External"/><Relationship Id="rId102" Type="http://schemas.openxmlformats.org/officeDocument/2006/relationships/hyperlink" Target="https://plantmarket.pro/zimostoikie-rododendrony.html/nid/61619" TargetMode="External"/><Relationship Id="rId5" Type="http://schemas.openxmlformats.org/officeDocument/2006/relationships/hyperlink" Target="https://disk.yandex.ru/i/aruRRMpqq5IdoA" TargetMode="External"/><Relationship Id="rId90" Type="http://schemas.openxmlformats.org/officeDocument/2006/relationships/hyperlink" Target="https://plantmarket.pro/zimostoikie-rododendrony.html/nid/60702" TargetMode="External"/><Relationship Id="rId95" Type="http://schemas.openxmlformats.org/officeDocument/2006/relationships/hyperlink" Target="https://plantmarket.pro/zimostoikie-rododendrony.html/nid/61637" TargetMode="External"/><Relationship Id="rId22" Type="http://schemas.openxmlformats.org/officeDocument/2006/relationships/hyperlink" Target="https://disk.yandex.ru/i/mIxjdQBi7vyHNQ" TargetMode="External"/><Relationship Id="rId27" Type="http://schemas.openxmlformats.org/officeDocument/2006/relationships/hyperlink" Target="https://plantmarket.pro/zimostoikie-rododendrony.html/nid/60699" TargetMode="External"/><Relationship Id="rId43" Type="http://schemas.openxmlformats.org/officeDocument/2006/relationships/hyperlink" Target="https://plantmarket.pro/zimostoikie-rododendrony.html/nid/61730" TargetMode="External"/><Relationship Id="rId48" Type="http://schemas.openxmlformats.org/officeDocument/2006/relationships/hyperlink" Target="https://plantmarket.pro/zimostoikie-rododendrony.html/nid/60687" TargetMode="External"/><Relationship Id="rId64" Type="http://schemas.openxmlformats.org/officeDocument/2006/relationships/hyperlink" Target="https://plantmarket.pro/zimostoikie-rododendrony.html/nid/61694" TargetMode="External"/><Relationship Id="rId69" Type="http://schemas.openxmlformats.org/officeDocument/2006/relationships/hyperlink" Target="https://disk.yandex.ru/i/hYT8iN2vof5-8g" TargetMode="External"/><Relationship Id="rId113" Type="http://schemas.openxmlformats.org/officeDocument/2006/relationships/hyperlink" Target="https://plantmarket.pro/zimostoikie-rododendrony.html/nid/60692" TargetMode="External"/><Relationship Id="rId80" Type="http://schemas.openxmlformats.org/officeDocument/2006/relationships/hyperlink" Target="https://plantmarket.ru/katalog/5/azaliya-rododendron-listopadnyy-gibridnyy-glowing-embers/?sphrase_id=1483" TargetMode="External"/><Relationship Id="rId85" Type="http://schemas.openxmlformats.org/officeDocument/2006/relationships/hyperlink" Target="https://plantmarket.pro/zimostoikie-rododendrony.html/nid/60670" TargetMode="External"/><Relationship Id="rId12" Type="http://schemas.openxmlformats.org/officeDocument/2006/relationships/hyperlink" Target="https://disk.yandex.ru/i/d_bxHPWIoe3Ybg" TargetMode="External"/><Relationship Id="rId17" Type="http://schemas.openxmlformats.org/officeDocument/2006/relationships/hyperlink" Target="https://plantmarket.pro/zimostoikie-rododendrony.html/nid/60703" TargetMode="External"/><Relationship Id="rId33" Type="http://schemas.openxmlformats.org/officeDocument/2006/relationships/hyperlink" Target="https://plantmarket.pro/zimostoikie-rododendrony.html/nid/61733" TargetMode="External"/><Relationship Id="rId38" Type="http://schemas.openxmlformats.org/officeDocument/2006/relationships/hyperlink" Target="https://plantmarket.pro/zimostoikie-rododendrony.html/nid/61732" TargetMode="External"/><Relationship Id="rId59" Type="http://schemas.openxmlformats.org/officeDocument/2006/relationships/hyperlink" Target="https://disk.yandex.ru/i/oZL4EGopHftPIg" TargetMode="External"/><Relationship Id="rId103" Type="http://schemas.openxmlformats.org/officeDocument/2006/relationships/hyperlink" Target="https://disk.yandex.ru/i/SYqSP4wSxFS4fg" TargetMode="External"/><Relationship Id="rId108" Type="http://schemas.openxmlformats.org/officeDocument/2006/relationships/hyperlink" Target="https://plantmarket.pro/zimostoikie-rododendrony.html/nid/60678" TargetMode="External"/><Relationship Id="rId54" Type="http://schemas.openxmlformats.org/officeDocument/2006/relationships/hyperlink" Target="https://plantmarket.pro/zimostoikie-rododendrony.html/nid/60685" TargetMode="External"/><Relationship Id="rId70" Type="http://schemas.openxmlformats.org/officeDocument/2006/relationships/hyperlink" Target="https://plantmarket.pro/zimostoikie-rododendrony.html/nid/60703" TargetMode="External"/><Relationship Id="rId75" Type="http://schemas.openxmlformats.org/officeDocument/2006/relationships/hyperlink" Target="https://plantmarket.pro/zimostoikie-rododendrony.html/nid/61645" TargetMode="External"/><Relationship Id="rId91" Type="http://schemas.openxmlformats.org/officeDocument/2006/relationships/hyperlink" Target="https://plantmarket.pro/zimostoikie-rododendrony.html/nid/60702" TargetMode="External"/><Relationship Id="rId96" Type="http://schemas.openxmlformats.org/officeDocument/2006/relationships/hyperlink" Target="https://plantmarket.pro/zimostoikie-rododendrony.html/nid/61712" TargetMode="External"/><Relationship Id="rId1" Type="http://schemas.openxmlformats.org/officeDocument/2006/relationships/hyperlink" Target="https://plantmarket.ru/katalog/5/azaliya-rododendron-listopadnyy-gibridnyy-anneke/" TargetMode="External"/><Relationship Id="rId6" Type="http://schemas.openxmlformats.org/officeDocument/2006/relationships/hyperlink" Target="https://plantmarket.pro/zimostoikie-rododendrony.html/nid/60692" TargetMode="External"/><Relationship Id="rId23" Type="http://schemas.openxmlformats.org/officeDocument/2006/relationships/hyperlink" Target="https://disk.yandex.ru/i/2lGsoFdczX7vZg" TargetMode="External"/><Relationship Id="rId28" Type="http://schemas.openxmlformats.org/officeDocument/2006/relationships/hyperlink" Target="https://plantmarket.pro/zimostoikie-rododendrony.html/nid/60703" TargetMode="External"/><Relationship Id="rId49" Type="http://schemas.openxmlformats.org/officeDocument/2006/relationships/hyperlink" Target="https://plantmarket.pro/zimostoikie-rododendrony.html/nid/60706" TargetMode="External"/><Relationship Id="rId114" Type="http://schemas.openxmlformats.org/officeDocument/2006/relationships/hyperlink" Target="https://disk.yandex.ru/i/aR5JOBXCyqVpbg" TargetMode="External"/><Relationship Id="rId10" Type="http://schemas.openxmlformats.org/officeDocument/2006/relationships/hyperlink" Target="https://disk.yandex.ru/i/oZL4EGopHftPIg" TargetMode="External"/><Relationship Id="rId31" Type="http://schemas.openxmlformats.org/officeDocument/2006/relationships/hyperlink" Target="https://plantmarket.pro/zimostoikie-rododendrony.html/nid/60695" TargetMode="External"/><Relationship Id="rId44" Type="http://schemas.openxmlformats.org/officeDocument/2006/relationships/hyperlink" Target="https://plantmarket.pro/zimostoikie-rododendrony.html/nid/60691" TargetMode="External"/><Relationship Id="rId52" Type="http://schemas.openxmlformats.org/officeDocument/2006/relationships/hyperlink" Target="https://plantmarket.pro/zimostoikie-rododendrony.html/nid/61657" TargetMode="External"/><Relationship Id="rId60" Type="http://schemas.openxmlformats.org/officeDocument/2006/relationships/hyperlink" Target="https://plantmarket.pro/zimostoikie-rododendrony.html/nid/60684" TargetMode="External"/><Relationship Id="rId65" Type="http://schemas.openxmlformats.org/officeDocument/2006/relationships/hyperlink" Target="https://plantmarket.pro/zimostoikie-rododendrony.html/nid/61501" TargetMode="External"/><Relationship Id="rId73" Type="http://schemas.openxmlformats.org/officeDocument/2006/relationships/hyperlink" Target="https://plantmarket.pro/zimostoikie-rododendrony.html/nid/60710" TargetMode="External"/><Relationship Id="rId78" Type="http://schemas.openxmlformats.org/officeDocument/2006/relationships/hyperlink" Target="https://plantmarket.pro/zimostoikie-rododendrony.html/nid/60678" TargetMode="External"/><Relationship Id="rId81" Type="http://schemas.openxmlformats.org/officeDocument/2006/relationships/hyperlink" Target="https://disk.yandex.ru/i/mIxjdQBi7vyHNQ" TargetMode="External"/><Relationship Id="rId86" Type="http://schemas.openxmlformats.org/officeDocument/2006/relationships/hyperlink" Target="https://plantmarket.pro/zimostoikie-rododendrony.html/nid/61717" TargetMode="External"/><Relationship Id="rId94" Type="http://schemas.openxmlformats.org/officeDocument/2006/relationships/hyperlink" Target="https://disk.yandex.ru/i/w38ceaHJzoBa_A" TargetMode="External"/><Relationship Id="rId99" Type="http://schemas.openxmlformats.org/officeDocument/2006/relationships/hyperlink" Target="https://plantmarket.pro/zimostoikie-rododendrony.html/nid/61708" TargetMode="External"/><Relationship Id="rId101" Type="http://schemas.openxmlformats.org/officeDocument/2006/relationships/hyperlink" Target="https://plantmarket.pro/zimostoikie-rododendrony.html/nid/61698" TargetMode="External"/><Relationship Id="rId4" Type="http://schemas.openxmlformats.org/officeDocument/2006/relationships/hyperlink" Target="https://plantmarket.pro/zimostoikie-rododendrony.html/nid/60694" TargetMode="External"/><Relationship Id="rId9" Type="http://schemas.openxmlformats.org/officeDocument/2006/relationships/hyperlink" Target="https://disk.yandex.ru/i/Dv5uJIN8mdtQuA" TargetMode="External"/><Relationship Id="rId13" Type="http://schemas.openxmlformats.org/officeDocument/2006/relationships/hyperlink" Target="https://plantmarket.pro/zimostoikie-rododendrony.html/nid/61694" TargetMode="External"/><Relationship Id="rId18" Type="http://schemas.openxmlformats.org/officeDocument/2006/relationships/hyperlink" Target="https://disk.yandex.ru/i/Xs0nTe4MtseXDw" TargetMode="External"/><Relationship Id="rId39" Type="http://schemas.openxmlformats.org/officeDocument/2006/relationships/hyperlink" Target="https://plantmarket.pro/zimostoikie-rododendrony.html/nid/60693" TargetMode="External"/><Relationship Id="rId109" Type="http://schemas.openxmlformats.org/officeDocument/2006/relationships/hyperlink" Target="https://plantmarket.pro/zimostoikie-rododendrony.html/nid/60674" TargetMode="External"/><Relationship Id="rId34" Type="http://schemas.openxmlformats.org/officeDocument/2006/relationships/hyperlink" Target="https://plantmarket.pro/zimostoikie-rododendrony.html/nid/60694" TargetMode="External"/><Relationship Id="rId50" Type="http://schemas.openxmlformats.org/officeDocument/2006/relationships/hyperlink" Target="https://plantmarket.pro/zimostoikie-rododendrony.html/nid/60706" TargetMode="External"/><Relationship Id="rId55" Type="http://schemas.openxmlformats.org/officeDocument/2006/relationships/hyperlink" Target="https://plantmarket.pro/zimostoikie-rododendrony.html/nid/60685" TargetMode="External"/><Relationship Id="rId76" Type="http://schemas.openxmlformats.org/officeDocument/2006/relationships/hyperlink" Target="https://plantmarket.pro/zimostoikie-rododendrony.html/nid/60674" TargetMode="External"/><Relationship Id="rId97" Type="http://schemas.openxmlformats.org/officeDocument/2006/relationships/hyperlink" Target="https://disk.yandex.ru/i/2lGsoFdczX7vZg" TargetMode="External"/><Relationship Id="rId104" Type="http://schemas.openxmlformats.org/officeDocument/2006/relationships/hyperlink" Target="https://plantmarket.pro/zimostoikie-rododendrony.html/nid/60699" TargetMode="External"/><Relationship Id="rId7" Type="http://schemas.openxmlformats.org/officeDocument/2006/relationships/hyperlink" Target="https://plantmarket.pro/zimostoikie-rododendrony.html/nid/60691" TargetMode="External"/><Relationship Id="rId71" Type="http://schemas.openxmlformats.org/officeDocument/2006/relationships/hyperlink" Target="https://disk.yandex.ru/i/Xs0nTe4MtseXDw" TargetMode="External"/><Relationship Id="rId92" Type="http://schemas.openxmlformats.org/officeDocument/2006/relationships/hyperlink" Target="https://plantmarket.pro/zimostoikie-rododendrony.html/nid/61602" TargetMode="External"/><Relationship Id="rId2" Type="http://schemas.openxmlformats.org/officeDocument/2006/relationships/hyperlink" Target="https://plantmarket.pro/zimostoikie-rododendrony.html/nid/60692" TargetMode="External"/><Relationship Id="rId29" Type="http://schemas.openxmlformats.org/officeDocument/2006/relationships/hyperlink" Target="https://disk.yandex.ru/i/vxj4LzvXxWVo0w" TargetMode="External"/><Relationship Id="rId24" Type="http://schemas.openxmlformats.org/officeDocument/2006/relationships/hyperlink" Target="https://disk.yandex.ru/i/2lGsoFdczX7vZg" TargetMode="External"/><Relationship Id="rId40" Type="http://schemas.openxmlformats.org/officeDocument/2006/relationships/hyperlink" Target="https://plantmarket.pro/zimostoikie-rododendrony.html/nid/60693" TargetMode="External"/><Relationship Id="rId45" Type="http://schemas.openxmlformats.org/officeDocument/2006/relationships/hyperlink" Target="https://plantmarket.pro/zimostoikie-rododendrony.html/nid/60690" TargetMode="External"/><Relationship Id="rId66" Type="http://schemas.openxmlformats.org/officeDocument/2006/relationships/hyperlink" Target="https://plantmarket.pro/zimostoikie-rododendrony.html/nid/61501" TargetMode="External"/><Relationship Id="rId87" Type="http://schemas.openxmlformats.org/officeDocument/2006/relationships/hyperlink" Target="https://plantmarket.pro/zimostoikie-rododendrony.html/nid/61717" TargetMode="External"/><Relationship Id="rId110" Type="http://schemas.openxmlformats.org/officeDocument/2006/relationships/hyperlink" Target="https://plantmarket.pro/zimostoikie-rododendrony.html/nid/60674" TargetMode="External"/><Relationship Id="rId115" Type="http://schemas.openxmlformats.org/officeDocument/2006/relationships/hyperlink" Target="https://disk.yandex.ru/i/D5eYeHDy1lfoPg" TargetMode="External"/><Relationship Id="rId61" Type="http://schemas.openxmlformats.org/officeDocument/2006/relationships/hyperlink" Target="https://disk.yandex.ru/i/d_bxHPWIoe3Ybg" TargetMode="External"/><Relationship Id="rId82" Type="http://schemas.openxmlformats.org/officeDocument/2006/relationships/hyperlink" Target="https://plantmarket.pro/zimostoikie-rododendrony.html/nid/61498" TargetMode="External"/><Relationship Id="rId19" Type="http://schemas.openxmlformats.org/officeDocument/2006/relationships/hyperlink" Target="https://plantmarket.pro/zimostoikie-rododendrony.html/nid/60674" TargetMode="External"/><Relationship Id="rId14" Type="http://schemas.openxmlformats.org/officeDocument/2006/relationships/hyperlink" Target="https://plantmarket.pro/zimostoikie-rododendrony.html/nid/61501" TargetMode="External"/><Relationship Id="rId30" Type="http://schemas.openxmlformats.org/officeDocument/2006/relationships/hyperlink" Target="https://disk.yandex.ru/i/D5eYeHDy1lfoPg" TargetMode="External"/><Relationship Id="rId35" Type="http://schemas.openxmlformats.org/officeDocument/2006/relationships/hyperlink" Target="https://plantmarket.pro/zimostoikie-rododendrony.html/nid/60707" TargetMode="External"/><Relationship Id="rId56" Type="http://schemas.openxmlformats.org/officeDocument/2006/relationships/hyperlink" Target="https://disk.yandex.ru/i/SM824syNXxZuKw" TargetMode="External"/><Relationship Id="rId77" Type="http://schemas.openxmlformats.org/officeDocument/2006/relationships/hyperlink" Target="https://plantmarket.pro/zimostoikie-rododendrony.html/nid/60674" TargetMode="External"/><Relationship Id="rId100" Type="http://schemas.openxmlformats.org/officeDocument/2006/relationships/hyperlink" Target="https://plantmarket.pro/zimostoikie-rododendrony.html/nid/60671" TargetMode="External"/><Relationship Id="rId105" Type="http://schemas.openxmlformats.org/officeDocument/2006/relationships/hyperlink" Target="https://plantmarket.pro/zimostoikie-rododendrony.html/nid/61708" TargetMode="External"/><Relationship Id="rId8" Type="http://schemas.openxmlformats.org/officeDocument/2006/relationships/hyperlink" Target="https://plantmarket.pro/zimostoikie-rododendrony.html/nid/60689" TargetMode="External"/><Relationship Id="rId51" Type="http://schemas.openxmlformats.org/officeDocument/2006/relationships/hyperlink" Target="https://disk.yandex.ru/i/VF5hoPLTi7loiQ" TargetMode="External"/><Relationship Id="rId72" Type="http://schemas.openxmlformats.org/officeDocument/2006/relationships/hyperlink" Target="https://plantmarket.pro/zimostoikie-rododendrony.html/nid/60681" TargetMode="External"/><Relationship Id="rId93" Type="http://schemas.openxmlformats.org/officeDocument/2006/relationships/hyperlink" Target="https://plantmarket.pro/zimostoikie-rododendrony.html/nid/61602" TargetMode="External"/><Relationship Id="rId98" Type="http://schemas.openxmlformats.org/officeDocument/2006/relationships/hyperlink" Target="https://plantmarket.pro/zimostoikie-rododendrony.html/nid/60673" TargetMode="External"/><Relationship Id="rId3" Type="http://schemas.openxmlformats.org/officeDocument/2006/relationships/hyperlink" Target="https://plantmarket.pro/zimostoikie-rododendrony.html/nid/61501" TargetMode="External"/><Relationship Id="rId25" Type="http://schemas.openxmlformats.org/officeDocument/2006/relationships/hyperlink" Target="https://plantmarket.pro/zimostoikie-rododendrony.html/nid/60699" TargetMode="External"/><Relationship Id="rId46" Type="http://schemas.openxmlformats.org/officeDocument/2006/relationships/hyperlink" Target="https://plantmarket.pro/zimostoikie-rododendrony.html/nid/60690" TargetMode="External"/><Relationship Id="rId67" Type="http://schemas.openxmlformats.org/officeDocument/2006/relationships/hyperlink" Target="https://plantmarket.ru/katalog/5/azaliya-rododendron-listopadnyy-gibridnyy-juanita/?sphrase_id=1488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ru/i/c1-7HJPhqjq4Ww" TargetMode="External"/><Relationship Id="rId41" Type="http://schemas.openxmlformats.org/officeDocument/2006/relationships/hyperlink" Target="https://plantmarket.pro/zimostoikie-rododendrony.html/nid/61731" TargetMode="External"/><Relationship Id="rId62" Type="http://schemas.openxmlformats.org/officeDocument/2006/relationships/hyperlink" Target="https://plantmarket.pro/zimostoikie-rododendrony.html/nid/61701" TargetMode="External"/><Relationship Id="rId83" Type="http://schemas.openxmlformats.org/officeDocument/2006/relationships/hyperlink" Target="https://plantmarket.pro/zimostoikie-rododendrony.html/nid/61498" TargetMode="External"/><Relationship Id="rId88" Type="http://schemas.openxmlformats.org/officeDocument/2006/relationships/hyperlink" Target="https://plantmarket.pro/zimostoikie-rododendrony.html/nid/61641" TargetMode="External"/><Relationship Id="rId111" Type="http://schemas.openxmlformats.org/officeDocument/2006/relationships/hyperlink" Target="https://plantmarket.pro/zimostoikie-rododendrony.html/nid/61645" TargetMode="External"/><Relationship Id="rId15" Type="http://schemas.openxmlformats.org/officeDocument/2006/relationships/hyperlink" Target="https://plantmarket.ru/katalog/5/azaliya-rododendron-listopadnyy-gibridnyy-juanita/?sphrase_id=1488" TargetMode="External"/><Relationship Id="rId36" Type="http://schemas.openxmlformats.org/officeDocument/2006/relationships/hyperlink" Target="https://disk.yandex.ru/i/aR5JOBXCyqVpbg" TargetMode="External"/><Relationship Id="rId57" Type="http://schemas.openxmlformats.org/officeDocument/2006/relationships/hyperlink" Target="https://plantmarket.pro/zimostoikie-rododendrony.html/nid/61618" TargetMode="External"/><Relationship Id="rId106" Type="http://schemas.openxmlformats.org/officeDocument/2006/relationships/hyperlink" Target="https://plantmarket.pro/zimostoikie-rododendrony.html/nid/6067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9C55-4D22-4FA4-AF73-776048578EA5}">
  <sheetPr codeName="Лист8" filterMode="1"/>
  <dimension ref="A1:AE200"/>
  <sheetViews>
    <sheetView showGridLines="0" tabSelected="1" zoomScaleNormal="100" workbookViewId="0">
      <selection activeCell="O22" sqref="O22"/>
    </sheetView>
  </sheetViews>
  <sheetFormatPr defaultColWidth="9.15234375" defaultRowHeight="14.6" x14ac:dyDescent="0.4"/>
  <cols>
    <col min="1" max="1" width="9.15234375" style="70"/>
    <col min="2" max="2" width="14.3828125" style="73" hidden="1" customWidth="1"/>
    <col min="3" max="3" width="7" style="73" hidden="1" customWidth="1"/>
    <col min="4" max="4" width="8.61328125" style="74" customWidth="1"/>
    <col min="5" max="5" width="16.61328125" style="71" customWidth="1"/>
    <col min="6" max="6" width="15.3828125" style="71" customWidth="1"/>
    <col min="7" max="7" width="21.4609375" style="71" customWidth="1"/>
    <col min="8" max="8" width="8.69140625" style="71" customWidth="1"/>
    <col min="9" max="9" width="8.3828125" style="71" customWidth="1"/>
    <col min="10" max="11" width="7.61328125" style="71" customWidth="1"/>
    <col min="12" max="12" width="9.3046875" style="71" customWidth="1"/>
    <col min="13" max="13" width="11.07421875" style="71" customWidth="1"/>
    <col min="14" max="14" width="8.53515625" style="71" customWidth="1"/>
    <col min="15" max="15" width="8.921875" style="71" customWidth="1"/>
    <col min="16" max="16" width="13.69140625" style="71" customWidth="1"/>
    <col min="17" max="17" width="21.921875" style="71" customWidth="1"/>
    <col min="18" max="18" width="21.3828125" style="71" customWidth="1"/>
    <col min="19" max="19" width="20.921875" style="71" customWidth="1"/>
    <col min="20" max="21" width="23" style="135" customWidth="1"/>
    <col min="22" max="22" width="13.69140625" style="71" customWidth="1"/>
    <col min="23" max="23" width="30.3828125" style="71" customWidth="1"/>
    <col min="24" max="24" width="36.53515625" style="75" customWidth="1"/>
    <col min="27" max="27" width="34.15234375" style="77" customWidth="1"/>
    <col min="28" max="28" width="28.69140625" style="70" customWidth="1"/>
    <col min="29" max="29" width="33.84375" style="70" customWidth="1"/>
    <col min="30" max="30" width="9.3046875" style="78" customWidth="1"/>
    <col min="31" max="31" width="11.53515625" style="71" customWidth="1"/>
    <col min="32" max="16384" width="9.15234375" style="70"/>
  </cols>
  <sheetData>
    <row r="1" spans="2:31" s="3" customFormat="1" ht="27" customHeight="1" x14ac:dyDescent="0.35">
      <c r="B1" s="1"/>
      <c r="C1" s="1"/>
      <c r="D1" s="2"/>
      <c r="T1" s="5"/>
      <c r="U1" s="5"/>
      <c r="X1" s="4"/>
      <c r="AC1" s="5"/>
      <c r="AD1" s="6"/>
      <c r="AE1" s="7"/>
    </row>
    <row r="2" spans="2:31" s="3" customFormat="1" ht="24.75" customHeight="1" x14ac:dyDescent="0.5">
      <c r="B2" s="1"/>
      <c r="C2" s="1"/>
      <c r="D2" s="2"/>
      <c r="L2" s="8" t="s">
        <v>527</v>
      </c>
      <c r="M2" s="8"/>
      <c r="N2" s="9"/>
      <c r="O2" s="10"/>
      <c r="R2" s="11"/>
      <c r="S2" s="9"/>
      <c r="T2" s="130"/>
      <c r="U2" s="131"/>
      <c r="V2" s="9"/>
      <c r="W2" s="9"/>
      <c r="X2" s="9"/>
      <c r="AC2" s="5"/>
      <c r="AD2" s="6"/>
      <c r="AE2" s="13"/>
    </row>
    <row r="3" spans="2:31" s="16" customFormat="1" ht="22.5" customHeight="1" x14ac:dyDescent="0.5">
      <c r="B3" s="14"/>
      <c r="C3" s="14"/>
      <c r="D3" s="15"/>
      <c r="L3" s="17" t="s">
        <v>0</v>
      </c>
      <c r="M3" s="17"/>
      <c r="N3" s="17"/>
      <c r="O3" s="17"/>
      <c r="R3" s="17"/>
      <c r="S3" s="17"/>
      <c r="T3" s="132"/>
      <c r="U3" s="27"/>
      <c r="V3" s="17"/>
      <c r="W3" s="17"/>
      <c r="X3" s="17"/>
      <c r="AA3" s="12"/>
      <c r="AB3" s="12"/>
      <c r="AC3" s="18"/>
      <c r="AD3" s="19"/>
      <c r="AE3" s="20"/>
    </row>
    <row r="4" spans="2:31" s="16" customFormat="1" ht="19.5" customHeight="1" x14ac:dyDescent="0.5">
      <c r="B4" s="21"/>
      <c r="C4" s="21"/>
      <c r="D4" s="22"/>
      <c r="E4" s="12"/>
      <c r="F4" s="12"/>
      <c r="G4" s="12"/>
      <c r="H4" s="12"/>
      <c r="I4" s="12"/>
      <c r="J4" s="12"/>
      <c r="K4" s="12"/>
      <c r="L4" s="158" t="s">
        <v>1</v>
      </c>
      <c r="O4" s="23"/>
      <c r="P4" s="12"/>
      <c r="Q4" s="12"/>
      <c r="R4" s="12"/>
      <c r="S4" s="12"/>
      <c r="T4" s="27"/>
      <c r="U4" s="131"/>
      <c r="W4" s="12"/>
      <c r="X4" s="12"/>
      <c r="AA4" s="12"/>
      <c r="AB4" s="19"/>
      <c r="AC4" s="24"/>
    </row>
    <row r="5" spans="2:31" s="16" customFormat="1" ht="14.6" customHeight="1" x14ac:dyDescent="0.5">
      <c r="B5" s="21"/>
      <c r="C5" s="21"/>
      <c r="D5" s="22"/>
      <c r="E5" s="12"/>
      <c r="F5" s="12"/>
      <c r="G5" s="12"/>
      <c r="H5" s="12"/>
      <c r="I5" s="12"/>
      <c r="J5" s="12"/>
      <c r="K5" s="12"/>
      <c r="L5" s="25" t="s">
        <v>2</v>
      </c>
      <c r="M5" s="26" t="s">
        <v>3</v>
      </c>
      <c r="T5" s="131"/>
      <c r="U5" s="131"/>
      <c r="V5" s="12"/>
      <c r="W5" s="12"/>
      <c r="AA5" s="12"/>
      <c r="AB5" s="12"/>
      <c r="AC5" s="12"/>
      <c r="AD5" s="19"/>
      <c r="AE5" s="24"/>
    </row>
    <row r="6" spans="2:31" s="16" customFormat="1" ht="15" customHeight="1" x14ac:dyDescent="0.5">
      <c r="B6" s="21"/>
      <c r="C6" s="21"/>
      <c r="D6" s="2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1"/>
      <c r="U6" s="131"/>
      <c r="V6" s="12"/>
      <c r="W6" s="12"/>
      <c r="AB6" s="12"/>
      <c r="AC6" s="12"/>
      <c r="AE6" s="24"/>
    </row>
    <row r="7" spans="2:31" s="16" customFormat="1" ht="15" customHeight="1" x14ac:dyDescent="0.4">
      <c r="B7" s="27"/>
      <c r="C7" s="27"/>
      <c r="D7" s="28" t="s">
        <v>493</v>
      </c>
      <c r="F7" s="28"/>
      <c r="G7" s="28"/>
      <c r="O7" s="29"/>
      <c r="P7" s="29"/>
      <c r="Q7" s="151">
        <v>85</v>
      </c>
      <c r="R7" s="147" t="s">
        <v>4</v>
      </c>
      <c r="AB7" s="24"/>
    </row>
    <row r="8" spans="2:31" s="16" customFormat="1" ht="15" customHeight="1" x14ac:dyDescent="0.4">
      <c r="B8" s="27"/>
      <c r="C8" s="27"/>
      <c r="D8" s="30" t="s">
        <v>5</v>
      </c>
      <c r="F8" s="30"/>
      <c r="G8" s="30"/>
      <c r="H8" s="31"/>
      <c r="I8" s="31"/>
      <c r="J8" s="31"/>
      <c r="K8" s="31"/>
      <c r="Q8" s="143" t="s">
        <v>7</v>
      </c>
      <c r="R8" s="148" t="s">
        <v>8</v>
      </c>
      <c r="T8" s="32"/>
      <c r="U8" s="32"/>
      <c r="V8" s="32"/>
      <c r="W8" s="32"/>
      <c r="AB8" s="24"/>
    </row>
    <row r="9" spans="2:31" s="35" customFormat="1" ht="15" customHeight="1" x14ac:dyDescent="0.35">
      <c r="B9" s="33"/>
      <c r="C9" s="33"/>
      <c r="D9" s="34" t="s">
        <v>6</v>
      </c>
      <c r="F9" s="34"/>
      <c r="G9" s="34"/>
      <c r="H9" s="3"/>
      <c r="I9" s="3"/>
      <c r="J9" s="3"/>
      <c r="K9" s="3"/>
      <c r="Q9" s="144">
        <f>SUM(O20:O2114)</f>
        <v>0</v>
      </c>
      <c r="R9" s="142" t="s">
        <v>496</v>
      </c>
      <c r="AB9" s="36"/>
    </row>
    <row r="10" spans="2:31" s="35" customFormat="1" ht="15" customHeight="1" x14ac:dyDescent="0.35">
      <c r="B10" s="33"/>
      <c r="C10" s="33"/>
      <c r="D10" s="34" t="s">
        <v>9</v>
      </c>
      <c r="F10" s="34"/>
      <c r="G10" s="34"/>
      <c r="L10" s="37"/>
      <c r="M10" s="37"/>
      <c r="N10" s="37"/>
      <c r="O10" s="38"/>
      <c r="P10" s="29"/>
      <c r="Q10" s="145">
        <f>IF($Q$8="","-",SUMIF(C20:C2116,"евро",P20:P2116))</f>
        <v>0</v>
      </c>
      <c r="R10" s="142" t="s">
        <v>497</v>
      </c>
      <c r="AB10" s="39"/>
    </row>
    <row r="11" spans="2:31" s="35" customFormat="1" ht="15" customHeight="1" x14ac:dyDescent="0.4">
      <c r="B11" s="33"/>
      <c r="C11" s="33"/>
      <c r="D11" s="40" t="s">
        <v>10</v>
      </c>
      <c r="F11" s="40"/>
      <c r="G11" s="40"/>
      <c r="H11" s="3"/>
      <c r="I11" s="3"/>
      <c r="J11" s="3"/>
      <c r="K11" s="3"/>
      <c r="L11" s="37"/>
      <c r="M11" s="37"/>
      <c r="N11" s="37"/>
      <c r="O11" s="38"/>
      <c r="P11" s="29"/>
      <c r="Q11" s="146">
        <f>IF($Q$8="","-",SUMIF(C20:C2116,"руб",Q20:Q2116))</f>
        <v>0</v>
      </c>
      <c r="R11" s="149" t="s">
        <v>498</v>
      </c>
      <c r="AB11" s="39"/>
    </row>
    <row r="12" spans="2:31" s="35" customFormat="1" ht="15" customHeight="1" x14ac:dyDescent="0.35">
      <c r="B12" s="33"/>
      <c r="C12" s="33"/>
      <c r="D12" s="40" t="s">
        <v>395</v>
      </c>
      <c r="F12" s="40"/>
      <c r="G12" s="40"/>
      <c r="L12" s="3"/>
      <c r="M12" s="3"/>
      <c r="N12" s="3"/>
      <c r="O12" s="41"/>
      <c r="P12" s="42"/>
      <c r="Q12" s="156">
        <f>IF($Q$8="","-",Q11+Q10*$Q$7)</f>
        <v>0</v>
      </c>
      <c r="R12" s="150" t="s">
        <v>11</v>
      </c>
      <c r="AB12" s="39"/>
    </row>
    <row r="13" spans="2:31" s="35" customFormat="1" ht="15" customHeight="1" x14ac:dyDescent="0.35">
      <c r="B13" s="33"/>
      <c r="C13" s="33"/>
      <c r="D13" s="40" t="s">
        <v>12</v>
      </c>
      <c r="F13" s="40"/>
      <c r="G13" s="40"/>
      <c r="O13" s="43"/>
      <c r="P13" s="29"/>
      <c r="Q13" s="29"/>
      <c r="S13" s="45"/>
      <c r="AB13" s="39"/>
    </row>
    <row r="14" spans="2:31" s="35" customFormat="1" ht="15" customHeight="1" x14ac:dyDescent="0.35">
      <c r="B14" s="44"/>
      <c r="C14" s="44"/>
      <c r="D14" s="40" t="s">
        <v>394</v>
      </c>
      <c r="F14" s="40"/>
      <c r="G14" s="40"/>
      <c r="O14" s="43"/>
      <c r="P14" s="29"/>
      <c r="Q14" s="29"/>
      <c r="S14" s="45"/>
      <c r="AB14" s="39"/>
    </row>
    <row r="15" spans="2:31" s="35" customFormat="1" ht="15" customHeight="1" x14ac:dyDescent="0.35">
      <c r="B15" s="44"/>
      <c r="C15" s="44"/>
      <c r="D15" s="40" t="s">
        <v>393</v>
      </c>
      <c r="F15" s="46"/>
      <c r="G15" s="46"/>
      <c r="O15" s="43"/>
      <c r="P15" s="29"/>
      <c r="Q15" s="29"/>
      <c r="S15" s="45"/>
      <c r="T15" s="33"/>
      <c r="U15" s="33"/>
      <c r="AB15" s="39"/>
    </row>
    <row r="16" spans="2:31" s="35" customFormat="1" ht="62.15" customHeight="1" x14ac:dyDescent="0.35">
      <c r="B16" s="44"/>
      <c r="C16" s="44"/>
      <c r="D16" s="169" t="s">
        <v>492</v>
      </c>
      <c r="E16" s="169"/>
      <c r="F16" s="169"/>
      <c r="G16" s="169"/>
      <c r="H16" s="169"/>
      <c r="I16" s="169"/>
      <c r="J16" s="170"/>
      <c r="K16" s="170"/>
      <c r="L16" s="169"/>
      <c r="M16" s="169"/>
      <c r="N16" s="169"/>
      <c r="O16" s="169"/>
      <c r="P16" s="29"/>
      <c r="Q16" s="29"/>
      <c r="S16" s="45"/>
      <c r="T16" s="33"/>
      <c r="U16" s="33"/>
      <c r="AB16" s="39"/>
    </row>
    <row r="17" spans="1:31" s="35" customFormat="1" ht="9" customHeight="1" x14ac:dyDescent="0.35">
      <c r="B17" s="44"/>
      <c r="C17" s="44"/>
      <c r="F17" s="46"/>
      <c r="G17" s="46"/>
      <c r="L17" s="45"/>
      <c r="M17" s="45"/>
      <c r="N17" s="45"/>
      <c r="O17" s="43"/>
      <c r="P17" s="29"/>
      <c r="Q17" s="29"/>
      <c r="S17" s="45"/>
      <c r="T17" s="33"/>
      <c r="U17" s="33"/>
      <c r="AB17" s="39"/>
    </row>
    <row r="18" spans="1:31" s="35" customFormat="1" ht="15" customHeight="1" x14ac:dyDescent="0.35">
      <c r="B18" s="33"/>
      <c r="C18" s="33"/>
      <c r="D18" s="47" t="s">
        <v>13</v>
      </c>
      <c r="F18" s="47"/>
      <c r="G18" s="47"/>
      <c r="H18" s="3"/>
      <c r="I18" s="48" t="s">
        <v>14</v>
      </c>
      <c r="J18" s="3"/>
      <c r="K18" s="3"/>
      <c r="T18" s="33"/>
      <c r="U18" s="33"/>
      <c r="V18" s="29"/>
      <c r="W18" s="29"/>
      <c r="AB18" s="39"/>
    </row>
    <row r="19" spans="1:31" s="3" customFormat="1" ht="17.600000000000001" customHeight="1" x14ac:dyDescent="0.35">
      <c r="B19" s="49"/>
      <c r="C19" s="49"/>
      <c r="D19" s="49"/>
      <c r="P19" s="168" t="str">
        <f>IF($Q$8="-","Пожалуйста, выберите способ оплаты!","")</f>
        <v>Пожалуйста, выберите способ оплаты!</v>
      </c>
      <c r="Q19" s="168"/>
      <c r="R19" s="168"/>
      <c r="S19" s="159"/>
      <c r="T19" s="33"/>
      <c r="U19" s="33"/>
      <c r="V19" s="50"/>
      <c r="W19" s="50"/>
      <c r="X19" s="50"/>
      <c r="AA19" s="6"/>
      <c r="AB19" s="36"/>
    </row>
    <row r="20" spans="1:31" s="31" customFormat="1" ht="51.75" customHeight="1" x14ac:dyDescent="0.4">
      <c r="A20" s="183"/>
      <c r="B20" s="51"/>
      <c r="C20" s="51"/>
      <c r="D20" s="51"/>
      <c r="E20" s="51"/>
      <c r="F20" s="51"/>
      <c r="G20" s="51"/>
      <c r="H20" s="51" t="s">
        <v>15</v>
      </c>
      <c r="I20" s="51" t="s">
        <v>16</v>
      </c>
      <c r="J20" s="52" t="s">
        <v>17</v>
      </c>
      <c r="K20" s="141" t="s">
        <v>495</v>
      </c>
      <c r="L20" s="52" t="s">
        <v>17</v>
      </c>
      <c r="M20" s="141" t="s">
        <v>495</v>
      </c>
      <c r="N20" s="52" t="s">
        <v>18</v>
      </c>
      <c r="O20" s="51" t="s">
        <v>14</v>
      </c>
      <c r="P20" s="51" t="s">
        <v>19</v>
      </c>
      <c r="Q20" s="51" t="s">
        <v>499</v>
      </c>
      <c r="R20" s="51" t="s">
        <v>20</v>
      </c>
      <c r="S20" s="51" t="s">
        <v>21</v>
      </c>
      <c r="T20" s="126" t="s">
        <v>402</v>
      </c>
      <c r="U20" s="126" t="s">
        <v>403</v>
      </c>
      <c r="V20" s="51" t="s">
        <v>22</v>
      </c>
      <c r="W20" s="51" t="s">
        <v>23</v>
      </c>
      <c r="X20" s="51" t="s">
        <v>24</v>
      </c>
      <c r="AE20" s="53"/>
    </row>
    <row r="21" spans="1:31" ht="21" customHeight="1" x14ac:dyDescent="0.4">
      <c r="B21" s="54" t="s">
        <v>630</v>
      </c>
      <c r="C21" s="54"/>
      <c r="D21" s="54"/>
      <c r="E21" s="54" t="s">
        <v>25</v>
      </c>
      <c r="F21" s="54"/>
      <c r="G21" s="54"/>
      <c r="H21" s="54"/>
      <c r="I21" s="54"/>
      <c r="J21" s="55"/>
      <c r="K21" s="55"/>
      <c r="L21" s="56"/>
      <c r="M21" s="56"/>
      <c r="N21" s="56"/>
      <c r="O21" s="54"/>
      <c r="P21" s="54"/>
      <c r="Q21" s="136"/>
      <c r="R21" s="136"/>
      <c r="S21" s="136"/>
      <c r="T21" s="127"/>
      <c r="U21" s="128"/>
      <c r="V21" s="54"/>
      <c r="W21" s="136"/>
      <c r="X21" s="136"/>
      <c r="AA21" s="70"/>
      <c r="AB21" s="57"/>
      <c r="AD21" s="70"/>
    </row>
    <row r="22" spans="1:31" x14ac:dyDescent="0.4">
      <c r="A22" s="182"/>
      <c r="B22" s="58" t="s">
        <v>538</v>
      </c>
      <c r="C22" s="58" t="s">
        <v>514</v>
      </c>
      <c r="D22" s="59"/>
      <c r="E22" s="58" t="s">
        <v>568</v>
      </c>
      <c r="F22" s="58" t="s">
        <v>58</v>
      </c>
      <c r="G22" s="165" t="s">
        <v>569</v>
      </c>
      <c r="H22" s="62" t="s">
        <v>570</v>
      </c>
      <c r="I22" s="62" t="s">
        <v>31</v>
      </c>
      <c r="J22" s="63">
        <f>K22/$Q$7</f>
        <v>32.223529411764709</v>
      </c>
      <c r="K22" s="63">
        <v>2739</v>
      </c>
      <c r="L22" s="152">
        <f t="shared" ref="L22:L53" si="0">IF($Q$8="-",J22,IF($Q$8="в кассу предприятия",J22,IF($Q$8="на р/счет",J22*1.075,"-")))</f>
        <v>32.223529411764709</v>
      </c>
      <c r="M22" s="157">
        <f t="shared" ref="M22:M53" si="1">IF($Q$8="-",K22,IF($Q$8="в кассу предприятия",K22,IF($Q$8="на р/счет",K22*1.075,"-")))</f>
        <v>2739</v>
      </c>
      <c r="N22" s="65">
        <v>2</v>
      </c>
      <c r="O22" s="66"/>
      <c r="P22" s="67">
        <f t="shared" ref="P22:P53" si="2">IF($Q$9="","-",L22*O22)</f>
        <v>0</v>
      </c>
      <c r="Q22" s="155">
        <f t="shared" ref="Q22:Q53" si="3">IF($Q$9="","-",M22*O22)</f>
        <v>0</v>
      </c>
      <c r="R22" s="72" t="s">
        <v>41</v>
      </c>
      <c r="S22" s="68" t="s">
        <v>67</v>
      </c>
      <c r="T22" s="133" t="s">
        <v>600</v>
      </c>
      <c r="U22" s="133"/>
      <c r="V22" s="62" t="s">
        <v>54</v>
      </c>
      <c r="W22" s="68" t="s">
        <v>250</v>
      </c>
      <c r="X22" s="68" t="s">
        <v>608</v>
      </c>
      <c r="Y22" t="s">
        <v>526</v>
      </c>
      <c r="AA22" s="70"/>
      <c r="AB22" s="57"/>
      <c r="AD22" s="70"/>
    </row>
    <row r="23" spans="1:31" x14ac:dyDescent="0.4">
      <c r="A23" s="182"/>
      <c r="B23" s="58" t="s">
        <v>539</v>
      </c>
      <c r="C23" s="58" t="s">
        <v>514</v>
      </c>
      <c r="D23" s="59"/>
      <c r="E23" s="58" t="s">
        <v>568</v>
      </c>
      <c r="F23" s="58" t="s">
        <v>58</v>
      </c>
      <c r="G23" s="165" t="s">
        <v>571</v>
      </c>
      <c r="H23" s="62" t="s">
        <v>570</v>
      </c>
      <c r="I23" s="62" t="s">
        <v>31</v>
      </c>
      <c r="J23" s="63">
        <f>K23/$Q$7</f>
        <v>32.223529411764709</v>
      </c>
      <c r="K23" s="63">
        <v>2739</v>
      </c>
      <c r="L23" s="152">
        <f t="shared" si="0"/>
        <v>32.223529411764709</v>
      </c>
      <c r="M23" s="157">
        <f t="shared" si="1"/>
        <v>2739</v>
      </c>
      <c r="N23" s="65">
        <v>2</v>
      </c>
      <c r="O23" s="66"/>
      <c r="P23" s="67">
        <f t="shared" si="2"/>
        <v>0</v>
      </c>
      <c r="Q23" s="155">
        <f t="shared" si="3"/>
        <v>0</v>
      </c>
      <c r="R23" s="72" t="s">
        <v>41</v>
      </c>
      <c r="S23" s="68" t="s">
        <v>127</v>
      </c>
      <c r="T23" s="133" t="s">
        <v>600</v>
      </c>
      <c r="U23" s="133"/>
      <c r="V23" s="62" t="s">
        <v>259</v>
      </c>
      <c r="W23" s="68" t="s">
        <v>34</v>
      </c>
      <c r="X23" s="68" t="s">
        <v>609</v>
      </c>
      <c r="Y23" t="s">
        <v>526</v>
      </c>
      <c r="AA23" s="70"/>
      <c r="AB23" s="57"/>
      <c r="AD23" s="70"/>
    </row>
    <row r="24" spans="1:31" x14ac:dyDescent="0.4">
      <c r="A24" s="182"/>
      <c r="B24" s="58" t="s">
        <v>26</v>
      </c>
      <c r="C24" s="58" t="s">
        <v>494</v>
      </c>
      <c r="D24" s="59" t="s">
        <v>27</v>
      </c>
      <c r="E24" s="60" t="s">
        <v>28</v>
      </c>
      <c r="F24" s="58" t="s">
        <v>529</v>
      </c>
      <c r="G24" s="61" t="s">
        <v>29</v>
      </c>
      <c r="H24" s="62" t="s">
        <v>30</v>
      </c>
      <c r="I24" s="62" t="s">
        <v>31</v>
      </c>
      <c r="J24" s="63">
        <v>22.130000000000003</v>
      </c>
      <c r="K24" s="63">
        <f>J24*$Q$7</f>
        <v>1881.0500000000002</v>
      </c>
      <c r="L24" s="64">
        <f t="shared" si="0"/>
        <v>22.130000000000003</v>
      </c>
      <c r="M24" s="153">
        <f t="shared" si="1"/>
        <v>1881.0500000000002</v>
      </c>
      <c r="N24" s="65">
        <v>2</v>
      </c>
      <c r="O24" s="66"/>
      <c r="P24" s="67">
        <f t="shared" si="2"/>
        <v>0</v>
      </c>
      <c r="Q24" s="155">
        <f t="shared" si="3"/>
        <v>0</v>
      </c>
      <c r="R24" s="72" t="s">
        <v>41</v>
      </c>
      <c r="S24" s="68" t="s">
        <v>32</v>
      </c>
      <c r="T24" s="129" t="s">
        <v>405</v>
      </c>
      <c r="U24" s="133" t="s">
        <v>397</v>
      </c>
      <c r="V24" s="62" t="s">
        <v>33</v>
      </c>
      <c r="W24" s="69" t="s">
        <v>34</v>
      </c>
      <c r="X24" s="68" t="s">
        <v>35</v>
      </c>
      <c r="Y24" t="s">
        <v>526</v>
      </c>
      <c r="AA24" s="70"/>
      <c r="AB24" s="57"/>
      <c r="AD24" s="70"/>
    </row>
    <row r="25" spans="1:31" x14ac:dyDescent="0.4">
      <c r="A25" s="182"/>
      <c r="B25" s="58" t="s">
        <v>36</v>
      </c>
      <c r="C25" s="58" t="s">
        <v>494</v>
      </c>
      <c r="D25" s="59" t="s">
        <v>27</v>
      </c>
      <c r="E25" s="60" t="s">
        <v>37</v>
      </c>
      <c r="F25" s="60" t="s">
        <v>38</v>
      </c>
      <c r="G25" s="61" t="s">
        <v>39</v>
      </c>
      <c r="H25" s="62" t="s">
        <v>40</v>
      </c>
      <c r="I25" s="62" t="s">
        <v>31</v>
      </c>
      <c r="J25" s="63">
        <v>5.2</v>
      </c>
      <c r="K25" s="63">
        <f>J25*$Q$7</f>
        <v>442</v>
      </c>
      <c r="L25" s="64">
        <f t="shared" si="0"/>
        <v>5.2</v>
      </c>
      <c r="M25" s="153">
        <f t="shared" si="1"/>
        <v>442</v>
      </c>
      <c r="N25" s="65">
        <v>5</v>
      </c>
      <c r="O25" s="66"/>
      <c r="P25" s="67">
        <f t="shared" si="2"/>
        <v>0</v>
      </c>
      <c r="Q25" s="155">
        <f t="shared" si="3"/>
        <v>0</v>
      </c>
      <c r="R25" s="72" t="s">
        <v>41</v>
      </c>
      <c r="S25" s="68" t="s">
        <v>42</v>
      </c>
      <c r="T25" s="129" t="s">
        <v>404</v>
      </c>
      <c r="U25" s="133"/>
      <c r="V25" s="62" t="s">
        <v>43</v>
      </c>
      <c r="W25" s="69" t="s">
        <v>44</v>
      </c>
      <c r="X25" s="68" t="s">
        <v>45</v>
      </c>
      <c r="Y25" t="s">
        <v>526</v>
      </c>
      <c r="AA25" s="70"/>
      <c r="AB25" s="57"/>
      <c r="AD25" s="70"/>
    </row>
    <row r="26" spans="1:31" x14ac:dyDescent="0.4">
      <c r="A26" s="182"/>
      <c r="B26" s="58" t="s">
        <v>408</v>
      </c>
      <c r="C26" s="58" t="s">
        <v>494</v>
      </c>
      <c r="D26" s="59" t="s">
        <v>27</v>
      </c>
      <c r="E26" s="60" t="s">
        <v>37</v>
      </c>
      <c r="F26" s="60" t="s">
        <v>38</v>
      </c>
      <c r="G26" s="61" t="s">
        <v>39</v>
      </c>
      <c r="H26" s="62" t="s">
        <v>433</v>
      </c>
      <c r="I26" s="62" t="s">
        <v>31</v>
      </c>
      <c r="J26" s="63">
        <v>31.580000000000002</v>
      </c>
      <c r="K26" s="63">
        <f>J26*$Q$7</f>
        <v>2684.3</v>
      </c>
      <c r="L26" s="64">
        <f t="shared" si="0"/>
        <v>31.580000000000002</v>
      </c>
      <c r="M26" s="153">
        <f t="shared" si="1"/>
        <v>2684.3</v>
      </c>
      <c r="N26" s="65">
        <v>2</v>
      </c>
      <c r="O26" s="66"/>
      <c r="P26" s="67">
        <f t="shared" si="2"/>
        <v>0</v>
      </c>
      <c r="Q26" s="155">
        <f t="shared" si="3"/>
        <v>0</v>
      </c>
      <c r="R26" s="72" t="s">
        <v>41</v>
      </c>
      <c r="S26" s="68" t="s">
        <v>42</v>
      </c>
      <c r="T26" s="129" t="s">
        <v>404</v>
      </c>
      <c r="U26" s="133"/>
      <c r="V26" s="62" t="s">
        <v>43</v>
      </c>
      <c r="W26" s="69" t="s">
        <v>44</v>
      </c>
      <c r="X26" s="68" t="s">
        <v>45</v>
      </c>
      <c r="Y26" t="s">
        <v>526</v>
      </c>
      <c r="AA26" s="70"/>
      <c r="AB26" s="57"/>
      <c r="AD26" s="70"/>
    </row>
    <row r="27" spans="1:31" s="202" customFormat="1" hidden="1" x14ac:dyDescent="0.4">
      <c r="A27" s="184"/>
      <c r="B27" s="185" t="s">
        <v>46</v>
      </c>
      <c r="C27" s="185" t="s">
        <v>494</v>
      </c>
      <c r="D27" s="186" t="s">
        <v>27</v>
      </c>
      <c r="E27" s="187" t="s">
        <v>37</v>
      </c>
      <c r="F27" s="187" t="s">
        <v>38</v>
      </c>
      <c r="G27" s="188" t="s">
        <v>39</v>
      </c>
      <c r="H27" s="189" t="s">
        <v>47</v>
      </c>
      <c r="I27" s="189" t="s">
        <v>31</v>
      </c>
      <c r="J27" s="63">
        <v>50.66</v>
      </c>
      <c r="K27" s="63">
        <f>J27*$Q$7</f>
        <v>4306.0999999999995</v>
      </c>
      <c r="L27" s="190">
        <f t="shared" si="0"/>
        <v>50.66</v>
      </c>
      <c r="M27" s="191">
        <f t="shared" si="1"/>
        <v>4306.0999999999995</v>
      </c>
      <c r="N27" s="192">
        <v>1</v>
      </c>
      <c r="O27" s="193"/>
      <c r="P27" s="194">
        <f t="shared" si="2"/>
        <v>0</v>
      </c>
      <c r="Q27" s="195">
        <f t="shared" si="3"/>
        <v>0</v>
      </c>
      <c r="R27" s="196" t="s">
        <v>41</v>
      </c>
      <c r="S27" s="197" t="s">
        <v>42</v>
      </c>
      <c r="T27" s="198" t="s">
        <v>404</v>
      </c>
      <c r="U27" s="199"/>
      <c r="V27" s="189" t="s">
        <v>43</v>
      </c>
      <c r="W27" s="200" t="s">
        <v>44</v>
      </c>
      <c r="X27" s="197" t="s">
        <v>45</v>
      </c>
      <c r="Y27" s="201" t="s">
        <v>526</v>
      </c>
      <c r="Z27" s="201"/>
      <c r="AB27" s="203"/>
    </row>
    <row r="28" spans="1:31" x14ac:dyDescent="0.4">
      <c r="A28" s="182"/>
      <c r="B28" s="58" t="s">
        <v>407</v>
      </c>
      <c r="C28" s="58" t="s">
        <v>494</v>
      </c>
      <c r="D28" s="59" t="s">
        <v>27</v>
      </c>
      <c r="E28" s="60" t="s">
        <v>37</v>
      </c>
      <c r="F28" s="60" t="s">
        <v>38</v>
      </c>
      <c r="G28" s="61" t="s">
        <v>39</v>
      </c>
      <c r="H28" s="62" t="s">
        <v>60</v>
      </c>
      <c r="I28" s="62" t="s">
        <v>31</v>
      </c>
      <c r="J28" s="63">
        <v>70.45</v>
      </c>
      <c r="K28" s="63">
        <f>J28*$Q$7</f>
        <v>5988.25</v>
      </c>
      <c r="L28" s="64">
        <f t="shared" si="0"/>
        <v>70.45</v>
      </c>
      <c r="M28" s="153">
        <f t="shared" si="1"/>
        <v>5988.25</v>
      </c>
      <c r="N28" s="65">
        <v>1</v>
      </c>
      <c r="O28" s="66"/>
      <c r="P28" s="67">
        <f t="shared" si="2"/>
        <v>0</v>
      </c>
      <c r="Q28" s="155">
        <f t="shared" si="3"/>
        <v>0</v>
      </c>
      <c r="R28" s="72" t="s">
        <v>41</v>
      </c>
      <c r="S28" s="68" t="s">
        <v>42</v>
      </c>
      <c r="T28" s="129" t="s">
        <v>404</v>
      </c>
      <c r="U28" s="166"/>
      <c r="V28" s="62" t="s">
        <v>43</v>
      </c>
      <c r="W28" s="69" t="s">
        <v>44</v>
      </c>
      <c r="X28" s="68" t="s">
        <v>45</v>
      </c>
      <c r="Y28" t="s">
        <v>526</v>
      </c>
      <c r="AA28" s="70"/>
      <c r="AB28" s="57"/>
      <c r="AD28" s="70"/>
    </row>
    <row r="29" spans="1:31" x14ac:dyDescent="0.4">
      <c r="A29" s="182"/>
      <c r="B29" s="58" t="s">
        <v>540</v>
      </c>
      <c r="C29" s="58" t="s">
        <v>514</v>
      </c>
      <c r="D29" s="59"/>
      <c r="E29" s="58" t="s">
        <v>568</v>
      </c>
      <c r="F29" s="58" t="s">
        <v>58</v>
      </c>
      <c r="G29" s="165" t="s">
        <v>572</v>
      </c>
      <c r="H29" s="62" t="s">
        <v>570</v>
      </c>
      <c r="I29" s="62" t="s">
        <v>31</v>
      </c>
      <c r="J29" s="63">
        <f>K29/$Q$7</f>
        <v>32.223529411764709</v>
      </c>
      <c r="K29" s="63">
        <v>2739</v>
      </c>
      <c r="L29" s="152">
        <f t="shared" si="0"/>
        <v>32.223529411764709</v>
      </c>
      <c r="M29" s="157">
        <f t="shared" si="1"/>
        <v>2739</v>
      </c>
      <c r="N29" s="65">
        <v>2</v>
      </c>
      <c r="O29" s="66"/>
      <c r="P29" s="67">
        <f t="shared" si="2"/>
        <v>0</v>
      </c>
      <c r="Q29" s="155">
        <f t="shared" si="3"/>
        <v>0</v>
      </c>
      <c r="R29" s="72" t="s">
        <v>41</v>
      </c>
      <c r="S29" s="68" t="s">
        <v>593</v>
      </c>
      <c r="T29" s="133" t="s">
        <v>600</v>
      </c>
      <c r="U29" s="133"/>
      <c r="V29" s="62" t="s">
        <v>33</v>
      </c>
      <c r="W29" s="68" t="s">
        <v>34</v>
      </c>
      <c r="X29" s="68" t="s">
        <v>610</v>
      </c>
      <c r="Y29" t="s">
        <v>526</v>
      </c>
      <c r="AA29" s="70"/>
      <c r="AB29" s="57"/>
      <c r="AD29" s="70"/>
    </row>
    <row r="30" spans="1:31" s="202" customFormat="1" hidden="1" x14ac:dyDescent="0.4">
      <c r="A30" s="184"/>
      <c r="B30" s="185" t="s">
        <v>48</v>
      </c>
      <c r="C30" s="185" t="s">
        <v>494</v>
      </c>
      <c r="D30" s="186" t="s">
        <v>27</v>
      </c>
      <c r="E30" s="187" t="s">
        <v>49</v>
      </c>
      <c r="F30" s="187" t="s">
        <v>50</v>
      </c>
      <c r="G30" s="188" t="s">
        <v>51</v>
      </c>
      <c r="H30" s="189" t="s">
        <v>52</v>
      </c>
      <c r="I30" s="189" t="s">
        <v>31</v>
      </c>
      <c r="J30" s="63">
        <v>11.36</v>
      </c>
      <c r="K30" s="63">
        <f>J30*$Q$7</f>
        <v>965.59999999999991</v>
      </c>
      <c r="L30" s="190">
        <f t="shared" si="0"/>
        <v>11.36</v>
      </c>
      <c r="M30" s="191">
        <f t="shared" si="1"/>
        <v>965.59999999999991</v>
      </c>
      <c r="N30" s="192">
        <v>5</v>
      </c>
      <c r="O30" s="193"/>
      <c r="P30" s="194">
        <f t="shared" si="2"/>
        <v>0</v>
      </c>
      <c r="Q30" s="195">
        <f t="shared" si="3"/>
        <v>0</v>
      </c>
      <c r="R30" s="196" t="s">
        <v>41</v>
      </c>
      <c r="S30" s="197" t="s">
        <v>53</v>
      </c>
      <c r="T30" s="198" t="s">
        <v>406</v>
      </c>
      <c r="U30" s="199"/>
      <c r="V30" s="189" t="s">
        <v>54</v>
      </c>
      <c r="W30" s="200" t="s">
        <v>44</v>
      </c>
      <c r="X30" s="197" t="s">
        <v>55</v>
      </c>
      <c r="Y30" s="201" t="s">
        <v>526</v>
      </c>
      <c r="Z30" s="201"/>
      <c r="AB30" s="203"/>
    </row>
    <row r="31" spans="1:31" s="202" customFormat="1" hidden="1" x14ac:dyDescent="0.4">
      <c r="A31" s="184"/>
      <c r="B31" s="185" t="s">
        <v>56</v>
      </c>
      <c r="C31" s="185" t="s">
        <v>494</v>
      </c>
      <c r="D31" s="186" t="s">
        <v>27</v>
      </c>
      <c r="E31" s="187" t="s">
        <v>57</v>
      </c>
      <c r="F31" s="187" t="s">
        <v>58</v>
      </c>
      <c r="G31" s="188" t="s">
        <v>59</v>
      </c>
      <c r="H31" s="189" t="s">
        <v>60</v>
      </c>
      <c r="I31" s="189" t="s">
        <v>31</v>
      </c>
      <c r="J31" s="63">
        <v>71.460000000000008</v>
      </c>
      <c r="K31" s="63">
        <f>J31*$Q$7</f>
        <v>6074.1</v>
      </c>
      <c r="L31" s="190">
        <f t="shared" si="0"/>
        <v>71.460000000000008</v>
      </c>
      <c r="M31" s="191">
        <f t="shared" si="1"/>
        <v>6074.1</v>
      </c>
      <c r="N31" s="192">
        <v>1</v>
      </c>
      <c r="O31" s="193"/>
      <c r="P31" s="194">
        <f t="shared" si="2"/>
        <v>0</v>
      </c>
      <c r="Q31" s="195">
        <f t="shared" si="3"/>
        <v>0</v>
      </c>
      <c r="R31" s="196" t="s">
        <v>41</v>
      </c>
      <c r="S31" s="197" t="s">
        <v>61</v>
      </c>
      <c r="T31" s="198" t="s">
        <v>404</v>
      </c>
      <c r="U31" s="199"/>
      <c r="V31" s="189" t="s">
        <v>62</v>
      </c>
      <c r="W31" s="200" t="s">
        <v>63</v>
      </c>
      <c r="X31" s="197" t="s">
        <v>64</v>
      </c>
      <c r="Y31" s="201" t="s">
        <v>526</v>
      </c>
      <c r="Z31" s="201"/>
      <c r="AB31" s="203"/>
    </row>
    <row r="32" spans="1:31" x14ac:dyDescent="0.4">
      <c r="A32" s="182"/>
      <c r="B32" s="58" t="s">
        <v>541</v>
      </c>
      <c r="C32" s="58" t="s">
        <v>514</v>
      </c>
      <c r="D32" s="59"/>
      <c r="E32" s="58" t="s">
        <v>573</v>
      </c>
      <c r="F32" s="58" t="s">
        <v>38</v>
      </c>
      <c r="G32" s="165" t="s">
        <v>574</v>
      </c>
      <c r="H32" s="62" t="s">
        <v>570</v>
      </c>
      <c r="I32" s="62" t="s">
        <v>31</v>
      </c>
      <c r="J32" s="63">
        <f>K32/$Q$7</f>
        <v>34.294117647058826</v>
      </c>
      <c r="K32" s="63">
        <v>2915</v>
      </c>
      <c r="L32" s="152">
        <f t="shared" si="0"/>
        <v>34.294117647058826</v>
      </c>
      <c r="M32" s="157">
        <f t="shared" si="1"/>
        <v>2915</v>
      </c>
      <c r="N32" s="65">
        <v>2</v>
      </c>
      <c r="O32" s="66"/>
      <c r="P32" s="67">
        <f t="shared" si="2"/>
        <v>0</v>
      </c>
      <c r="Q32" s="155">
        <f t="shared" si="3"/>
        <v>0</v>
      </c>
      <c r="R32" s="72" t="s">
        <v>41</v>
      </c>
      <c r="S32" s="68"/>
      <c r="T32" s="133" t="s">
        <v>600</v>
      </c>
      <c r="U32" s="133"/>
      <c r="V32" s="62" t="s">
        <v>189</v>
      </c>
      <c r="W32" s="68" t="s">
        <v>605</v>
      </c>
      <c r="X32" s="68" t="s">
        <v>611</v>
      </c>
      <c r="Y32" t="s">
        <v>526</v>
      </c>
      <c r="AA32" s="70"/>
      <c r="AB32" s="57"/>
      <c r="AD32" s="70"/>
    </row>
    <row r="33" spans="1:30" x14ac:dyDescent="0.4">
      <c r="A33" s="182"/>
      <c r="B33" s="58" t="s">
        <v>65</v>
      </c>
      <c r="C33" s="58" t="s">
        <v>494</v>
      </c>
      <c r="D33" s="59" t="s">
        <v>27</v>
      </c>
      <c r="E33" s="60" t="s">
        <v>57</v>
      </c>
      <c r="F33" s="60" t="s">
        <v>58</v>
      </c>
      <c r="G33" s="61" t="s">
        <v>66</v>
      </c>
      <c r="H33" s="62" t="s">
        <v>60</v>
      </c>
      <c r="I33" s="62" t="s">
        <v>31</v>
      </c>
      <c r="J33" s="63">
        <v>65.64</v>
      </c>
      <c r="K33" s="63">
        <f>J33*$Q$7</f>
        <v>5579.4</v>
      </c>
      <c r="L33" s="64">
        <f t="shared" si="0"/>
        <v>65.64</v>
      </c>
      <c r="M33" s="153">
        <f t="shared" si="1"/>
        <v>5579.4</v>
      </c>
      <c r="N33" s="65">
        <v>1</v>
      </c>
      <c r="O33" s="66"/>
      <c r="P33" s="67">
        <f t="shared" si="2"/>
        <v>0</v>
      </c>
      <c r="Q33" s="155">
        <f t="shared" si="3"/>
        <v>0</v>
      </c>
      <c r="R33" s="72" t="s">
        <v>41</v>
      </c>
      <c r="S33" s="68" t="s">
        <v>67</v>
      </c>
      <c r="T33" s="129" t="s">
        <v>404</v>
      </c>
      <c r="U33" s="137" t="s">
        <v>398</v>
      </c>
      <c r="V33" s="62" t="s">
        <v>68</v>
      </c>
      <c r="W33" s="69" t="s">
        <v>69</v>
      </c>
      <c r="X33" s="68" t="s">
        <v>70</v>
      </c>
      <c r="Y33" t="s">
        <v>526</v>
      </c>
      <c r="AA33" s="70"/>
      <c r="AB33" s="57"/>
      <c r="AD33" s="70"/>
    </row>
    <row r="34" spans="1:30" x14ac:dyDescent="0.4">
      <c r="A34" s="182"/>
      <c r="B34" s="58" t="s">
        <v>71</v>
      </c>
      <c r="C34" s="58" t="s">
        <v>494</v>
      </c>
      <c r="D34" s="59" t="s">
        <v>27</v>
      </c>
      <c r="E34" s="60" t="s">
        <v>57</v>
      </c>
      <c r="F34" s="60" t="s">
        <v>58</v>
      </c>
      <c r="G34" s="61" t="s">
        <v>72</v>
      </c>
      <c r="H34" s="62" t="s">
        <v>40</v>
      </c>
      <c r="I34" s="62" t="s">
        <v>31</v>
      </c>
      <c r="J34" s="63">
        <v>5.2</v>
      </c>
      <c r="K34" s="63">
        <f>J34*$Q$7</f>
        <v>442</v>
      </c>
      <c r="L34" s="64">
        <f t="shared" si="0"/>
        <v>5.2</v>
      </c>
      <c r="M34" s="153">
        <f t="shared" si="1"/>
        <v>442</v>
      </c>
      <c r="N34" s="65">
        <v>5</v>
      </c>
      <c r="O34" s="66"/>
      <c r="P34" s="67">
        <f t="shared" si="2"/>
        <v>0</v>
      </c>
      <c r="Q34" s="155">
        <f t="shared" si="3"/>
        <v>0</v>
      </c>
      <c r="R34" s="72" t="s">
        <v>41</v>
      </c>
      <c r="S34" s="68" t="s">
        <v>73</v>
      </c>
      <c r="T34" s="129" t="s">
        <v>404</v>
      </c>
      <c r="U34" s="133"/>
      <c r="V34" s="62" t="s">
        <v>43</v>
      </c>
      <c r="W34" s="69" t="s">
        <v>44</v>
      </c>
      <c r="X34" s="68" t="s">
        <v>74</v>
      </c>
      <c r="Y34" t="s">
        <v>526</v>
      </c>
      <c r="AA34" s="70"/>
      <c r="AB34" s="57"/>
      <c r="AD34" s="70"/>
    </row>
    <row r="35" spans="1:30" x14ac:dyDescent="0.4">
      <c r="A35" s="182"/>
      <c r="B35" s="58" t="s">
        <v>542</v>
      </c>
      <c r="C35" s="58" t="s">
        <v>514</v>
      </c>
      <c r="D35" s="59" t="s">
        <v>27</v>
      </c>
      <c r="E35" s="58" t="s">
        <v>568</v>
      </c>
      <c r="F35" s="58" t="s">
        <v>58</v>
      </c>
      <c r="G35" s="165" t="s">
        <v>72</v>
      </c>
      <c r="H35" s="62" t="s">
        <v>575</v>
      </c>
      <c r="I35" s="62" t="s">
        <v>525</v>
      </c>
      <c r="J35" s="63">
        <f>K35/$Q$7</f>
        <v>7.0470588235294116</v>
      </c>
      <c r="K35" s="63">
        <v>599</v>
      </c>
      <c r="L35" s="152">
        <f t="shared" si="0"/>
        <v>7.0470588235294116</v>
      </c>
      <c r="M35" s="157">
        <f t="shared" si="1"/>
        <v>599</v>
      </c>
      <c r="N35" s="65">
        <v>5</v>
      </c>
      <c r="O35" s="66"/>
      <c r="P35" s="67">
        <f t="shared" si="2"/>
        <v>0</v>
      </c>
      <c r="Q35" s="155">
        <f t="shared" si="3"/>
        <v>0</v>
      </c>
      <c r="R35" s="72" t="s">
        <v>41</v>
      </c>
      <c r="S35" s="68" t="s">
        <v>293</v>
      </c>
      <c r="T35" s="133" t="s">
        <v>600</v>
      </c>
      <c r="U35" s="133"/>
      <c r="V35" s="62" t="s">
        <v>43</v>
      </c>
      <c r="W35" s="68" t="s">
        <v>44</v>
      </c>
      <c r="X35" s="68" t="s">
        <v>74</v>
      </c>
      <c r="Y35" t="s">
        <v>526</v>
      </c>
      <c r="AA35" s="70"/>
      <c r="AB35" s="57"/>
      <c r="AD35" s="70"/>
    </row>
    <row r="36" spans="1:30" s="138" customFormat="1" x14ac:dyDescent="0.4">
      <c r="A36" s="182"/>
      <c r="B36" s="58" t="s">
        <v>75</v>
      </c>
      <c r="C36" s="58" t="s">
        <v>494</v>
      </c>
      <c r="D36" s="59" t="s">
        <v>27</v>
      </c>
      <c r="E36" s="60" t="s">
        <v>57</v>
      </c>
      <c r="F36" s="60" t="s">
        <v>58</v>
      </c>
      <c r="G36" s="61" t="s">
        <v>72</v>
      </c>
      <c r="H36" s="62" t="s">
        <v>60</v>
      </c>
      <c r="I36" s="62" t="s">
        <v>31</v>
      </c>
      <c r="J36" s="63">
        <v>70.45</v>
      </c>
      <c r="K36" s="63">
        <f>J36*$Q$7</f>
        <v>5988.25</v>
      </c>
      <c r="L36" s="64">
        <f t="shared" si="0"/>
        <v>70.45</v>
      </c>
      <c r="M36" s="153">
        <f t="shared" si="1"/>
        <v>5988.25</v>
      </c>
      <c r="N36" s="65">
        <v>1</v>
      </c>
      <c r="O36" s="66"/>
      <c r="P36" s="67">
        <f t="shared" si="2"/>
        <v>0</v>
      </c>
      <c r="Q36" s="155">
        <f t="shared" si="3"/>
        <v>0</v>
      </c>
      <c r="R36" s="72" t="s">
        <v>41</v>
      </c>
      <c r="S36" s="68" t="s">
        <v>73</v>
      </c>
      <c r="T36" s="129" t="s">
        <v>404</v>
      </c>
      <c r="U36" s="133"/>
      <c r="V36" s="62" t="s">
        <v>43</v>
      </c>
      <c r="W36" s="69" t="s">
        <v>44</v>
      </c>
      <c r="X36" s="68" t="s">
        <v>74</v>
      </c>
      <c r="Y36" s="139" t="s">
        <v>526</v>
      </c>
      <c r="Z36" s="139"/>
      <c r="AB36" s="140"/>
    </row>
    <row r="37" spans="1:30" x14ac:dyDescent="0.4">
      <c r="A37" s="182"/>
      <c r="B37" s="58" t="s">
        <v>543</v>
      </c>
      <c r="C37" s="58" t="s">
        <v>514</v>
      </c>
      <c r="D37" s="59"/>
      <c r="E37" s="58" t="s">
        <v>568</v>
      </c>
      <c r="F37" s="58" t="s">
        <v>58</v>
      </c>
      <c r="G37" s="165" t="s">
        <v>576</v>
      </c>
      <c r="H37" s="62" t="s">
        <v>570</v>
      </c>
      <c r="I37" s="62" t="s">
        <v>31</v>
      </c>
      <c r="J37" s="63">
        <f>K37/$Q$7</f>
        <v>32.223529411764709</v>
      </c>
      <c r="K37" s="63">
        <v>2739</v>
      </c>
      <c r="L37" s="152">
        <f t="shared" si="0"/>
        <v>32.223529411764709</v>
      </c>
      <c r="M37" s="157">
        <f t="shared" si="1"/>
        <v>2739</v>
      </c>
      <c r="N37" s="65">
        <v>2</v>
      </c>
      <c r="O37" s="66"/>
      <c r="P37" s="67">
        <f t="shared" si="2"/>
        <v>0</v>
      </c>
      <c r="Q37" s="155">
        <f t="shared" si="3"/>
        <v>0</v>
      </c>
      <c r="R37" s="72" t="s">
        <v>41</v>
      </c>
      <c r="S37" s="68" t="s">
        <v>127</v>
      </c>
      <c r="T37" s="133" t="s">
        <v>600</v>
      </c>
      <c r="U37" s="133"/>
      <c r="V37" s="62" t="s">
        <v>259</v>
      </c>
      <c r="W37" s="68" t="s">
        <v>606</v>
      </c>
      <c r="X37" s="68" t="s">
        <v>612</v>
      </c>
      <c r="Y37" t="s">
        <v>526</v>
      </c>
      <c r="AA37" s="70"/>
      <c r="AB37" s="57"/>
      <c r="AD37" s="70"/>
    </row>
    <row r="38" spans="1:30" x14ac:dyDescent="0.4">
      <c r="A38" s="182"/>
      <c r="B38" s="58" t="s">
        <v>76</v>
      </c>
      <c r="C38" s="58" t="s">
        <v>494</v>
      </c>
      <c r="D38" s="59" t="s">
        <v>27</v>
      </c>
      <c r="E38" s="60" t="s">
        <v>57</v>
      </c>
      <c r="F38" s="60" t="s">
        <v>58</v>
      </c>
      <c r="G38" s="61" t="s">
        <v>77</v>
      </c>
      <c r="H38" s="62" t="s">
        <v>40</v>
      </c>
      <c r="I38" s="62" t="s">
        <v>31</v>
      </c>
      <c r="J38" s="63">
        <v>5.2</v>
      </c>
      <c r="K38" s="63">
        <f>J38*$Q$7</f>
        <v>442</v>
      </c>
      <c r="L38" s="64">
        <f t="shared" si="0"/>
        <v>5.2</v>
      </c>
      <c r="M38" s="153">
        <f t="shared" si="1"/>
        <v>442</v>
      </c>
      <c r="N38" s="65">
        <v>5</v>
      </c>
      <c r="O38" s="66"/>
      <c r="P38" s="67">
        <f t="shared" si="2"/>
        <v>0</v>
      </c>
      <c r="Q38" s="155">
        <f t="shared" si="3"/>
        <v>0</v>
      </c>
      <c r="R38" s="72" t="s">
        <v>41</v>
      </c>
      <c r="S38" s="68" t="s">
        <v>78</v>
      </c>
      <c r="T38" s="129" t="s">
        <v>404</v>
      </c>
      <c r="U38" s="133"/>
      <c r="V38" s="62" t="s">
        <v>79</v>
      </c>
      <c r="W38" s="69" t="s">
        <v>80</v>
      </c>
      <c r="X38" s="68" t="s">
        <v>81</v>
      </c>
      <c r="Y38" t="s">
        <v>526</v>
      </c>
      <c r="AA38" s="70"/>
      <c r="AB38" s="57"/>
      <c r="AD38" s="70"/>
    </row>
    <row r="39" spans="1:30" x14ac:dyDescent="0.4">
      <c r="A39" s="182"/>
      <c r="B39" s="58" t="s">
        <v>544</v>
      </c>
      <c r="C39" s="58" t="s">
        <v>514</v>
      </c>
      <c r="D39" s="59" t="s">
        <v>27</v>
      </c>
      <c r="E39" s="58" t="s">
        <v>568</v>
      </c>
      <c r="F39" s="58" t="s">
        <v>58</v>
      </c>
      <c r="G39" s="165" t="s">
        <v>77</v>
      </c>
      <c r="H39" s="62" t="s">
        <v>575</v>
      </c>
      <c r="I39" s="62" t="s">
        <v>525</v>
      </c>
      <c r="J39" s="63">
        <f>K39/$Q$7</f>
        <v>7.0470588235294116</v>
      </c>
      <c r="K39" s="63">
        <v>599</v>
      </c>
      <c r="L39" s="152">
        <f t="shared" si="0"/>
        <v>7.0470588235294116</v>
      </c>
      <c r="M39" s="157">
        <f t="shared" si="1"/>
        <v>599</v>
      </c>
      <c r="N39" s="65">
        <v>5</v>
      </c>
      <c r="O39" s="66"/>
      <c r="P39" s="67">
        <f t="shared" si="2"/>
        <v>0</v>
      </c>
      <c r="Q39" s="155">
        <f t="shared" si="3"/>
        <v>0</v>
      </c>
      <c r="R39" s="72" t="s">
        <v>41</v>
      </c>
      <c r="S39" s="68" t="s">
        <v>78</v>
      </c>
      <c r="T39" s="133" t="s">
        <v>600</v>
      </c>
      <c r="U39" s="133"/>
      <c r="V39" s="62" t="s">
        <v>79</v>
      </c>
      <c r="W39" s="68" t="s">
        <v>80</v>
      </c>
      <c r="X39" s="68" t="s">
        <v>613</v>
      </c>
      <c r="Y39" t="s">
        <v>526</v>
      </c>
      <c r="AA39" s="70"/>
      <c r="AB39" s="57"/>
      <c r="AD39" s="70"/>
    </row>
    <row r="40" spans="1:30" x14ac:dyDescent="0.4">
      <c r="A40" s="182"/>
      <c r="B40" s="58" t="s">
        <v>82</v>
      </c>
      <c r="C40" s="58" t="s">
        <v>494</v>
      </c>
      <c r="D40" s="59" t="s">
        <v>27</v>
      </c>
      <c r="E40" s="60" t="s">
        <v>28</v>
      </c>
      <c r="F40" s="58" t="s">
        <v>529</v>
      </c>
      <c r="G40" s="61" t="s">
        <v>84</v>
      </c>
      <c r="H40" s="62" t="s">
        <v>30</v>
      </c>
      <c r="I40" s="62" t="s">
        <v>31</v>
      </c>
      <c r="J40" s="63">
        <v>22.130000000000003</v>
      </c>
      <c r="K40" s="63">
        <f t="shared" ref="K40:K45" si="4">J40*$Q$7</f>
        <v>1881.0500000000002</v>
      </c>
      <c r="L40" s="64">
        <f t="shared" si="0"/>
        <v>22.130000000000003</v>
      </c>
      <c r="M40" s="153">
        <f t="shared" si="1"/>
        <v>1881.0500000000002</v>
      </c>
      <c r="N40" s="65">
        <v>2</v>
      </c>
      <c r="O40" s="66"/>
      <c r="P40" s="67">
        <f t="shared" si="2"/>
        <v>0</v>
      </c>
      <c r="Q40" s="155">
        <f t="shared" si="3"/>
        <v>0</v>
      </c>
      <c r="R40" s="72" t="s">
        <v>41</v>
      </c>
      <c r="S40" s="68" t="s">
        <v>456</v>
      </c>
      <c r="T40" s="129" t="s">
        <v>405</v>
      </c>
      <c r="U40" s="133"/>
      <c r="V40" s="62" t="s">
        <v>33</v>
      </c>
      <c r="W40" s="69" t="s">
        <v>85</v>
      </c>
      <c r="X40" s="68" t="s">
        <v>86</v>
      </c>
      <c r="Y40" t="s">
        <v>526</v>
      </c>
      <c r="AA40" s="70"/>
      <c r="AB40" s="57"/>
      <c r="AD40" s="70"/>
    </row>
    <row r="41" spans="1:30" x14ac:dyDescent="0.4">
      <c r="A41" s="182"/>
      <c r="B41" s="58" t="s">
        <v>409</v>
      </c>
      <c r="C41" s="58" t="s">
        <v>494</v>
      </c>
      <c r="D41" s="59" t="s">
        <v>27</v>
      </c>
      <c r="E41" s="60" t="s">
        <v>28</v>
      </c>
      <c r="F41" s="58" t="s">
        <v>529</v>
      </c>
      <c r="G41" s="61" t="s">
        <v>84</v>
      </c>
      <c r="H41" s="62" t="s">
        <v>434</v>
      </c>
      <c r="I41" s="62" t="s">
        <v>31</v>
      </c>
      <c r="J41" s="63">
        <v>24.8</v>
      </c>
      <c r="K41" s="63">
        <f t="shared" si="4"/>
        <v>2108</v>
      </c>
      <c r="L41" s="64">
        <f t="shared" si="0"/>
        <v>24.8</v>
      </c>
      <c r="M41" s="153">
        <f t="shared" si="1"/>
        <v>2108</v>
      </c>
      <c r="N41" s="65">
        <v>2</v>
      </c>
      <c r="O41" s="66"/>
      <c r="P41" s="67">
        <f t="shared" si="2"/>
        <v>0</v>
      </c>
      <c r="Q41" s="155">
        <f t="shared" si="3"/>
        <v>0</v>
      </c>
      <c r="R41" s="72" t="s">
        <v>41</v>
      </c>
      <c r="S41" s="68" t="s">
        <v>456</v>
      </c>
      <c r="T41" s="129" t="s">
        <v>405</v>
      </c>
      <c r="U41" s="133"/>
      <c r="V41" s="62" t="s">
        <v>33</v>
      </c>
      <c r="W41" s="69" t="s">
        <v>85</v>
      </c>
      <c r="X41" s="68" t="s">
        <v>86</v>
      </c>
      <c r="Y41" t="s">
        <v>526</v>
      </c>
      <c r="AA41" s="70"/>
      <c r="AB41" s="57"/>
      <c r="AD41" s="70"/>
    </row>
    <row r="42" spans="1:30" x14ac:dyDescent="0.4">
      <c r="A42" s="182"/>
      <c r="B42" s="58" t="s">
        <v>410</v>
      </c>
      <c r="C42" s="58" t="s">
        <v>494</v>
      </c>
      <c r="D42" s="59" t="s">
        <v>27</v>
      </c>
      <c r="E42" s="60" t="s">
        <v>28</v>
      </c>
      <c r="F42" s="58" t="s">
        <v>529</v>
      </c>
      <c r="G42" s="61" t="s">
        <v>84</v>
      </c>
      <c r="H42" s="62" t="s">
        <v>96</v>
      </c>
      <c r="I42" s="62" t="s">
        <v>31</v>
      </c>
      <c r="J42" s="63">
        <v>31.040000000000003</v>
      </c>
      <c r="K42" s="63">
        <f t="shared" si="4"/>
        <v>2638.4</v>
      </c>
      <c r="L42" s="64">
        <f t="shared" si="0"/>
        <v>31.040000000000003</v>
      </c>
      <c r="M42" s="153">
        <f t="shared" si="1"/>
        <v>2638.4</v>
      </c>
      <c r="N42" s="65">
        <v>2</v>
      </c>
      <c r="O42" s="66"/>
      <c r="P42" s="67">
        <f t="shared" si="2"/>
        <v>0</v>
      </c>
      <c r="Q42" s="155">
        <f t="shared" si="3"/>
        <v>0</v>
      </c>
      <c r="R42" s="72" t="s">
        <v>41</v>
      </c>
      <c r="S42" s="68" t="s">
        <v>456</v>
      </c>
      <c r="T42" s="129" t="s">
        <v>405</v>
      </c>
      <c r="U42" s="133"/>
      <c r="V42" s="62" t="s">
        <v>33</v>
      </c>
      <c r="W42" s="69" t="s">
        <v>85</v>
      </c>
      <c r="X42" s="68" t="s">
        <v>86</v>
      </c>
      <c r="Y42" t="s">
        <v>526</v>
      </c>
      <c r="AA42" s="70"/>
      <c r="AB42" s="57"/>
      <c r="AD42" s="70"/>
    </row>
    <row r="43" spans="1:30" s="202" customFormat="1" hidden="1" x14ac:dyDescent="0.4">
      <c r="A43" s="184"/>
      <c r="B43" s="185" t="s">
        <v>87</v>
      </c>
      <c r="C43" s="185" t="s">
        <v>494</v>
      </c>
      <c r="D43" s="186" t="s">
        <v>27</v>
      </c>
      <c r="E43" s="187" t="s">
        <v>57</v>
      </c>
      <c r="F43" s="187" t="s">
        <v>58</v>
      </c>
      <c r="G43" s="188" t="s">
        <v>88</v>
      </c>
      <c r="H43" s="189" t="s">
        <v>40</v>
      </c>
      <c r="I43" s="189" t="s">
        <v>31</v>
      </c>
      <c r="J43" s="63">
        <v>5.2</v>
      </c>
      <c r="K43" s="63">
        <f t="shared" si="4"/>
        <v>442</v>
      </c>
      <c r="L43" s="190">
        <f t="shared" si="0"/>
        <v>5.2</v>
      </c>
      <c r="M43" s="191">
        <f t="shared" si="1"/>
        <v>442</v>
      </c>
      <c r="N43" s="192">
        <v>5</v>
      </c>
      <c r="O43" s="193"/>
      <c r="P43" s="194">
        <f t="shared" si="2"/>
        <v>0</v>
      </c>
      <c r="Q43" s="195">
        <f t="shared" si="3"/>
        <v>0</v>
      </c>
      <c r="R43" s="196" t="s">
        <v>41</v>
      </c>
      <c r="S43" s="197" t="s">
        <v>89</v>
      </c>
      <c r="T43" s="198" t="s">
        <v>404</v>
      </c>
      <c r="U43" s="199"/>
      <c r="V43" s="189" t="s">
        <v>90</v>
      </c>
      <c r="W43" s="200" t="s">
        <v>34</v>
      </c>
      <c r="X43" s="197" t="s">
        <v>91</v>
      </c>
      <c r="Y43" s="201" t="s">
        <v>526</v>
      </c>
      <c r="Z43" s="201"/>
      <c r="AB43" s="203"/>
    </row>
    <row r="44" spans="1:30" s="202" customFormat="1" hidden="1" x14ac:dyDescent="0.4">
      <c r="A44" s="184"/>
      <c r="B44" s="185" t="s">
        <v>92</v>
      </c>
      <c r="C44" s="185" t="s">
        <v>494</v>
      </c>
      <c r="D44" s="186" t="s">
        <v>27</v>
      </c>
      <c r="E44" s="187" t="s">
        <v>93</v>
      </c>
      <c r="F44" s="187" t="s">
        <v>94</v>
      </c>
      <c r="G44" s="188" t="s">
        <v>95</v>
      </c>
      <c r="H44" s="189" t="s">
        <v>96</v>
      </c>
      <c r="I44" s="189" t="s">
        <v>31</v>
      </c>
      <c r="J44" s="63">
        <v>27.17</v>
      </c>
      <c r="K44" s="63">
        <f t="shared" si="4"/>
        <v>2309.4500000000003</v>
      </c>
      <c r="L44" s="190">
        <f t="shared" si="0"/>
        <v>27.17</v>
      </c>
      <c r="M44" s="191">
        <f t="shared" si="1"/>
        <v>2309.4500000000003</v>
      </c>
      <c r="N44" s="192">
        <v>2</v>
      </c>
      <c r="O44" s="193"/>
      <c r="P44" s="194">
        <f t="shared" si="2"/>
        <v>0</v>
      </c>
      <c r="Q44" s="195">
        <f t="shared" si="3"/>
        <v>0</v>
      </c>
      <c r="R44" s="196" t="s">
        <v>41</v>
      </c>
      <c r="S44" s="197" t="s">
        <v>97</v>
      </c>
      <c r="T44" s="198" t="s">
        <v>404</v>
      </c>
      <c r="U44" s="199"/>
      <c r="V44" s="189" t="s">
        <v>62</v>
      </c>
      <c r="W44" s="200" t="s">
        <v>44</v>
      </c>
      <c r="X44" s="197" t="s">
        <v>98</v>
      </c>
      <c r="Y44" s="201" t="s">
        <v>526</v>
      </c>
      <c r="Z44" s="201"/>
      <c r="AB44" s="203"/>
    </row>
    <row r="45" spans="1:30" x14ac:dyDescent="0.4">
      <c r="A45" s="182"/>
      <c r="B45" s="58" t="s">
        <v>411</v>
      </c>
      <c r="C45" s="58" t="s">
        <v>494</v>
      </c>
      <c r="D45" s="59"/>
      <c r="E45" s="60" t="s">
        <v>28</v>
      </c>
      <c r="F45" s="58" t="s">
        <v>529</v>
      </c>
      <c r="G45" s="61" t="s">
        <v>435</v>
      </c>
      <c r="H45" s="62" t="s">
        <v>434</v>
      </c>
      <c r="I45" s="62" t="s">
        <v>31</v>
      </c>
      <c r="J45" s="63">
        <v>24.8</v>
      </c>
      <c r="K45" s="63">
        <f t="shared" si="4"/>
        <v>2108</v>
      </c>
      <c r="L45" s="64">
        <f t="shared" si="0"/>
        <v>24.8</v>
      </c>
      <c r="M45" s="153">
        <f t="shared" si="1"/>
        <v>2108</v>
      </c>
      <c r="N45" s="65">
        <v>2</v>
      </c>
      <c r="O45" s="66"/>
      <c r="P45" s="67">
        <f t="shared" si="2"/>
        <v>0</v>
      </c>
      <c r="Q45" s="155">
        <f t="shared" si="3"/>
        <v>0</v>
      </c>
      <c r="R45" s="72" t="s">
        <v>41</v>
      </c>
      <c r="S45" s="68"/>
      <c r="T45" s="129" t="s">
        <v>405</v>
      </c>
      <c r="U45" s="133"/>
      <c r="V45" s="62" t="s">
        <v>79</v>
      </c>
      <c r="W45" s="69" t="s">
        <v>450</v>
      </c>
      <c r="X45" s="68" t="s">
        <v>453</v>
      </c>
      <c r="Y45" t="s">
        <v>526</v>
      </c>
      <c r="AA45" s="70"/>
      <c r="AB45" s="57"/>
      <c r="AD45" s="70"/>
    </row>
    <row r="46" spans="1:30" s="138" customFormat="1" x14ac:dyDescent="0.4">
      <c r="A46" s="182"/>
      <c r="B46" s="58" t="s">
        <v>545</v>
      </c>
      <c r="C46" s="58" t="s">
        <v>514</v>
      </c>
      <c r="D46" s="59"/>
      <c r="E46" s="58" t="s">
        <v>577</v>
      </c>
      <c r="F46" s="58" t="s">
        <v>529</v>
      </c>
      <c r="G46" s="165" t="s">
        <v>435</v>
      </c>
      <c r="H46" s="62" t="s">
        <v>570</v>
      </c>
      <c r="I46" s="62" t="s">
        <v>31</v>
      </c>
      <c r="J46" s="63">
        <f>K46/$Q$7</f>
        <v>24.8</v>
      </c>
      <c r="K46" s="63">
        <v>2108</v>
      </c>
      <c r="L46" s="152">
        <f t="shared" si="0"/>
        <v>24.8</v>
      </c>
      <c r="M46" s="157">
        <f t="shared" si="1"/>
        <v>2108</v>
      </c>
      <c r="N46" s="65">
        <v>2</v>
      </c>
      <c r="O46" s="66"/>
      <c r="P46" s="67">
        <f t="shared" si="2"/>
        <v>0</v>
      </c>
      <c r="Q46" s="155">
        <f t="shared" si="3"/>
        <v>0</v>
      </c>
      <c r="R46" s="72" t="s">
        <v>41</v>
      </c>
      <c r="S46" s="68" t="s">
        <v>138</v>
      </c>
      <c r="T46" s="133" t="s">
        <v>601</v>
      </c>
      <c r="U46" s="133"/>
      <c r="V46" s="62" t="s">
        <v>79</v>
      </c>
      <c r="W46" s="68" t="s">
        <v>450</v>
      </c>
      <c r="X46" s="68" t="s">
        <v>453</v>
      </c>
      <c r="Y46" s="139" t="s">
        <v>526</v>
      </c>
      <c r="Z46" s="139"/>
      <c r="AB46" s="140"/>
    </row>
    <row r="47" spans="1:30" x14ac:dyDescent="0.4">
      <c r="A47" s="182"/>
      <c r="B47" s="58" t="s">
        <v>99</v>
      </c>
      <c r="C47" s="58" t="s">
        <v>494</v>
      </c>
      <c r="D47" s="59" t="s">
        <v>27</v>
      </c>
      <c r="E47" s="60" t="s">
        <v>28</v>
      </c>
      <c r="F47" s="58" t="s">
        <v>529</v>
      </c>
      <c r="G47" s="61" t="s">
        <v>100</v>
      </c>
      <c r="H47" s="62" t="s">
        <v>30</v>
      </c>
      <c r="I47" s="62" t="s">
        <v>31</v>
      </c>
      <c r="J47" s="63">
        <v>22.130000000000003</v>
      </c>
      <c r="K47" s="63">
        <f>J47*$Q$7</f>
        <v>1881.0500000000002</v>
      </c>
      <c r="L47" s="64">
        <f t="shared" si="0"/>
        <v>22.130000000000003</v>
      </c>
      <c r="M47" s="153">
        <f t="shared" si="1"/>
        <v>1881.0500000000002</v>
      </c>
      <c r="N47" s="65">
        <v>2</v>
      </c>
      <c r="O47" s="66"/>
      <c r="P47" s="67">
        <f t="shared" si="2"/>
        <v>0</v>
      </c>
      <c r="Q47" s="155">
        <f t="shared" si="3"/>
        <v>0</v>
      </c>
      <c r="R47" s="72" t="s">
        <v>41</v>
      </c>
      <c r="S47" s="68" t="s">
        <v>101</v>
      </c>
      <c r="T47" s="129" t="s">
        <v>405</v>
      </c>
      <c r="U47" s="133" t="s">
        <v>397</v>
      </c>
      <c r="V47" s="62" t="s">
        <v>79</v>
      </c>
      <c r="W47" s="69" t="s">
        <v>44</v>
      </c>
      <c r="X47" s="68" t="s">
        <v>102</v>
      </c>
      <c r="Y47" t="s">
        <v>526</v>
      </c>
      <c r="AA47" s="70"/>
      <c r="AB47" s="57"/>
      <c r="AD47" s="70"/>
    </row>
    <row r="48" spans="1:30" s="202" customFormat="1" hidden="1" x14ac:dyDescent="0.4">
      <c r="A48" s="184"/>
      <c r="B48" s="185" t="s">
        <v>103</v>
      </c>
      <c r="C48" s="185" t="s">
        <v>494</v>
      </c>
      <c r="D48" s="186" t="s">
        <v>27</v>
      </c>
      <c r="E48" s="187" t="s">
        <v>57</v>
      </c>
      <c r="F48" s="187" t="s">
        <v>58</v>
      </c>
      <c r="G48" s="188" t="s">
        <v>104</v>
      </c>
      <c r="H48" s="189" t="s">
        <v>40</v>
      </c>
      <c r="I48" s="189" t="s">
        <v>31</v>
      </c>
      <c r="J48" s="63">
        <v>5.2</v>
      </c>
      <c r="K48" s="63">
        <f>J48*$Q$7</f>
        <v>442</v>
      </c>
      <c r="L48" s="190">
        <f t="shared" si="0"/>
        <v>5.2</v>
      </c>
      <c r="M48" s="191">
        <f t="shared" si="1"/>
        <v>442</v>
      </c>
      <c r="N48" s="192">
        <v>5</v>
      </c>
      <c r="O48" s="193"/>
      <c r="P48" s="194">
        <f t="shared" si="2"/>
        <v>0</v>
      </c>
      <c r="Q48" s="195">
        <f t="shared" si="3"/>
        <v>0</v>
      </c>
      <c r="R48" s="196" t="s">
        <v>41</v>
      </c>
      <c r="S48" s="197" t="s">
        <v>105</v>
      </c>
      <c r="T48" s="198" t="s">
        <v>404</v>
      </c>
      <c r="U48" s="199"/>
      <c r="V48" s="189" t="s">
        <v>106</v>
      </c>
      <c r="W48" s="200" t="s">
        <v>107</v>
      </c>
      <c r="X48" s="197" t="s">
        <v>108</v>
      </c>
      <c r="Y48" s="201" t="s">
        <v>526</v>
      </c>
      <c r="Z48" s="201"/>
      <c r="AB48" s="203"/>
    </row>
    <row r="49" spans="1:30" s="138" customFormat="1" x14ac:dyDescent="0.4">
      <c r="A49" s="182"/>
      <c r="B49" s="58" t="s">
        <v>109</v>
      </c>
      <c r="C49" s="58" t="s">
        <v>494</v>
      </c>
      <c r="D49" s="59" t="s">
        <v>27</v>
      </c>
      <c r="E49" s="60" t="s">
        <v>57</v>
      </c>
      <c r="F49" s="60" t="s">
        <v>58</v>
      </c>
      <c r="G49" s="61" t="s">
        <v>104</v>
      </c>
      <c r="H49" s="62" t="s">
        <v>96</v>
      </c>
      <c r="I49" s="62" t="s">
        <v>110</v>
      </c>
      <c r="J49" s="63">
        <v>24.21</v>
      </c>
      <c r="K49" s="63">
        <f>J49*$Q$7</f>
        <v>2057.85</v>
      </c>
      <c r="L49" s="64">
        <f t="shared" si="0"/>
        <v>24.21</v>
      </c>
      <c r="M49" s="153">
        <f t="shared" si="1"/>
        <v>2057.85</v>
      </c>
      <c r="N49" s="65">
        <v>2</v>
      </c>
      <c r="O49" s="66"/>
      <c r="P49" s="67">
        <f t="shared" si="2"/>
        <v>0</v>
      </c>
      <c r="Q49" s="155">
        <f t="shared" si="3"/>
        <v>0</v>
      </c>
      <c r="R49" s="72" t="s">
        <v>41</v>
      </c>
      <c r="S49" s="68" t="s">
        <v>105</v>
      </c>
      <c r="T49" s="129" t="s">
        <v>404</v>
      </c>
      <c r="U49" s="133"/>
      <c r="V49" s="62" t="s">
        <v>106</v>
      </c>
      <c r="W49" s="69" t="s">
        <v>107</v>
      </c>
      <c r="X49" s="68" t="s">
        <v>108</v>
      </c>
      <c r="Y49" s="139" t="s">
        <v>526</v>
      </c>
      <c r="Z49" s="139"/>
      <c r="AB49" s="140"/>
    </row>
    <row r="50" spans="1:30" x14ac:dyDescent="0.4">
      <c r="A50" s="182"/>
      <c r="B50" s="58" t="s">
        <v>546</v>
      </c>
      <c r="C50" s="58" t="s">
        <v>514</v>
      </c>
      <c r="D50" s="59"/>
      <c r="E50" s="58" t="s">
        <v>573</v>
      </c>
      <c r="F50" s="58" t="s">
        <v>38</v>
      </c>
      <c r="G50" s="165" t="s">
        <v>578</v>
      </c>
      <c r="H50" s="62" t="s">
        <v>570</v>
      </c>
      <c r="I50" s="62" t="s">
        <v>31</v>
      </c>
      <c r="J50" s="63">
        <f>K50/$Q$7</f>
        <v>34.294117647058826</v>
      </c>
      <c r="K50" s="63">
        <v>2915</v>
      </c>
      <c r="L50" s="152">
        <f t="shared" si="0"/>
        <v>34.294117647058826</v>
      </c>
      <c r="M50" s="157">
        <f t="shared" si="1"/>
        <v>2915</v>
      </c>
      <c r="N50" s="65">
        <v>2</v>
      </c>
      <c r="O50" s="66"/>
      <c r="P50" s="67">
        <f t="shared" si="2"/>
        <v>0</v>
      </c>
      <c r="Q50" s="155">
        <f t="shared" si="3"/>
        <v>0</v>
      </c>
      <c r="R50" s="72" t="s">
        <v>41</v>
      </c>
      <c r="S50" s="68" t="s">
        <v>127</v>
      </c>
      <c r="T50" s="133" t="s">
        <v>600</v>
      </c>
      <c r="U50" s="133"/>
      <c r="V50" s="62" t="s">
        <v>54</v>
      </c>
      <c r="W50" s="68" t="s">
        <v>63</v>
      </c>
      <c r="X50" s="68" t="s">
        <v>614</v>
      </c>
      <c r="Y50" t="s">
        <v>526</v>
      </c>
      <c r="AA50" s="70"/>
      <c r="AB50" s="57"/>
      <c r="AD50" s="70"/>
    </row>
    <row r="51" spans="1:30" s="202" customFormat="1" hidden="1" x14ac:dyDescent="0.4">
      <c r="A51" s="184"/>
      <c r="B51" s="185" t="s">
        <v>111</v>
      </c>
      <c r="C51" s="185" t="s">
        <v>494</v>
      </c>
      <c r="D51" s="186" t="s">
        <v>27</v>
      </c>
      <c r="E51" s="187" t="s">
        <v>37</v>
      </c>
      <c r="F51" s="187" t="s">
        <v>38</v>
      </c>
      <c r="G51" s="188" t="s">
        <v>112</v>
      </c>
      <c r="H51" s="189" t="s">
        <v>40</v>
      </c>
      <c r="I51" s="189" t="s">
        <v>31</v>
      </c>
      <c r="J51" s="63">
        <v>5.2</v>
      </c>
      <c r="K51" s="63">
        <f t="shared" ref="K51:K59" si="5">J51*$Q$7</f>
        <v>442</v>
      </c>
      <c r="L51" s="190">
        <f t="shared" si="0"/>
        <v>5.2</v>
      </c>
      <c r="M51" s="191">
        <f t="shared" si="1"/>
        <v>442</v>
      </c>
      <c r="N51" s="192">
        <v>5</v>
      </c>
      <c r="O51" s="193"/>
      <c r="P51" s="194">
        <f t="shared" si="2"/>
        <v>0</v>
      </c>
      <c r="Q51" s="195">
        <f t="shared" si="3"/>
        <v>0</v>
      </c>
      <c r="R51" s="196" t="s">
        <v>41</v>
      </c>
      <c r="S51" s="197" t="s">
        <v>113</v>
      </c>
      <c r="T51" s="198" t="s">
        <v>404</v>
      </c>
      <c r="U51" s="199"/>
      <c r="V51" s="189" t="s">
        <v>54</v>
      </c>
      <c r="W51" s="200" t="s">
        <v>63</v>
      </c>
      <c r="X51" s="197" t="s">
        <v>114</v>
      </c>
      <c r="Y51" s="201" t="s">
        <v>526</v>
      </c>
      <c r="Z51" s="201"/>
      <c r="AB51" s="203"/>
    </row>
    <row r="52" spans="1:30" s="202" customFormat="1" hidden="1" x14ac:dyDescent="0.4">
      <c r="A52" s="184"/>
      <c r="B52" s="185" t="s">
        <v>115</v>
      </c>
      <c r="C52" s="185" t="s">
        <v>494</v>
      </c>
      <c r="D52" s="186" t="s">
        <v>27</v>
      </c>
      <c r="E52" s="187" t="s">
        <v>37</v>
      </c>
      <c r="F52" s="187" t="s">
        <v>38</v>
      </c>
      <c r="G52" s="188" t="s">
        <v>112</v>
      </c>
      <c r="H52" s="189" t="s">
        <v>96</v>
      </c>
      <c r="I52" s="189" t="s">
        <v>31</v>
      </c>
      <c r="J52" s="63">
        <v>27.17</v>
      </c>
      <c r="K52" s="63">
        <f t="shared" si="5"/>
        <v>2309.4500000000003</v>
      </c>
      <c r="L52" s="190">
        <f t="shared" si="0"/>
        <v>27.17</v>
      </c>
      <c r="M52" s="191">
        <f t="shared" si="1"/>
        <v>2309.4500000000003</v>
      </c>
      <c r="N52" s="192">
        <v>2</v>
      </c>
      <c r="O52" s="193"/>
      <c r="P52" s="194">
        <f t="shared" si="2"/>
        <v>0</v>
      </c>
      <c r="Q52" s="195">
        <f t="shared" si="3"/>
        <v>0</v>
      </c>
      <c r="R52" s="196" t="s">
        <v>41</v>
      </c>
      <c r="S52" s="197" t="s">
        <v>113</v>
      </c>
      <c r="T52" s="198" t="s">
        <v>404</v>
      </c>
      <c r="U52" s="199"/>
      <c r="V52" s="189" t="s">
        <v>54</v>
      </c>
      <c r="W52" s="200" t="s">
        <v>63</v>
      </c>
      <c r="X52" s="197" t="s">
        <v>114</v>
      </c>
      <c r="Y52" s="201" t="s">
        <v>526</v>
      </c>
      <c r="Z52" s="201"/>
      <c r="AB52" s="203"/>
    </row>
    <row r="53" spans="1:30" s="202" customFormat="1" hidden="1" x14ac:dyDescent="0.4">
      <c r="A53" s="184"/>
      <c r="B53" s="185" t="s">
        <v>116</v>
      </c>
      <c r="C53" s="185" t="s">
        <v>494</v>
      </c>
      <c r="D53" s="186" t="s">
        <v>27</v>
      </c>
      <c r="E53" s="187" t="s">
        <v>28</v>
      </c>
      <c r="F53" s="185" t="s">
        <v>529</v>
      </c>
      <c r="G53" s="188" t="s">
        <v>117</v>
      </c>
      <c r="H53" s="189" t="s">
        <v>30</v>
      </c>
      <c r="I53" s="189" t="s">
        <v>31</v>
      </c>
      <c r="J53" s="63">
        <v>22.130000000000003</v>
      </c>
      <c r="K53" s="63">
        <f t="shared" si="5"/>
        <v>1881.0500000000002</v>
      </c>
      <c r="L53" s="190">
        <f t="shared" si="0"/>
        <v>22.130000000000003</v>
      </c>
      <c r="M53" s="191">
        <f t="shared" si="1"/>
        <v>1881.0500000000002</v>
      </c>
      <c r="N53" s="192">
        <v>2</v>
      </c>
      <c r="O53" s="193"/>
      <c r="P53" s="194">
        <f t="shared" si="2"/>
        <v>0</v>
      </c>
      <c r="Q53" s="195">
        <f t="shared" si="3"/>
        <v>0</v>
      </c>
      <c r="R53" s="196" t="s">
        <v>41</v>
      </c>
      <c r="S53" s="197" t="s">
        <v>118</v>
      </c>
      <c r="T53" s="198" t="s">
        <v>405</v>
      </c>
      <c r="U53" s="199" t="s">
        <v>397</v>
      </c>
      <c r="V53" s="189" t="s">
        <v>79</v>
      </c>
      <c r="W53" s="200" t="s">
        <v>119</v>
      </c>
      <c r="X53" s="197" t="s">
        <v>120</v>
      </c>
      <c r="Y53" s="201" t="s">
        <v>526</v>
      </c>
      <c r="Z53" s="201"/>
      <c r="AB53" s="203"/>
    </row>
    <row r="54" spans="1:30" s="202" customFormat="1" hidden="1" x14ac:dyDescent="0.4">
      <c r="A54" s="184"/>
      <c r="B54" s="185" t="s">
        <v>121</v>
      </c>
      <c r="C54" s="185" t="s">
        <v>494</v>
      </c>
      <c r="D54" s="186" t="s">
        <v>27</v>
      </c>
      <c r="E54" s="187" t="s">
        <v>57</v>
      </c>
      <c r="F54" s="187" t="s">
        <v>58</v>
      </c>
      <c r="G54" s="188" t="s">
        <v>122</v>
      </c>
      <c r="H54" s="189" t="s">
        <v>52</v>
      </c>
      <c r="I54" s="189" t="s">
        <v>31</v>
      </c>
      <c r="J54" s="63">
        <v>12.01</v>
      </c>
      <c r="K54" s="63">
        <f t="shared" si="5"/>
        <v>1020.85</v>
      </c>
      <c r="L54" s="190">
        <f t="shared" ref="L54:L85" si="6">IF($Q$8="-",J54,IF($Q$8="в кассу предприятия",J54,IF($Q$8="на р/счет",J54*1.075,"-")))</f>
        <v>12.01</v>
      </c>
      <c r="M54" s="191">
        <f t="shared" ref="M54:M85" si="7">IF($Q$8="-",K54,IF($Q$8="в кассу предприятия",K54,IF($Q$8="на р/счет",K54*1.075,"-")))</f>
        <v>1020.85</v>
      </c>
      <c r="N54" s="192">
        <v>5</v>
      </c>
      <c r="O54" s="193"/>
      <c r="P54" s="194">
        <f t="shared" ref="P54:P85" si="8">IF($Q$9="","-",L54*O54)</f>
        <v>0</v>
      </c>
      <c r="Q54" s="195">
        <f t="shared" ref="Q54:Q85" si="9">IF($Q$9="","-",M54*O54)</f>
        <v>0</v>
      </c>
      <c r="R54" s="196" t="s">
        <v>41</v>
      </c>
      <c r="S54" s="197" t="s">
        <v>123</v>
      </c>
      <c r="T54" s="198" t="s">
        <v>404</v>
      </c>
      <c r="U54" s="199"/>
      <c r="V54" s="189" t="s">
        <v>33</v>
      </c>
      <c r="W54" s="200" t="s">
        <v>44</v>
      </c>
      <c r="X54" s="197" t="s">
        <v>124</v>
      </c>
      <c r="Y54" s="201" t="s">
        <v>526</v>
      </c>
      <c r="Z54" s="201"/>
      <c r="AB54" s="203"/>
    </row>
    <row r="55" spans="1:30" s="202" customFormat="1" hidden="1" x14ac:dyDescent="0.4">
      <c r="A55" s="184"/>
      <c r="B55" s="185" t="s">
        <v>125</v>
      </c>
      <c r="C55" s="185" t="s">
        <v>494</v>
      </c>
      <c r="D55" s="186" t="s">
        <v>27</v>
      </c>
      <c r="E55" s="187" t="s">
        <v>57</v>
      </c>
      <c r="F55" s="187" t="s">
        <v>58</v>
      </c>
      <c r="G55" s="188" t="s">
        <v>126</v>
      </c>
      <c r="H55" s="189" t="s">
        <v>40</v>
      </c>
      <c r="I55" s="189" t="s">
        <v>31</v>
      </c>
      <c r="J55" s="63">
        <v>5.2</v>
      </c>
      <c r="K55" s="63">
        <f t="shared" si="5"/>
        <v>442</v>
      </c>
      <c r="L55" s="190">
        <f t="shared" si="6"/>
        <v>5.2</v>
      </c>
      <c r="M55" s="191">
        <f t="shared" si="7"/>
        <v>442</v>
      </c>
      <c r="N55" s="192">
        <v>5</v>
      </c>
      <c r="O55" s="193"/>
      <c r="P55" s="194">
        <f t="shared" si="8"/>
        <v>0</v>
      </c>
      <c r="Q55" s="195">
        <f t="shared" si="9"/>
        <v>0</v>
      </c>
      <c r="R55" s="196" t="s">
        <v>41</v>
      </c>
      <c r="S55" s="197" t="s">
        <v>127</v>
      </c>
      <c r="T55" s="198" t="s">
        <v>404</v>
      </c>
      <c r="U55" s="199"/>
      <c r="V55" s="189" t="s">
        <v>62</v>
      </c>
      <c r="W55" s="200" t="s">
        <v>69</v>
      </c>
      <c r="X55" s="197" t="s">
        <v>128</v>
      </c>
      <c r="Y55" s="201" t="s">
        <v>526</v>
      </c>
      <c r="Z55" s="201"/>
      <c r="AB55" s="203"/>
    </row>
    <row r="56" spans="1:30" s="202" customFormat="1" hidden="1" x14ac:dyDescent="0.4">
      <c r="A56" s="184"/>
      <c r="B56" s="185" t="s">
        <v>129</v>
      </c>
      <c r="C56" s="185" t="s">
        <v>494</v>
      </c>
      <c r="D56" s="186" t="s">
        <v>27</v>
      </c>
      <c r="E56" s="187" t="s">
        <v>57</v>
      </c>
      <c r="F56" s="187" t="s">
        <v>58</v>
      </c>
      <c r="G56" s="188" t="s">
        <v>126</v>
      </c>
      <c r="H56" s="189" t="s">
        <v>60</v>
      </c>
      <c r="I56" s="189" t="s">
        <v>31</v>
      </c>
      <c r="J56" s="63">
        <v>71.95</v>
      </c>
      <c r="K56" s="63">
        <f t="shared" si="5"/>
        <v>6115.75</v>
      </c>
      <c r="L56" s="190">
        <f t="shared" si="6"/>
        <v>71.95</v>
      </c>
      <c r="M56" s="191">
        <f t="shared" si="7"/>
        <v>6115.75</v>
      </c>
      <c r="N56" s="192">
        <v>1</v>
      </c>
      <c r="O56" s="193"/>
      <c r="P56" s="194">
        <f t="shared" si="8"/>
        <v>0</v>
      </c>
      <c r="Q56" s="195">
        <f t="shared" si="9"/>
        <v>0</v>
      </c>
      <c r="R56" s="196" t="s">
        <v>41</v>
      </c>
      <c r="S56" s="197" t="s">
        <v>127</v>
      </c>
      <c r="T56" s="198" t="s">
        <v>404</v>
      </c>
      <c r="U56" s="199"/>
      <c r="V56" s="189" t="s">
        <v>62</v>
      </c>
      <c r="W56" s="200" t="s">
        <v>69</v>
      </c>
      <c r="X56" s="197" t="s">
        <v>128</v>
      </c>
      <c r="Y56" s="201" t="s">
        <v>526</v>
      </c>
      <c r="Z56" s="201"/>
      <c r="AB56" s="203"/>
    </row>
    <row r="57" spans="1:30" x14ac:dyDescent="0.4">
      <c r="A57" s="182"/>
      <c r="B57" s="58" t="s">
        <v>130</v>
      </c>
      <c r="C57" s="58" t="s">
        <v>494</v>
      </c>
      <c r="D57" s="59" t="s">
        <v>27</v>
      </c>
      <c r="E57" s="60" t="s">
        <v>131</v>
      </c>
      <c r="F57" s="60" t="s">
        <v>132</v>
      </c>
      <c r="G57" s="61" t="s">
        <v>133</v>
      </c>
      <c r="H57" s="62" t="s">
        <v>40</v>
      </c>
      <c r="I57" s="62" t="s">
        <v>31</v>
      </c>
      <c r="J57" s="63">
        <v>5.2</v>
      </c>
      <c r="K57" s="63">
        <f t="shared" si="5"/>
        <v>442</v>
      </c>
      <c r="L57" s="64">
        <f t="shared" si="6"/>
        <v>5.2</v>
      </c>
      <c r="M57" s="153">
        <f t="shared" si="7"/>
        <v>442</v>
      </c>
      <c r="N57" s="65">
        <v>5</v>
      </c>
      <c r="O57" s="66"/>
      <c r="P57" s="67">
        <f t="shared" si="8"/>
        <v>0</v>
      </c>
      <c r="Q57" s="155">
        <f t="shared" si="9"/>
        <v>0</v>
      </c>
      <c r="R57" s="72" t="s">
        <v>41</v>
      </c>
      <c r="S57" s="68" t="s">
        <v>134</v>
      </c>
      <c r="T57" s="129" t="s">
        <v>404</v>
      </c>
      <c r="U57" s="133"/>
      <c r="V57" s="62" t="s">
        <v>43</v>
      </c>
      <c r="W57" s="69" t="s">
        <v>63</v>
      </c>
      <c r="X57" s="68" t="s">
        <v>135</v>
      </c>
      <c r="Y57" t="s">
        <v>526</v>
      </c>
      <c r="AA57" s="70"/>
      <c r="AB57" s="57"/>
      <c r="AD57" s="70"/>
    </row>
    <row r="58" spans="1:30" s="202" customFormat="1" hidden="1" x14ac:dyDescent="0.4">
      <c r="A58" s="184"/>
      <c r="B58" s="185" t="s">
        <v>136</v>
      </c>
      <c r="C58" s="185" t="s">
        <v>494</v>
      </c>
      <c r="D58" s="186" t="s">
        <v>27</v>
      </c>
      <c r="E58" s="187" t="s">
        <v>57</v>
      </c>
      <c r="F58" s="187" t="s">
        <v>58</v>
      </c>
      <c r="G58" s="188" t="s">
        <v>137</v>
      </c>
      <c r="H58" s="189" t="s">
        <v>40</v>
      </c>
      <c r="I58" s="189" t="s">
        <v>31</v>
      </c>
      <c r="J58" s="63">
        <v>5.2</v>
      </c>
      <c r="K58" s="63">
        <f t="shared" si="5"/>
        <v>442</v>
      </c>
      <c r="L58" s="190">
        <f t="shared" si="6"/>
        <v>5.2</v>
      </c>
      <c r="M58" s="191">
        <f t="shared" si="7"/>
        <v>442</v>
      </c>
      <c r="N58" s="192">
        <v>5</v>
      </c>
      <c r="O58" s="193"/>
      <c r="P58" s="194">
        <f t="shared" si="8"/>
        <v>0</v>
      </c>
      <c r="Q58" s="195">
        <f t="shared" si="9"/>
        <v>0</v>
      </c>
      <c r="R58" s="196" t="s">
        <v>41</v>
      </c>
      <c r="S58" s="197" t="s">
        <v>138</v>
      </c>
      <c r="T58" s="198" t="s">
        <v>404</v>
      </c>
      <c r="U58" s="199"/>
      <c r="V58" s="189" t="s">
        <v>139</v>
      </c>
      <c r="W58" s="200" t="s">
        <v>140</v>
      </c>
      <c r="X58" s="197" t="s">
        <v>141</v>
      </c>
      <c r="Y58" s="201" t="s">
        <v>526</v>
      </c>
      <c r="Z58" s="201"/>
      <c r="AB58" s="203"/>
    </row>
    <row r="59" spans="1:30" x14ac:dyDescent="0.4">
      <c r="A59" s="182"/>
      <c r="B59" s="58" t="s">
        <v>142</v>
      </c>
      <c r="C59" s="58" t="s">
        <v>494</v>
      </c>
      <c r="D59" s="59" t="s">
        <v>27</v>
      </c>
      <c r="E59" s="60" t="s">
        <v>57</v>
      </c>
      <c r="F59" s="60" t="s">
        <v>58</v>
      </c>
      <c r="G59" s="61" t="s">
        <v>137</v>
      </c>
      <c r="H59" s="62" t="s">
        <v>96</v>
      </c>
      <c r="I59" s="62" t="s">
        <v>110</v>
      </c>
      <c r="J59" s="63">
        <v>24.21</v>
      </c>
      <c r="K59" s="63">
        <f t="shared" si="5"/>
        <v>2057.85</v>
      </c>
      <c r="L59" s="64">
        <f t="shared" si="6"/>
        <v>24.21</v>
      </c>
      <c r="M59" s="153">
        <f t="shared" si="7"/>
        <v>2057.85</v>
      </c>
      <c r="N59" s="65">
        <v>2</v>
      </c>
      <c r="O59" s="66"/>
      <c r="P59" s="67">
        <f t="shared" si="8"/>
        <v>0</v>
      </c>
      <c r="Q59" s="155">
        <f t="shared" si="9"/>
        <v>0</v>
      </c>
      <c r="R59" s="72" t="s">
        <v>41</v>
      </c>
      <c r="S59" s="68" t="s">
        <v>138</v>
      </c>
      <c r="T59" s="129" t="s">
        <v>404</v>
      </c>
      <c r="U59" s="133"/>
      <c r="V59" s="62" t="s">
        <v>139</v>
      </c>
      <c r="W59" s="69" t="s">
        <v>140</v>
      </c>
      <c r="X59" s="68" t="s">
        <v>141</v>
      </c>
      <c r="Y59" t="s">
        <v>526</v>
      </c>
      <c r="AA59" s="70"/>
      <c r="AB59" s="57"/>
      <c r="AD59" s="70"/>
    </row>
    <row r="60" spans="1:30" s="138" customFormat="1" x14ac:dyDescent="0.4">
      <c r="A60" s="182"/>
      <c r="B60" s="58" t="s">
        <v>547</v>
      </c>
      <c r="C60" s="58" t="s">
        <v>514</v>
      </c>
      <c r="D60" s="59" t="s">
        <v>27</v>
      </c>
      <c r="E60" s="58" t="s">
        <v>568</v>
      </c>
      <c r="F60" s="58" t="s">
        <v>58</v>
      </c>
      <c r="G60" s="165" t="s">
        <v>137</v>
      </c>
      <c r="H60" s="62" t="s">
        <v>570</v>
      </c>
      <c r="I60" s="62" t="s">
        <v>31</v>
      </c>
      <c r="J60" s="63">
        <f>K60/$Q$7</f>
        <v>32.223529411764709</v>
      </c>
      <c r="K60" s="63">
        <v>2739</v>
      </c>
      <c r="L60" s="152">
        <f t="shared" si="6"/>
        <v>32.223529411764709</v>
      </c>
      <c r="M60" s="157">
        <f t="shared" si="7"/>
        <v>2739</v>
      </c>
      <c r="N60" s="65">
        <v>2</v>
      </c>
      <c r="O60" s="66"/>
      <c r="P60" s="67">
        <f t="shared" si="8"/>
        <v>0</v>
      </c>
      <c r="Q60" s="155">
        <f t="shared" si="9"/>
        <v>0</v>
      </c>
      <c r="R60" s="72" t="s">
        <v>41</v>
      </c>
      <c r="S60" s="68" t="s">
        <v>113</v>
      </c>
      <c r="T60" s="133" t="s">
        <v>600</v>
      </c>
      <c r="U60" s="133"/>
      <c r="V60" s="62" t="s">
        <v>139</v>
      </c>
      <c r="W60" s="68" t="s">
        <v>140</v>
      </c>
      <c r="X60" s="68" t="s">
        <v>615</v>
      </c>
      <c r="Y60" s="139" t="s">
        <v>526</v>
      </c>
      <c r="Z60" s="139"/>
      <c r="AB60" s="140"/>
    </row>
    <row r="61" spans="1:30" x14ac:dyDescent="0.4">
      <c r="A61" s="182"/>
      <c r="B61" s="58" t="s">
        <v>143</v>
      </c>
      <c r="C61" s="58" t="s">
        <v>494</v>
      </c>
      <c r="D61" s="59" t="s">
        <v>27</v>
      </c>
      <c r="E61" s="60" t="s">
        <v>57</v>
      </c>
      <c r="F61" s="60" t="s">
        <v>58</v>
      </c>
      <c r="G61" s="61" t="s">
        <v>137</v>
      </c>
      <c r="H61" s="62" t="s">
        <v>60</v>
      </c>
      <c r="I61" s="62" t="s">
        <v>31</v>
      </c>
      <c r="J61" s="63">
        <v>70.45</v>
      </c>
      <c r="K61" s="63">
        <f t="shared" ref="K61:K68" si="10">J61*$Q$7</f>
        <v>5988.25</v>
      </c>
      <c r="L61" s="64">
        <f t="shared" si="6"/>
        <v>70.45</v>
      </c>
      <c r="M61" s="153">
        <f t="shared" si="7"/>
        <v>5988.25</v>
      </c>
      <c r="N61" s="65">
        <v>1</v>
      </c>
      <c r="O61" s="66"/>
      <c r="P61" s="67">
        <f t="shared" si="8"/>
        <v>0</v>
      </c>
      <c r="Q61" s="155">
        <f t="shared" si="9"/>
        <v>0</v>
      </c>
      <c r="R61" s="72" t="s">
        <v>41</v>
      </c>
      <c r="S61" s="68" t="s">
        <v>138</v>
      </c>
      <c r="T61" s="129" t="s">
        <v>404</v>
      </c>
      <c r="U61" s="133"/>
      <c r="V61" s="62" t="s">
        <v>139</v>
      </c>
      <c r="W61" s="69" t="s">
        <v>140</v>
      </c>
      <c r="X61" s="68" t="s">
        <v>141</v>
      </c>
      <c r="Y61" t="s">
        <v>526</v>
      </c>
      <c r="AA61" s="70"/>
      <c r="AB61" s="57"/>
      <c r="AD61" s="70"/>
    </row>
    <row r="62" spans="1:30" s="202" customFormat="1" hidden="1" x14ac:dyDescent="0.4">
      <c r="A62" s="184"/>
      <c r="B62" s="185" t="s">
        <v>144</v>
      </c>
      <c r="C62" s="185" t="s">
        <v>494</v>
      </c>
      <c r="D62" s="186" t="s">
        <v>27</v>
      </c>
      <c r="E62" s="187" t="s">
        <v>28</v>
      </c>
      <c r="F62" s="185" t="s">
        <v>529</v>
      </c>
      <c r="G62" s="188" t="s">
        <v>145</v>
      </c>
      <c r="H62" s="189" t="s">
        <v>30</v>
      </c>
      <c r="I62" s="189" t="s">
        <v>31</v>
      </c>
      <c r="J62" s="63">
        <v>22.130000000000003</v>
      </c>
      <c r="K62" s="63">
        <f t="shared" si="10"/>
        <v>1881.0500000000002</v>
      </c>
      <c r="L62" s="190">
        <f t="shared" si="6"/>
        <v>22.130000000000003</v>
      </c>
      <c r="M62" s="191">
        <f t="shared" si="7"/>
        <v>1881.0500000000002</v>
      </c>
      <c r="N62" s="192">
        <v>2</v>
      </c>
      <c r="O62" s="193"/>
      <c r="P62" s="194">
        <f t="shared" si="8"/>
        <v>0</v>
      </c>
      <c r="Q62" s="195">
        <f t="shared" si="9"/>
        <v>0</v>
      </c>
      <c r="R62" s="196" t="s">
        <v>41</v>
      </c>
      <c r="S62" s="197" t="s">
        <v>127</v>
      </c>
      <c r="T62" s="198" t="s">
        <v>405</v>
      </c>
      <c r="U62" s="199" t="s">
        <v>397</v>
      </c>
      <c r="V62" s="189" t="s">
        <v>43</v>
      </c>
      <c r="W62" s="200" t="s">
        <v>69</v>
      </c>
      <c r="X62" s="197" t="s">
        <v>146</v>
      </c>
      <c r="Y62" s="201" t="s">
        <v>526</v>
      </c>
      <c r="Z62" s="201"/>
      <c r="AB62" s="203"/>
    </row>
    <row r="63" spans="1:30" s="202" customFormat="1" hidden="1" x14ac:dyDescent="0.4">
      <c r="A63" s="184"/>
      <c r="B63" s="185" t="s">
        <v>412</v>
      </c>
      <c r="C63" s="185" t="s">
        <v>494</v>
      </c>
      <c r="D63" s="186" t="s">
        <v>27</v>
      </c>
      <c r="E63" s="187" t="s">
        <v>28</v>
      </c>
      <c r="F63" s="185" t="s">
        <v>529</v>
      </c>
      <c r="G63" s="188" t="s">
        <v>145</v>
      </c>
      <c r="H63" s="189" t="s">
        <v>434</v>
      </c>
      <c r="I63" s="189" t="s">
        <v>31</v>
      </c>
      <c r="J63" s="63">
        <v>24.8</v>
      </c>
      <c r="K63" s="63">
        <f t="shared" si="10"/>
        <v>2108</v>
      </c>
      <c r="L63" s="190">
        <f t="shared" si="6"/>
        <v>24.8</v>
      </c>
      <c r="M63" s="191">
        <f t="shared" si="7"/>
        <v>2108</v>
      </c>
      <c r="N63" s="192">
        <v>2</v>
      </c>
      <c r="O63" s="193"/>
      <c r="P63" s="194">
        <f t="shared" si="8"/>
        <v>0</v>
      </c>
      <c r="Q63" s="195">
        <f t="shared" si="9"/>
        <v>0</v>
      </c>
      <c r="R63" s="196" t="s">
        <v>41</v>
      </c>
      <c r="S63" s="197" t="s">
        <v>127</v>
      </c>
      <c r="T63" s="198" t="s">
        <v>405</v>
      </c>
      <c r="U63" s="199" t="s">
        <v>397</v>
      </c>
      <c r="V63" s="189" t="s">
        <v>43</v>
      </c>
      <c r="W63" s="200" t="s">
        <v>69</v>
      </c>
      <c r="X63" s="197" t="s">
        <v>146</v>
      </c>
      <c r="Y63" s="201" t="s">
        <v>526</v>
      </c>
      <c r="Z63" s="201"/>
      <c r="AB63" s="203"/>
    </row>
    <row r="64" spans="1:30" s="138" customFormat="1" x14ac:dyDescent="0.4">
      <c r="A64" s="182"/>
      <c r="B64" s="58" t="s">
        <v>147</v>
      </c>
      <c r="C64" s="58" t="s">
        <v>494</v>
      </c>
      <c r="D64" s="59" t="s">
        <v>27</v>
      </c>
      <c r="E64" s="60" t="s">
        <v>28</v>
      </c>
      <c r="F64" s="58" t="s">
        <v>529</v>
      </c>
      <c r="G64" s="61" t="s">
        <v>148</v>
      </c>
      <c r="H64" s="62" t="s">
        <v>30</v>
      </c>
      <c r="I64" s="62" t="s">
        <v>31</v>
      </c>
      <c r="J64" s="63">
        <v>22.130000000000003</v>
      </c>
      <c r="K64" s="63">
        <f t="shared" si="10"/>
        <v>1881.0500000000002</v>
      </c>
      <c r="L64" s="64">
        <f t="shared" si="6"/>
        <v>22.130000000000003</v>
      </c>
      <c r="M64" s="153">
        <f t="shared" si="7"/>
        <v>1881.0500000000002</v>
      </c>
      <c r="N64" s="65">
        <v>2</v>
      </c>
      <c r="O64" s="66"/>
      <c r="P64" s="67">
        <f t="shared" si="8"/>
        <v>0</v>
      </c>
      <c r="Q64" s="155">
        <f t="shared" si="9"/>
        <v>0</v>
      </c>
      <c r="R64" s="72" t="s">
        <v>41</v>
      </c>
      <c r="S64" s="68" t="s">
        <v>149</v>
      </c>
      <c r="T64" s="129" t="s">
        <v>405</v>
      </c>
      <c r="U64" s="133" t="s">
        <v>397</v>
      </c>
      <c r="V64" s="62" t="s">
        <v>150</v>
      </c>
      <c r="W64" s="69" t="s">
        <v>151</v>
      </c>
      <c r="X64" s="68" t="s">
        <v>152</v>
      </c>
      <c r="Y64" s="139" t="s">
        <v>526</v>
      </c>
      <c r="Z64" s="139"/>
      <c r="AB64" s="140"/>
    </row>
    <row r="65" spans="1:31" s="138" customFormat="1" x14ac:dyDescent="0.4">
      <c r="A65" s="182"/>
      <c r="B65" s="58" t="s">
        <v>413</v>
      </c>
      <c r="C65" s="58" t="s">
        <v>494</v>
      </c>
      <c r="D65" s="59" t="s">
        <v>27</v>
      </c>
      <c r="E65" s="60" t="s">
        <v>28</v>
      </c>
      <c r="F65" s="58" t="s">
        <v>529</v>
      </c>
      <c r="G65" s="61" t="s">
        <v>148</v>
      </c>
      <c r="H65" s="62" t="s">
        <v>434</v>
      </c>
      <c r="I65" s="62" t="s">
        <v>31</v>
      </c>
      <c r="J65" s="63">
        <v>24.8</v>
      </c>
      <c r="K65" s="63">
        <f t="shared" si="10"/>
        <v>2108</v>
      </c>
      <c r="L65" s="64">
        <f t="shared" si="6"/>
        <v>24.8</v>
      </c>
      <c r="M65" s="153">
        <f t="shared" si="7"/>
        <v>2108</v>
      </c>
      <c r="N65" s="65">
        <v>2</v>
      </c>
      <c r="O65" s="66"/>
      <c r="P65" s="67">
        <f t="shared" si="8"/>
        <v>0</v>
      </c>
      <c r="Q65" s="155">
        <f t="shared" si="9"/>
        <v>0</v>
      </c>
      <c r="R65" s="72" t="s">
        <v>41</v>
      </c>
      <c r="S65" s="68" t="s">
        <v>149</v>
      </c>
      <c r="T65" s="129" t="s">
        <v>405</v>
      </c>
      <c r="U65" s="133" t="s">
        <v>397</v>
      </c>
      <c r="V65" s="62" t="s">
        <v>150</v>
      </c>
      <c r="W65" s="69" t="s">
        <v>151</v>
      </c>
      <c r="X65" s="68" t="s">
        <v>152</v>
      </c>
      <c r="Y65" s="139" t="s">
        <v>526</v>
      </c>
      <c r="Z65" s="139"/>
      <c r="AB65" s="140"/>
    </row>
    <row r="66" spans="1:31" s="202" customFormat="1" hidden="1" x14ac:dyDescent="0.4">
      <c r="A66" s="184"/>
      <c r="B66" s="185" t="s">
        <v>153</v>
      </c>
      <c r="C66" s="185" t="s">
        <v>494</v>
      </c>
      <c r="D66" s="186" t="s">
        <v>27</v>
      </c>
      <c r="E66" s="187" t="s">
        <v>28</v>
      </c>
      <c r="F66" s="185" t="s">
        <v>529</v>
      </c>
      <c r="G66" s="188" t="s">
        <v>154</v>
      </c>
      <c r="H66" s="189" t="s">
        <v>30</v>
      </c>
      <c r="I66" s="189" t="s">
        <v>31</v>
      </c>
      <c r="J66" s="63">
        <v>22.130000000000003</v>
      </c>
      <c r="K66" s="63">
        <f t="shared" si="10"/>
        <v>1881.0500000000002</v>
      </c>
      <c r="L66" s="190">
        <f t="shared" si="6"/>
        <v>22.130000000000003</v>
      </c>
      <c r="M66" s="191">
        <f t="shared" si="7"/>
        <v>1881.0500000000002</v>
      </c>
      <c r="N66" s="192">
        <v>2</v>
      </c>
      <c r="O66" s="193"/>
      <c r="P66" s="194">
        <f t="shared" si="8"/>
        <v>0</v>
      </c>
      <c r="Q66" s="195">
        <f t="shared" si="9"/>
        <v>0</v>
      </c>
      <c r="R66" s="196" t="s">
        <v>41</v>
      </c>
      <c r="S66" s="197" t="s">
        <v>155</v>
      </c>
      <c r="T66" s="198" t="s">
        <v>405</v>
      </c>
      <c r="U66" s="199" t="s">
        <v>399</v>
      </c>
      <c r="V66" s="189" t="s">
        <v>156</v>
      </c>
      <c r="W66" s="200" t="s">
        <v>157</v>
      </c>
      <c r="X66" s="197" t="s">
        <v>158</v>
      </c>
      <c r="Y66" s="201" t="s">
        <v>526</v>
      </c>
      <c r="Z66" s="201"/>
      <c r="AB66" s="203"/>
    </row>
    <row r="67" spans="1:31" x14ac:dyDescent="0.4">
      <c r="A67" s="182"/>
      <c r="B67" s="58" t="s">
        <v>414</v>
      </c>
      <c r="C67" s="58" t="s">
        <v>494</v>
      </c>
      <c r="D67" s="59" t="s">
        <v>27</v>
      </c>
      <c r="E67" s="60" t="s">
        <v>28</v>
      </c>
      <c r="F67" s="58" t="s">
        <v>529</v>
      </c>
      <c r="G67" s="61" t="s">
        <v>154</v>
      </c>
      <c r="H67" s="62" t="s">
        <v>436</v>
      </c>
      <c r="I67" s="62" t="s">
        <v>31</v>
      </c>
      <c r="J67" s="63">
        <v>29.680000000000003</v>
      </c>
      <c r="K67" s="63">
        <f t="shared" si="10"/>
        <v>2522.8000000000002</v>
      </c>
      <c r="L67" s="64">
        <f t="shared" si="6"/>
        <v>29.680000000000003</v>
      </c>
      <c r="M67" s="153">
        <f t="shared" si="7"/>
        <v>2522.8000000000002</v>
      </c>
      <c r="N67" s="65">
        <v>2</v>
      </c>
      <c r="O67" s="66"/>
      <c r="P67" s="67">
        <f t="shared" si="8"/>
        <v>0</v>
      </c>
      <c r="Q67" s="155">
        <f t="shared" si="9"/>
        <v>0</v>
      </c>
      <c r="R67" s="72" t="s">
        <v>41</v>
      </c>
      <c r="S67" s="68" t="s">
        <v>155</v>
      </c>
      <c r="T67" s="129" t="s">
        <v>405</v>
      </c>
      <c r="U67" s="133" t="s">
        <v>399</v>
      </c>
      <c r="V67" s="62" t="s">
        <v>156</v>
      </c>
      <c r="W67" s="69" t="s">
        <v>157</v>
      </c>
      <c r="X67" s="68" t="s">
        <v>158</v>
      </c>
      <c r="Y67" t="s">
        <v>526</v>
      </c>
      <c r="AA67" s="70"/>
      <c r="AB67" s="57"/>
      <c r="AD67" s="70"/>
    </row>
    <row r="68" spans="1:31" s="202" customFormat="1" hidden="1" x14ac:dyDescent="0.4">
      <c r="A68" s="184"/>
      <c r="B68" s="185" t="s">
        <v>159</v>
      </c>
      <c r="C68" s="185" t="s">
        <v>494</v>
      </c>
      <c r="D68" s="186" t="s">
        <v>27</v>
      </c>
      <c r="E68" s="187" t="s">
        <v>57</v>
      </c>
      <c r="F68" s="187" t="s">
        <v>58</v>
      </c>
      <c r="G68" s="188" t="s">
        <v>160</v>
      </c>
      <c r="H68" s="189" t="s">
        <v>40</v>
      </c>
      <c r="I68" s="189" t="s">
        <v>31</v>
      </c>
      <c r="J68" s="63">
        <v>5.2</v>
      </c>
      <c r="K68" s="63">
        <f t="shared" si="10"/>
        <v>442</v>
      </c>
      <c r="L68" s="190">
        <f t="shared" si="6"/>
        <v>5.2</v>
      </c>
      <c r="M68" s="191">
        <f t="shared" si="7"/>
        <v>442</v>
      </c>
      <c r="N68" s="192">
        <v>5</v>
      </c>
      <c r="O68" s="193"/>
      <c r="P68" s="194">
        <f t="shared" si="8"/>
        <v>0</v>
      </c>
      <c r="Q68" s="195">
        <f t="shared" si="9"/>
        <v>0</v>
      </c>
      <c r="R68" s="196" t="s">
        <v>41</v>
      </c>
      <c r="S68" s="197" t="s">
        <v>83</v>
      </c>
      <c r="T68" s="198" t="s">
        <v>404</v>
      </c>
      <c r="U68" s="199"/>
      <c r="V68" s="189" t="s">
        <v>79</v>
      </c>
      <c r="W68" s="200" t="s">
        <v>161</v>
      </c>
      <c r="X68" s="197" t="s">
        <v>162</v>
      </c>
      <c r="Y68" s="201" t="s">
        <v>526</v>
      </c>
      <c r="Z68" s="201"/>
      <c r="AB68" s="203"/>
    </row>
    <row r="69" spans="1:31" x14ac:dyDescent="0.4">
      <c r="A69" s="182"/>
      <c r="B69" s="58" t="s">
        <v>548</v>
      </c>
      <c r="C69" s="58" t="s">
        <v>514</v>
      </c>
      <c r="D69" s="59" t="s">
        <v>27</v>
      </c>
      <c r="E69" s="58" t="s">
        <v>568</v>
      </c>
      <c r="F69" s="58" t="s">
        <v>58</v>
      </c>
      <c r="G69" s="165" t="s">
        <v>160</v>
      </c>
      <c r="H69" s="62" t="s">
        <v>575</v>
      </c>
      <c r="I69" s="62" t="s">
        <v>525</v>
      </c>
      <c r="J69" s="63">
        <f>K69/$Q$7</f>
        <v>7.0470588235294116</v>
      </c>
      <c r="K69" s="63">
        <v>599</v>
      </c>
      <c r="L69" s="152">
        <f t="shared" si="6"/>
        <v>7.0470588235294116</v>
      </c>
      <c r="M69" s="157">
        <f t="shared" si="7"/>
        <v>599</v>
      </c>
      <c r="N69" s="65">
        <v>5</v>
      </c>
      <c r="O69" s="66"/>
      <c r="P69" s="67">
        <f t="shared" si="8"/>
        <v>0</v>
      </c>
      <c r="Q69" s="155">
        <f t="shared" si="9"/>
        <v>0</v>
      </c>
      <c r="R69" s="72" t="s">
        <v>41</v>
      </c>
      <c r="S69" s="68" t="s">
        <v>83</v>
      </c>
      <c r="T69" s="133" t="s">
        <v>600</v>
      </c>
      <c r="U69" s="133"/>
      <c r="V69" s="62" t="s">
        <v>79</v>
      </c>
      <c r="W69" s="68" t="s">
        <v>161</v>
      </c>
      <c r="X69" s="68" t="s">
        <v>162</v>
      </c>
      <c r="Y69" t="s">
        <v>526</v>
      </c>
      <c r="AA69" s="70"/>
      <c r="AB69" s="57"/>
      <c r="AD69" s="70"/>
    </row>
    <row r="70" spans="1:31" x14ac:dyDescent="0.4">
      <c r="A70" s="182"/>
      <c r="B70" s="58" t="s">
        <v>163</v>
      </c>
      <c r="C70" s="58" t="s">
        <v>494</v>
      </c>
      <c r="D70" s="59" t="s">
        <v>27</v>
      </c>
      <c r="E70" s="60" t="s">
        <v>93</v>
      </c>
      <c r="F70" s="60" t="s">
        <v>94</v>
      </c>
      <c r="G70" s="61" t="s">
        <v>164</v>
      </c>
      <c r="H70" s="62" t="s">
        <v>40</v>
      </c>
      <c r="I70" s="62" t="s">
        <v>31</v>
      </c>
      <c r="J70" s="63">
        <v>5.2</v>
      </c>
      <c r="K70" s="63">
        <f>J70*$Q$7</f>
        <v>442</v>
      </c>
      <c r="L70" s="64">
        <f t="shared" si="6"/>
        <v>5.2</v>
      </c>
      <c r="M70" s="153">
        <f t="shared" si="7"/>
        <v>442</v>
      </c>
      <c r="N70" s="65">
        <v>5</v>
      </c>
      <c r="O70" s="66"/>
      <c r="P70" s="67">
        <f t="shared" si="8"/>
        <v>0</v>
      </c>
      <c r="Q70" s="155">
        <f t="shared" si="9"/>
        <v>0</v>
      </c>
      <c r="R70" s="72" t="s">
        <v>41</v>
      </c>
      <c r="S70" s="68" t="s">
        <v>67</v>
      </c>
      <c r="T70" s="129" t="s">
        <v>404</v>
      </c>
      <c r="U70" s="133"/>
      <c r="V70" s="62" t="s">
        <v>62</v>
      </c>
      <c r="W70" s="69" t="s">
        <v>44</v>
      </c>
      <c r="X70" s="68" t="s">
        <v>98</v>
      </c>
      <c r="Y70" t="s">
        <v>526</v>
      </c>
      <c r="AA70" s="70"/>
      <c r="AB70" s="57"/>
      <c r="AD70" s="70"/>
    </row>
    <row r="71" spans="1:31" x14ac:dyDescent="0.4">
      <c r="A71" s="182"/>
      <c r="B71" s="58" t="s">
        <v>549</v>
      </c>
      <c r="C71" s="58" t="s">
        <v>514</v>
      </c>
      <c r="D71" s="59" t="s">
        <v>27</v>
      </c>
      <c r="E71" s="58" t="s">
        <v>93</v>
      </c>
      <c r="F71" s="58" t="s">
        <v>94</v>
      </c>
      <c r="G71" s="165" t="s">
        <v>164</v>
      </c>
      <c r="H71" s="62" t="s">
        <v>575</v>
      </c>
      <c r="I71" s="62" t="s">
        <v>525</v>
      </c>
      <c r="J71" s="63">
        <f>K71/$Q$7</f>
        <v>7.0470588235294116</v>
      </c>
      <c r="K71" s="63">
        <v>599</v>
      </c>
      <c r="L71" s="152">
        <f t="shared" si="6"/>
        <v>7.0470588235294116</v>
      </c>
      <c r="M71" s="157">
        <f t="shared" si="7"/>
        <v>599</v>
      </c>
      <c r="N71" s="65">
        <v>5</v>
      </c>
      <c r="O71" s="66"/>
      <c r="P71" s="67">
        <f t="shared" si="8"/>
        <v>0</v>
      </c>
      <c r="Q71" s="155">
        <f t="shared" si="9"/>
        <v>0</v>
      </c>
      <c r="R71" s="72" t="s">
        <v>41</v>
      </c>
      <c r="S71" s="68" t="s">
        <v>594</v>
      </c>
      <c r="T71" s="133" t="s">
        <v>600</v>
      </c>
      <c r="U71" s="133"/>
      <c r="V71" s="62" t="s">
        <v>62</v>
      </c>
      <c r="W71" s="68" t="s">
        <v>44</v>
      </c>
      <c r="X71" s="68" t="s">
        <v>98</v>
      </c>
      <c r="Y71" t="s">
        <v>526</v>
      </c>
      <c r="AA71" s="70"/>
      <c r="AB71" s="57"/>
      <c r="AD71" s="70"/>
    </row>
    <row r="72" spans="1:31" x14ac:dyDescent="0.4">
      <c r="A72" s="182"/>
      <c r="B72" s="58" t="s">
        <v>550</v>
      </c>
      <c r="C72" s="58" t="s">
        <v>514</v>
      </c>
      <c r="D72" s="59" t="s">
        <v>27</v>
      </c>
      <c r="E72" s="58" t="s">
        <v>93</v>
      </c>
      <c r="F72" s="58" t="s">
        <v>94</v>
      </c>
      <c r="G72" s="165" t="s">
        <v>164</v>
      </c>
      <c r="H72" s="62" t="s">
        <v>579</v>
      </c>
      <c r="I72" s="62" t="s">
        <v>525</v>
      </c>
      <c r="J72" s="63">
        <f>K72/$Q$7</f>
        <v>8.4117647058823533</v>
      </c>
      <c r="K72" s="63">
        <v>715</v>
      </c>
      <c r="L72" s="152">
        <f t="shared" si="6"/>
        <v>8.4117647058823533</v>
      </c>
      <c r="M72" s="157">
        <f t="shared" si="7"/>
        <v>715</v>
      </c>
      <c r="N72" s="65">
        <v>5</v>
      </c>
      <c r="O72" s="66"/>
      <c r="P72" s="67">
        <f t="shared" si="8"/>
        <v>0</v>
      </c>
      <c r="Q72" s="155">
        <f t="shared" si="9"/>
        <v>0</v>
      </c>
      <c r="R72" s="72" t="s">
        <v>41</v>
      </c>
      <c r="S72" s="68" t="s">
        <v>594</v>
      </c>
      <c r="T72" s="133" t="s">
        <v>600</v>
      </c>
      <c r="U72" s="133"/>
      <c r="V72" s="62" t="s">
        <v>62</v>
      </c>
      <c r="W72" s="68" t="s">
        <v>44</v>
      </c>
      <c r="X72" s="68" t="s">
        <v>98</v>
      </c>
      <c r="Y72" t="s">
        <v>526</v>
      </c>
      <c r="AA72" s="70"/>
      <c r="AB72" s="57"/>
      <c r="AD72" s="70"/>
    </row>
    <row r="73" spans="1:31" x14ac:dyDescent="0.4">
      <c r="A73" s="182"/>
      <c r="B73" s="58" t="s">
        <v>388</v>
      </c>
      <c r="C73" s="58" t="s">
        <v>494</v>
      </c>
      <c r="D73" s="207" t="s">
        <v>27</v>
      </c>
      <c r="E73" s="60" t="s">
        <v>93</v>
      </c>
      <c r="F73" s="60" t="s">
        <v>94</v>
      </c>
      <c r="G73" s="61" t="s">
        <v>164</v>
      </c>
      <c r="H73" s="62" t="s">
        <v>96</v>
      </c>
      <c r="I73" s="62" t="s">
        <v>110</v>
      </c>
      <c r="J73" s="63">
        <v>24.21</v>
      </c>
      <c r="K73" s="63">
        <f>J73*$Q$7</f>
        <v>2057.85</v>
      </c>
      <c r="L73" s="64">
        <f t="shared" si="6"/>
        <v>24.21</v>
      </c>
      <c r="M73" s="157">
        <f t="shared" si="7"/>
        <v>2057.85</v>
      </c>
      <c r="N73" s="65">
        <v>2</v>
      </c>
      <c r="O73" s="66"/>
      <c r="P73" s="67">
        <f t="shared" si="8"/>
        <v>0</v>
      </c>
      <c r="Q73" s="155">
        <f t="shared" si="9"/>
        <v>0</v>
      </c>
      <c r="R73" s="208" t="s">
        <v>41</v>
      </c>
      <c r="S73" s="68" t="s">
        <v>67</v>
      </c>
      <c r="T73" s="129" t="s">
        <v>404</v>
      </c>
      <c r="U73" s="133"/>
      <c r="V73" s="62" t="s">
        <v>62</v>
      </c>
      <c r="W73" s="69" t="s">
        <v>44</v>
      </c>
      <c r="X73" s="68" t="s">
        <v>98</v>
      </c>
      <c r="Y73" s="209" t="s">
        <v>526</v>
      </c>
      <c r="Z73" s="209"/>
      <c r="AA73" s="70"/>
      <c r="AB73" s="57"/>
      <c r="AD73" s="70"/>
      <c r="AE73" s="70"/>
    </row>
    <row r="74" spans="1:31" s="202" customFormat="1" hidden="1" x14ac:dyDescent="0.4">
      <c r="A74" s="184"/>
      <c r="B74" s="185" t="s">
        <v>415</v>
      </c>
      <c r="C74" s="185" t="s">
        <v>494</v>
      </c>
      <c r="D74" s="186" t="s">
        <v>27</v>
      </c>
      <c r="E74" s="187" t="s">
        <v>93</v>
      </c>
      <c r="F74" s="187" t="s">
        <v>94</v>
      </c>
      <c r="G74" s="188" t="s">
        <v>164</v>
      </c>
      <c r="H74" s="189" t="s">
        <v>437</v>
      </c>
      <c r="I74" s="189" t="s">
        <v>31</v>
      </c>
      <c r="J74" s="63">
        <v>71.95</v>
      </c>
      <c r="K74" s="63">
        <f>J74*$Q$7</f>
        <v>6115.75</v>
      </c>
      <c r="L74" s="190">
        <f t="shared" si="6"/>
        <v>71.95</v>
      </c>
      <c r="M74" s="191">
        <f t="shared" si="7"/>
        <v>6115.75</v>
      </c>
      <c r="N74" s="192">
        <v>1</v>
      </c>
      <c r="O74" s="193"/>
      <c r="P74" s="194">
        <f t="shared" si="8"/>
        <v>0</v>
      </c>
      <c r="Q74" s="195">
        <f t="shared" si="9"/>
        <v>0</v>
      </c>
      <c r="R74" s="196" t="s">
        <v>41</v>
      </c>
      <c r="S74" s="197" t="s">
        <v>67</v>
      </c>
      <c r="T74" s="198" t="s">
        <v>404</v>
      </c>
      <c r="U74" s="199"/>
      <c r="V74" s="189" t="s">
        <v>62</v>
      </c>
      <c r="W74" s="200" t="s">
        <v>44</v>
      </c>
      <c r="X74" s="197" t="s">
        <v>98</v>
      </c>
      <c r="Y74" s="201" t="s">
        <v>526</v>
      </c>
      <c r="Z74" s="201"/>
      <c r="AB74" s="203"/>
    </row>
    <row r="75" spans="1:31" s="202" customFormat="1" hidden="1" x14ac:dyDescent="0.4">
      <c r="A75" s="184"/>
      <c r="B75" s="185" t="s">
        <v>165</v>
      </c>
      <c r="C75" s="185" t="s">
        <v>494</v>
      </c>
      <c r="D75" s="186" t="s">
        <v>27</v>
      </c>
      <c r="E75" s="187" t="s">
        <v>57</v>
      </c>
      <c r="F75" s="187" t="s">
        <v>58</v>
      </c>
      <c r="G75" s="188" t="s">
        <v>166</v>
      </c>
      <c r="H75" s="189" t="s">
        <v>40</v>
      </c>
      <c r="I75" s="189" t="s">
        <v>31</v>
      </c>
      <c r="J75" s="63">
        <v>5.2</v>
      </c>
      <c r="K75" s="63">
        <f>J75*$Q$7</f>
        <v>442</v>
      </c>
      <c r="L75" s="190">
        <f t="shared" si="6"/>
        <v>5.2</v>
      </c>
      <c r="M75" s="191">
        <f t="shared" si="7"/>
        <v>442</v>
      </c>
      <c r="N75" s="192">
        <v>5</v>
      </c>
      <c r="O75" s="193"/>
      <c r="P75" s="194">
        <f t="shared" si="8"/>
        <v>0</v>
      </c>
      <c r="Q75" s="195">
        <f t="shared" si="9"/>
        <v>0</v>
      </c>
      <c r="R75" s="196" t="s">
        <v>41</v>
      </c>
      <c r="S75" s="197" t="s">
        <v>167</v>
      </c>
      <c r="T75" s="198" t="s">
        <v>404</v>
      </c>
      <c r="U75" s="199"/>
      <c r="V75" s="189" t="s">
        <v>168</v>
      </c>
      <c r="W75" s="200" t="s">
        <v>44</v>
      </c>
      <c r="X75" s="197" t="s">
        <v>169</v>
      </c>
      <c r="Y75" s="201" t="s">
        <v>526</v>
      </c>
      <c r="Z75" s="201"/>
      <c r="AB75" s="203"/>
    </row>
    <row r="76" spans="1:31" s="138" customFormat="1" x14ac:dyDescent="0.4">
      <c r="A76" s="182"/>
      <c r="B76" s="58" t="s">
        <v>551</v>
      </c>
      <c r="C76" s="58" t="s">
        <v>514</v>
      </c>
      <c r="D76" s="59" t="s">
        <v>27</v>
      </c>
      <c r="E76" s="58" t="s">
        <v>568</v>
      </c>
      <c r="F76" s="58" t="s">
        <v>58</v>
      </c>
      <c r="G76" s="165" t="s">
        <v>166</v>
      </c>
      <c r="H76" s="62" t="s">
        <v>570</v>
      </c>
      <c r="I76" s="62" t="s">
        <v>31</v>
      </c>
      <c r="J76" s="63">
        <f>K76/$Q$7</f>
        <v>36.823529411764703</v>
      </c>
      <c r="K76" s="63">
        <v>3130</v>
      </c>
      <c r="L76" s="152">
        <f t="shared" si="6"/>
        <v>36.823529411764703</v>
      </c>
      <c r="M76" s="157">
        <f t="shared" si="7"/>
        <v>3130</v>
      </c>
      <c r="N76" s="65">
        <v>2</v>
      </c>
      <c r="O76" s="66"/>
      <c r="P76" s="67">
        <f t="shared" si="8"/>
        <v>0</v>
      </c>
      <c r="Q76" s="155">
        <f t="shared" si="9"/>
        <v>0</v>
      </c>
      <c r="R76" s="72" t="s">
        <v>41</v>
      </c>
      <c r="S76" s="68" t="s">
        <v>113</v>
      </c>
      <c r="T76" s="133" t="s">
        <v>600</v>
      </c>
      <c r="U76" s="133"/>
      <c r="V76" s="62" t="s">
        <v>168</v>
      </c>
      <c r="W76" s="68" t="s">
        <v>250</v>
      </c>
      <c r="X76" s="68" t="s">
        <v>616</v>
      </c>
      <c r="Y76" s="139" t="s">
        <v>526</v>
      </c>
      <c r="Z76" s="139"/>
      <c r="AB76" s="140"/>
    </row>
    <row r="77" spans="1:31" s="202" customFormat="1" hidden="1" x14ac:dyDescent="0.4">
      <c r="A77" s="184"/>
      <c r="B77" s="185" t="s">
        <v>170</v>
      </c>
      <c r="C77" s="185" t="s">
        <v>494</v>
      </c>
      <c r="D77" s="186" t="s">
        <v>27</v>
      </c>
      <c r="E77" s="187" t="s">
        <v>57</v>
      </c>
      <c r="F77" s="187" t="s">
        <v>58</v>
      </c>
      <c r="G77" s="188" t="s">
        <v>171</v>
      </c>
      <c r="H77" s="189" t="s">
        <v>40</v>
      </c>
      <c r="I77" s="189" t="s">
        <v>31</v>
      </c>
      <c r="J77" s="63">
        <v>5.2</v>
      </c>
      <c r="K77" s="63">
        <f>J77*$Q$7</f>
        <v>442</v>
      </c>
      <c r="L77" s="190">
        <f t="shared" si="6"/>
        <v>5.2</v>
      </c>
      <c r="M77" s="191">
        <f t="shared" si="7"/>
        <v>442</v>
      </c>
      <c r="N77" s="192">
        <v>5</v>
      </c>
      <c r="O77" s="193"/>
      <c r="P77" s="194">
        <f t="shared" si="8"/>
        <v>0</v>
      </c>
      <c r="Q77" s="195">
        <f t="shared" si="9"/>
        <v>0</v>
      </c>
      <c r="R77" s="196" t="s">
        <v>41</v>
      </c>
      <c r="S77" s="197" t="s">
        <v>172</v>
      </c>
      <c r="T77" s="198" t="s">
        <v>404</v>
      </c>
      <c r="U77" s="199"/>
      <c r="V77" s="189" t="s">
        <v>33</v>
      </c>
      <c r="W77" s="200" t="s">
        <v>34</v>
      </c>
      <c r="X77" s="197" t="s">
        <v>173</v>
      </c>
      <c r="Y77" s="201" t="s">
        <v>526</v>
      </c>
      <c r="Z77" s="201"/>
      <c r="AB77" s="203"/>
    </row>
    <row r="78" spans="1:31" s="138" customFormat="1" x14ac:dyDescent="0.4">
      <c r="A78" s="182"/>
      <c r="B78" s="58" t="s">
        <v>552</v>
      </c>
      <c r="C78" s="58" t="s">
        <v>514</v>
      </c>
      <c r="D78" s="59"/>
      <c r="E78" s="58" t="s">
        <v>568</v>
      </c>
      <c r="F78" s="58" t="s">
        <v>58</v>
      </c>
      <c r="G78" s="165" t="s">
        <v>580</v>
      </c>
      <c r="H78" s="62" t="s">
        <v>570</v>
      </c>
      <c r="I78" s="62" t="s">
        <v>31</v>
      </c>
      <c r="J78" s="63">
        <f>K78/$Q$7</f>
        <v>34.294117647058826</v>
      </c>
      <c r="K78" s="63">
        <v>2915</v>
      </c>
      <c r="L78" s="152">
        <f t="shared" si="6"/>
        <v>34.294117647058826</v>
      </c>
      <c r="M78" s="157">
        <f t="shared" si="7"/>
        <v>2915</v>
      </c>
      <c r="N78" s="65">
        <v>2</v>
      </c>
      <c r="O78" s="66"/>
      <c r="P78" s="67">
        <f t="shared" si="8"/>
        <v>0</v>
      </c>
      <c r="Q78" s="155">
        <f t="shared" si="9"/>
        <v>0</v>
      </c>
      <c r="R78" s="72" t="s">
        <v>41</v>
      </c>
      <c r="S78" s="68" t="s">
        <v>205</v>
      </c>
      <c r="T78" s="133" t="s">
        <v>600</v>
      </c>
      <c r="U78" s="133"/>
      <c r="V78" s="62" t="s">
        <v>602</v>
      </c>
      <c r="W78" s="68" t="s">
        <v>34</v>
      </c>
      <c r="X78" s="68" t="s">
        <v>617</v>
      </c>
      <c r="Y78" s="139" t="s">
        <v>526</v>
      </c>
      <c r="Z78" s="139"/>
      <c r="AB78" s="140"/>
    </row>
    <row r="79" spans="1:31" x14ac:dyDescent="0.4">
      <c r="A79" s="182"/>
      <c r="B79" s="58" t="s">
        <v>553</v>
      </c>
      <c r="C79" s="58" t="s">
        <v>514</v>
      </c>
      <c r="D79" s="59"/>
      <c r="E79" s="58" t="s">
        <v>577</v>
      </c>
      <c r="F79" s="58" t="s">
        <v>529</v>
      </c>
      <c r="G79" s="165" t="s">
        <v>581</v>
      </c>
      <c r="H79" s="62" t="s">
        <v>570</v>
      </c>
      <c r="I79" s="62" t="s">
        <v>110</v>
      </c>
      <c r="J79" s="63">
        <f>K79/$Q$7</f>
        <v>26.341176470588234</v>
      </c>
      <c r="K79" s="63">
        <v>2239</v>
      </c>
      <c r="L79" s="152">
        <f t="shared" si="6"/>
        <v>26.341176470588234</v>
      </c>
      <c r="M79" s="157">
        <f t="shared" si="7"/>
        <v>2239</v>
      </c>
      <c r="N79" s="65">
        <v>2</v>
      </c>
      <c r="O79" s="66"/>
      <c r="P79" s="67">
        <f t="shared" si="8"/>
        <v>0</v>
      </c>
      <c r="Q79" s="155">
        <f t="shared" si="9"/>
        <v>0</v>
      </c>
      <c r="R79" s="72" t="s">
        <v>41</v>
      </c>
      <c r="S79" s="68" t="s">
        <v>83</v>
      </c>
      <c r="T79" s="133" t="s">
        <v>601</v>
      </c>
      <c r="U79" s="133"/>
      <c r="V79" s="62" t="s">
        <v>150</v>
      </c>
      <c r="W79" s="68" t="s">
        <v>250</v>
      </c>
      <c r="X79" s="68" t="s">
        <v>618</v>
      </c>
      <c r="Y79" t="s">
        <v>526</v>
      </c>
      <c r="AA79" s="70"/>
      <c r="AB79" s="57"/>
      <c r="AD79" s="70"/>
    </row>
    <row r="80" spans="1:31" s="202" customFormat="1" hidden="1" x14ac:dyDescent="0.4">
      <c r="A80" s="184"/>
      <c r="B80" s="185" t="s">
        <v>174</v>
      </c>
      <c r="C80" s="185" t="s">
        <v>494</v>
      </c>
      <c r="D80" s="186" t="s">
        <v>27</v>
      </c>
      <c r="E80" s="187" t="s">
        <v>57</v>
      </c>
      <c r="F80" s="187" t="s">
        <v>58</v>
      </c>
      <c r="G80" s="188" t="s">
        <v>175</v>
      </c>
      <c r="H80" s="189" t="s">
        <v>40</v>
      </c>
      <c r="I80" s="189" t="s">
        <v>31</v>
      </c>
      <c r="J80" s="63">
        <v>5.2</v>
      </c>
      <c r="K80" s="63">
        <f t="shared" ref="K80:K89" si="11">J80*$Q$7</f>
        <v>442</v>
      </c>
      <c r="L80" s="190">
        <f t="shared" si="6"/>
        <v>5.2</v>
      </c>
      <c r="M80" s="191">
        <f t="shared" si="7"/>
        <v>442</v>
      </c>
      <c r="N80" s="192">
        <v>5</v>
      </c>
      <c r="O80" s="193"/>
      <c r="P80" s="194">
        <f t="shared" si="8"/>
        <v>0</v>
      </c>
      <c r="Q80" s="195">
        <f t="shared" si="9"/>
        <v>0</v>
      </c>
      <c r="R80" s="196" t="s">
        <v>41</v>
      </c>
      <c r="S80" s="197" t="s">
        <v>176</v>
      </c>
      <c r="T80" s="198" t="s">
        <v>404</v>
      </c>
      <c r="U80" s="199"/>
      <c r="V80" s="189" t="s">
        <v>33</v>
      </c>
      <c r="W80" s="200" t="s">
        <v>44</v>
      </c>
      <c r="X80" s="197" t="s">
        <v>177</v>
      </c>
      <c r="Y80" s="201" t="s">
        <v>526</v>
      </c>
      <c r="Z80" s="201"/>
      <c r="AB80" s="203"/>
    </row>
    <row r="81" spans="1:30" s="202" customFormat="1" hidden="1" x14ac:dyDescent="0.4">
      <c r="A81" s="184"/>
      <c r="B81" s="185" t="s">
        <v>178</v>
      </c>
      <c r="C81" s="185" t="s">
        <v>494</v>
      </c>
      <c r="D81" s="186" t="s">
        <v>27</v>
      </c>
      <c r="E81" s="187" t="s">
        <v>57</v>
      </c>
      <c r="F81" s="187" t="s">
        <v>58</v>
      </c>
      <c r="G81" s="188" t="s">
        <v>179</v>
      </c>
      <c r="H81" s="189" t="s">
        <v>40</v>
      </c>
      <c r="I81" s="189" t="s">
        <v>31</v>
      </c>
      <c r="J81" s="63">
        <v>5.2</v>
      </c>
      <c r="K81" s="63">
        <f t="shared" si="11"/>
        <v>442</v>
      </c>
      <c r="L81" s="190">
        <f t="shared" si="6"/>
        <v>5.2</v>
      </c>
      <c r="M81" s="191">
        <f t="shared" si="7"/>
        <v>442</v>
      </c>
      <c r="N81" s="192">
        <v>5</v>
      </c>
      <c r="O81" s="193"/>
      <c r="P81" s="194">
        <f t="shared" si="8"/>
        <v>0</v>
      </c>
      <c r="Q81" s="195">
        <f t="shared" si="9"/>
        <v>0</v>
      </c>
      <c r="R81" s="196" t="s">
        <v>41</v>
      </c>
      <c r="S81" s="197" t="s">
        <v>180</v>
      </c>
      <c r="T81" s="198" t="s">
        <v>404</v>
      </c>
      <c r="U81" s="199"/>
      <c r="V81" s="189" t="s">
        <v>181</v>
      </c>
      <c r="W81" s="200" t="s">
        <v>69</v>
      </c>
      <c r="X81" s="197" t="s">
        <v>182</v>
      </c>
      <c r="Y81" s="201" t="s">
        <v>526</v>
      </c>
      <c r="Z81" s="201"/>
      <c r="AB81" s="203"/>
    </row>
    <row r="82" spans="1:30" s="138" customFormat="1" x14ac:dyDescent="0.4">
      <c r="A82" s="182"/>
      <c r="B82" s="58" t="s">
        <v>183</v>
      </c>
      <c r="C82" s="58" t="s">
        <v>494</v>
      </c>
      <c r="D82" s="59" t="s">
        <v>27</v>
      </c>
      <c r="E82" s="60" t="s">
        <v>28</v>
      </c>
      <c r="F82" s="58" t="s">
        <v>529</v>
      </c>
      <c r="G82" s="61" t="s">
        <v>184</v>
      </c>
      <c r="H82" s="62" t="s">
        <v>30</v>
      </c>
      <c r="I82" s="62" t="s">
        <v>31</v>
      </c>
      <c r="J82" s="63">
        <v>22.130000000000003</v>
      </c>
      <c r="K82" s="63">
        <f t="shared" si="11"/>
        <v>1881.0500000000002</v>
      </c>
      <c r="L82" s="64">
        <f t="shared" si="6"/>
        <v>22.130000000000003</v>
      </c>
      <c r="M82" s="153">
        <f t="shared" si="7"/>
        <v>1881.0500000000002</v>
      </c>
      <c r="N82" s="65">
        <v>2</v>
      </c>
      <c r="O82" s="66"/>
      <c r="P82" s="67">
        <f t="shared" si="8"/>
        <v>0</v>
      </c>
      <c r="Q82" s="155">
        <f t="shared" si="9"/>
        <v>0</v>
      </c>
      <c r="R82" s="72" t="s">
        <v>41</v>
      </c>
      <c r="S82" s="68" t="s">
        <v>53</v>
      </c>
      <c r="T82" s="129" t="s">
        <v>405</v>
      </c>
      <c r="U82" s="133" t="s">
        <v>397</v>
      </c>
      <c r="V82" s="62" t="s">
        <v>54</v>
      </c>
      <c r="W82" s="69" t="s">
        <v>44</v>
      </c>
      <c r="X82" s="68" t="s">
        <v>185</v>
      </c>
      <c r="Y82" s="139" t="s">
        <v>526</v>
      </c>
      <c r="Z82" s="139"/>
      <c r="AB82" s="140"/>
    </row>
    <row r="83" spans="1:30" x14ac:dyDescent="0.4">
      <c r="A83" s="182"/>
      <c r="B83" s="58" t="s">
        <v>416</v>
      </c>
      <c r="C83" s="58" t="s">
        <v>494</v>
      </c>
      <c r="D83" s="59" t="s">
        <v>27</v>
      </c>
      <c r="E83" s="60" t="s">
        <v>28</v>
      </c>
      <c r="F83" s="58" t="s">
        <v>529</v>
      </c>
      <c r="G83" s="61" t="s">
        <v>184</v>
      </c>
      <c r="H83" s="62" t="s">
        <v>434</v>
      </c>
      <c r="I83" s="62" t="s">
        <v>31</v>
      </c>
      <c r="J83" s="63">
        <v>24.8</v>
      </c>
      <c r="K83" s="63">
        <f t="shared" si="11"/>
        <v>2108</v>
      </c>
      <c r="L83" s="64">
        <f t="shared" si="6"/>
        <v>24.8</v>
      </c>
      <c r="M83" s="153">
        <f t="shared" si="7"/>
        <v>2108</v>
      </c>
      <c r="N83" s="65">
        <v>2</v>
      </c>
      <c r="O83" s="66"/>
      <c r="P83" s="67">
        <f t="shared" si="8"/>
        <v>0</v>
      </c>
      <c r="Q83" s="155">
        <f t="shared" si="9"/>
        <v>0</v>
      </c>
      <c r="R83" s="72" t="s">
        <v>41</v>
      </c>
      <c r="S83" s="68" t="s">
        <v>53</v>
      </c>
      <c r="T83" s="129" t="s">
        <v>405</v>
      </c>
      <c r="U83" s="133" t="s">
        <v>397</v>
      </c>
      <c r="V83" s="62" t="s">
        <v>54</v>
      </c>
      <c r="W83" s="69" t="s">
        <v>44</v>
      </c>
      <c r="X83" s="68" t="s">
        <v>185</v>
      </c>
      <c r="Y83" t="s">
        <v>526</v>
      </c>
      <c r="AA83" s="70"/>
      <c r="AB83" s="57"/>
      <c r="AD83" s="70"/>
    </row>
    <row r="84" spans="1:30" s="138" customFormat="1" x14ac:dyDescent="0.4">
      <c r="A84" s="182"/>
      <c r="B84" s="58" t="s">
        <v>186</v>
      </c>
      <c r="C84" s="58" t="s">
        <v>494</v>
      </c>
      <c r="D84" s="59" t="s">
        <v>27</v>
      </c>
      <c r="E84" s="60" t="s">
        <v>37</v>
      </c>
      <c r="F84" s="60" t="s">
        <v>38</v>
      </c>
      <c r="G84" s="61" t="s">
        <v>187</v>
      </c>
      <c r="H84" s="62" t="s">
        <v>40</v>
      </c>
      <c r="I84" s="62" t="s">
        <v>31</v>
      </c>
      <c r="J84" s="63">
        <v>5.2</v>
      </c>
      <c r="K84" s="63">
        <f t="shared" si="11"/>
        <v>442</v>
      </c>
      <c r="L84" s="64">
        <f t="shared" si="6"/>
        <v>5.2</v>
      </c>
      <c r="M84" s="153">
        <f t="shared" si="7"/>
        <v>442</v>
      </c>
      <c r="N84" s="65">
        <v>5</v>
      </c>
      <c r="O84" s="66"/>
      <c r="P84" s="67">
        <f t="shared" si="8"/>
        <v>0</v>
      </c>
      <c r="Q84" s="155">
        <f t="shared" si="9"/>
        <v>0</v>
      </c>
      <c r="R84" s="72" t="s">
        <v>41</v>
      </c>
      <c r="S84" s="68" t="s">
        <v>188</v>
      </c>
      <c r="T84" s="129" t="s">
        <v>404</v>
      </c>
      <c r="U84" s="133"/>
      <c r="V84" s="62" t="s">
        <v>189</v>
      </c>
      <c r="W84" s="69" t="s">
        <v>34</v>
      </c>
      <c r="X84" s="68" t="s">
        <v>190</v>
      </c>
      <c r="Y84" s="139" t="s">
        <v>526</v>
      </c>
      <c r="Z84" s="139"/>
      <c r="AB84" s="140"/>
    </row>
    <row r="85" spans="1:30" x14ac:dyDescent="0.4">
      <c r="A85" s="182"/>
      <c r="B85" s="58" t="s">
        <v>418</v>
      </c>
      <c r="C85" s="58" t="s">
        <v>494</v>
      </c>
      <c r="D85" s="59" t="s">
        <v>27</v>
      </c>
      <c r="E85" s="60" t="s">
        <v>37</v>
      </c>
      <c r="F85" s="60" t="s">
        <v>38</v>
      </c>
      <c r="G85" s="61" t="s">
        <v>187</v>
      </c>
      <c r="H85" s="62" t="s">
        <v>96</v>
      </c>
      <c r="I85" s="62" t="s">
        <v>31</v>
      </c>
      <c r="J85" s="63">
        <v>31.580000000000002</v>
      </c>
      <c r="K85" s="63">
        <f t="shared" si="11"/>
        <v>2684.3</v>
      </c>
      <c r="L85" s="64">
        <f t="shared" si="6"/>
        <v>31.580000000000002</v>
      </c>
      <c r="M85" s="153">
        <f t="shared" si="7"/>
        <v>2684.3</v>
      </c>
      <c r="N85" s="65">
        <v>2</v>
      </c>
      <c r="O85" s="66"/>
      <c r="P85" s="67">
        <f t="shared" si="8"/>
        <v>0</v>
      </c>
      <c r="Q85" s="155">
        <f t="shared" si="9"/>
        <v>0</v>
      </c>
      <c r="R85" s="72" t="s">
        <v>41</v>
      </c>
      <c r="S85" s="68" t="s">
        <v>188</v>
      </c>
      <c r="T85" s="129" t="s">
        <v>404</v>
      </c>
      <c r="U85" s="133"/>
      <c r="V85" s="62" t="s">
        <v>189</v>
      </c>
      <c r="W85" s="69" t="s">
        <v>34</v>
      </c>
      <c r="X85" s="68" t="s">
        <v>190</v>
      </c>
      <c r="Y85" t="s">
        <v>526</v>
      </c>
      <c r="AA85" s="70"/>
      <c r="AB85" s="57"/>
      <c r="AD85" s="70"/>
    </row>
    <row r="86" spans="1:30" x14ac:dyDescent="0.4">
      <c r="A86" s="182"/>
      <c r="B86" s="58" t="s">
        <v>390</v>
      </c>
      <c r="C86" s="58" t="s">
        <v>494</v>
      </c>
      <c r="D86" s="59" t="s">
        <v>27</v>
      </c>
      <c r="E86" s="60" t="s">
        <v>37</v>
      </c>
      <c r="F86" s="60" t="s">
        <v>38</v>
      </c>
      <c r="G86" s="61" t="s">
        <v>187</v>
      </c>
      <c r="H86" s="62" t="s">
        <v>60</v>
      </c>
      <c r="I86" s="62" t="s">
        <v>31</v>
      </c>
      <c r="J86" s="63">
        <v>70.45</v>
      </c>
      <c r="K86" s="63">
        <f t="shared" si="11"/>
        <v>5988.25</v>
      </c>
      <c r="L86" s="64">
        <f t="shared" ref="L86:L117" si="12">IF($Q$8="-",J86,IF($Q$8="в кассу предприятия",J86,IF($Q$8="на р/счет",J86*1.075,"-")))</f>
        <v>70.45</v>
      </c>
      <c r="M86" s="153">
        <f t="shared" ref="M86:M117" si="13">IF($Q$8="-",K86,IF($Q$8="в кассу предприятия",K86,IF($Q$8="на р/счет",K86*1.075,"-")))</f>
        <v>5988.25</v>
      </c>
      <c r="N86" s="65">
        <v>1</v>
      </c>
      <c r="O86" s="66"/>
      <c r="P86" s="67">
        <f t="shared" ref="P86:P117" si="14">IF($Q$9="","-",L86*O86)</f>
        <v>0</v>
      </c>
      <c r="Q86" s="155">
        <f t="shared" ref="Q86:Q117" si="15">IF($Q$9="","-",M86*O86)</f>
        <v>0</v>
      </c>
      <c r="R86" s="72" t="s">
        <v>41</v>
      </c>
      <c r="S86" s="68" t="s">
        <v>188</v>
      </c>
      <c r="T86" s="129" t="s">
        <v>404</v>
      </c>
      <c r="U86" s="133"/>
      <c r="V86" s="62" t="s">
        <v>189</v>
      </c>
      <c r="W86" s="69" t="s">
        <v>34</v>
      </c>
      <c r="X86" s="68" t="s">
        <v>190</v>
      </c>
      <c r="Y86" t="s">
        <v>526</v>
      </c>
      <c r="AA86" s="70"/>
      <c r="AB86" s="57"/>
      <c r="AD86" s="70"/>
    </row>
    <row r="87" spans="1:30" x14ac:dyDescent="0.4">
      <c r="A87" s="182"/>
      <c r="B87" s="58" t="s">
        <v>417</v>
      </c>
      <c r="C87" s="58" t="s">
        <v>494</v>
      </c>
      <c r="D87" s="59" t="s">
        <v>27</v>
      </c>
      <c r="E87" s="60" t="s">
        <v>37</v>
      </c>
      <c r="F87" s="60" t="s">
        <v>38</v>
      </c>
      <c r="G87" s="61" t="s">
        <v>187</v>
      </c>
      <c r="H87" s="62" t="s">
        <v>438</v>
      </c>
      <c r="I87" s="62" t="s">
        <v>31</v>
      </c>
      <c r="J87" s="63">
        <v>70.45</v>
      </c>
      <c r="K87" s="63">
        <f t="shared" si="11"/>
        <v>5988.25</v>
      </c>
      <c r="L87" s="64">
        <f t="shared" si="12"/>
        <v>70.45</v>
      </c>
      <c r="M87" s="153">
        <f t="shared" si="13"/>
        <v>5988.25</v>
      </c>
      <c r="N87" s="65">
        <v>1</v>
      </c>
      <c r="O87" s="66"/>
      <c r="P87" s="67">
        <f t="shared" si="14"/>
        <v>0</v>
      </c>
      <c r="Q87" s="155">
        <f t="shared" si="15"/>
        <v>0</v>
      </c>
      <c r="R87" s="72" t="s">
        <v>41</v>
      </c>
      <c r="S87" s="68" t="s">
        <v>188</v>
      </c>
      <c r="T87" s="129" t="s">
        <v>404</v>
      </c>
      <c r="U87" s="133"/>
      <c r="V87" s="62" t="s">
        <v>189</v>
      </c>
      <c r="W87" s="69" t="s">
        <v>34</v>
      </c>
      <c r="X87" s="68" t="s">
        <v>190</v>
      </c>
      <c r="Y87" t="s">
        <v>526</v>
      </c>
      <c r="AA87" s="70"/>
      <c r="AB87" s="57"/>
      <c r="AD87" s="70"/>
    </row>
    <row r="88" spans="1:30" x14ac:dyDescent="0.4">
      <c r="A88" s="182"/>
      <c r="B88" s="58" t="s">
        <v>191</v>
      </c>
      <c r="C88" s="58" t="s">
        <v>494</v>
      </c>
      <c r="D88" s="59" t="s">
        <v>27</v>
      </c>
      <c r="E88" s="60" t="s">
        <v>28</v>
      </c>
      <c r="F88" s="58" t="s">
        <v>529</v>
      </c>
      <c r="G88" s="61" t="s">
        <v>192</v>
      </c>
      <c r="H88" s="62" t="s">
        <v>30</v>
      </c>
      <c r="I88" s="62" t="s">
        <v>31</v>
      </c>
      <c r="J88" s="63">
        <v>22.130000000000003</v>
      </c>
      <c r="K88" s="63">
        <f t="shared" si="11"/>
        <v>1881.0500000000002</v>
      </c>
      <c r="L88" s="64">
        <f t="shared" si="12"/>
        <v>22.130000000000003</v>
      </c>
      <c r="M88" s="153">
        <f t="shared" si="13"/>
        <v>1881.0500000000002</v>
      </c>
      <c r="N88" s="65">
        <v>2</v>
      </c>
      <c r="O88" s="66"/>
      <c r="P88" s="67">
        <f t="shared" si="14"/>
        <v>0</v>
      </c>
      <c r="Q88" s="155">
        <f t="shared" si="15"/>
        <v>0</v>
      </c>
      <c r="R88" s="72" t="s">
        <v>41</v>
      </c>
      <c r="S88" s="68" t="s">
        <v>193</v>
      </c>
      <c r="T88" s="129" t="s">
        <v>405</v>
      </c>
      <c r="U88" s="133"/>
      <c r="V88" s="62" t="s">
        <v>54</v>
      </c>
      <c r="W88" s="69" t="s">
        <v>34</v>
      </c>
      <c r="X88" s="68" t="s">
        <v>194</v>
      </c>
      <c r="Y88" t="s">
        <v>526</v>
      </c>
      <c r="AA88" s="70"/>
      <c r="AB88" s="57"/>
      <c r="AD88" s="70"/>
    </row>
    <row r="89" spans="1:30" x14ac:dyDescent="0.4">
      <c r="A89" s="182"/>
      <c r="B89" s="58" t="s">
        <v>195</v>
      </c>
      <c r="C89" s="58" t="s">
        <v>494</v>
      </c>
      <c r="D89" s="59" t="s">
        <v>27</v>
      </c>
      <c r="E89" s="60" t="s">
        <v>28</v>
      </c>
      <c r="F89" s="58" t="s">
        <v>529</v>
      </c>
      <c r="G89" s="61" t="s">
        <v>196</v>
      </c>
      <c r="H89" s="62" t="s">
        <v>30</v>
      </c>
      <c r="I89" s="62" t="s">
        <v>31</v>
      </c>
      <c r="J89" s="63">
        <v>22.130000000000003</v>
      </c>
      <c r="K89" s="63">
        <f t="shared" si="11"/>
        <v>1881.0500000000002</v>
      </c>
      <c r="L89" s="64">
        <f t="shared" si="12"/>
        <v>22.130000000000003</v>
      </c>
      <c r="M89" s="153">
        <f t="shared" si="13"/>
        <v>1881.0500000000002</v>
      </c>
      <c r="N89" s="65">
        <v>2</v>
      </c>
      <c r="O89" s="66"/>
      <c r="P89" s="67">
        <f t="shared" si="14"/>
        <v>0</v>
      </c>
      <c r="Q89" s="155">
        <f t="shared" si="15"/>
        <v>0</v>
      </c>
      <c r="R89" s="72" t="s">
        <v>41</v>
      </c>
      <c r="S89" s="68" t="s">
        <v>197</v>
      </c>
      <c r="T89" s="129" t="s">
        <v>405</v>
      </c>
      <c r="U89" s="133" t="s">
        <v>400</v>
      </c>
      <c r="V89" s="62" t="s">
        <v>33</v>
      </c>
      <c r="W89" s="69" t="s">
        <v>34</v>
      </c>
      <c r="X89" s="68" t="s">
        <v>198</v>
      </c>
      <c r="Y89" t="s">
        <v>526</v>
      </c>
      <c r="AA89" s="70"/>
      <c r="AB89" s="57"/>
      <c r="AD89" s="70"/>
    </row>
    <row r="90" spans="1:30" s="138" customFormat="1" x14ac:dyDescent="0.4">
      <c r="A90" s="182"/>
      <c r="B90" s="58" t="s">
        <v>554</v>
      </c>
      <c r="C90" s="58" t="s">
        <v>514</v>
      </c>
      <c r="D90" s="59"/>
      <c r="E90" s="58" t="s">
        <v>568</v>
      </c>
      <c r="F90" s="58" t="s">
        <v>58</v>
      </c>
      <c r="G90" s="165" t="s">
        <v>582</v>
      </c>
      <c r="H90" s="62" t="s">
        <v>570</v>
      </c>
      <c r="I90" s="62" t="s">
        <v>31</v>
      </c>
      <c r="J90" s="63">
        <f>K90/$Q$7</f>
        <v>32.223529411764709</v>
      </c>
      <c r="K90" s="63">
        <v>2739</v>
      </c>
      <c r="L90" s="152">
        <f t="shared" si="12"/>
        <v>32.223529411764709</v>
      </c>
      <c r="M90" s="157">
        <f t="shared" si="13"/>
        <v>2739</v>
      </c>
      <c r="N90" s="65">
        <v>2</v>
      </c>
      <c r="O90" s="66"/>
      <c r="P90" s="67">
        <f t="shared" si="14"/>
        <v>0</v>
      </c>
      <c r="Q90" s="155">
        <f t="shared" si="15"/>
        <v>0</v>
      </c>
      <c r="R90" s="72" t="s">
        <v>41</v>
      </c>
      <c r="S90" s="68" t="s">
        <v>595</v>
      </c>
      <c r="T90" s="133" t="s">
        <v>600</v>
      </c>
      <c r="U90" s="133" t="s">
        <v>398</v>
      </c>
      <c r="V90" s="62" t="s">
        <v>62</v>
      </c>
      <c r="W90" s="68" t="s">
        <v>250</v>
      </c>
      <c r="X90" s="68" t="s">
        <v>619</v>
      </c>
      <c r="Y90" s="139" t="s">
        <v>526</v>
      </c>
      <c r="Z90" s="139"/>
      <c r="AB90" s="140"/>
    </row>
    <row r="91" spans="1:30" x14ac:dyDescent="0.4">
      <c r="A91" s="182"/>
      <c r="B91" s="58" t="s">
        <v>199</v>
      </c>
      <c r="C91" s="58" t="s">
        <v>494</v>
      </c>
      <c r="D91" s="59" t="s">
        <v>27</v>
      </c>
      <c r="E91" s="60" t="s">
        <v>28</v>
      </c>
      <c r="F91" s="58" t="s">
        <v>529</v>
      </c>
      <c r="G91" s="61" t="s">
        <v>200</v>
      </c>
      <c r="H91" s="62" t="s">
        <v>30</v>
      </c>
      <c r="I91" s="62" t="s">
        <v>31</v>
      </c>
      <c r="J91" s="63">
        <v>22.130000000000003</v>
      </c>
      <c r="K91" s="63">
        <f>J91*$Q$7</f>
        <v>1881.0500000000002</v>
      </c>
      <c r="L91" s="64">
        <f t="shared" si="12"/>
        <v>22.130000000000003</v>
      </c>
      <c r="M91" s="153">
        <f t="shared" si="13"/>
        <v>1881.0500000000002</v>
      </c>
      <c r="N91" s="65">
        <v>2</v>
      </c>
      <c r="O91" s="66"/>
      <c r="P91" s="67">
        <f t="shared" si="14"/>
        <v>0</v>
      </c>
      <c r="Q91" s="155">
        <f t="shared" si="15"/>
        <v>0</v>
      </c>
      <c r="R91" s="72" t="s">
        <v>41</v>
      </c>
      <c r="S91" s="68" t="s">
        <v>201</v>
      </c>
      <c r="T91" s="129" t="s">
        <v>405</v>
      </c>
      <c r="U91" s="133" t="s">
        <v>400</v>
      </c>
      <c r="V91" s="62" t="s">
        <v>43</v>
      </c>
      <c r="W91" s="69" t="s">
        <v>119</v>
      </c>
      <c r="X91" s="68" t="s">
        <v>202</v>
      </c>
      <c r="Y91" t="s">
        <v>526</v>
      </c>
      <c r="AA91" s="70"/>
      <c r="AB91" s="57"/>
      <c r="AD91" s="70"/>
    </row>
    <row r="92" spans="1:30" x14ac:dyDescent="0.4">
      <c r="A92" s="182"/>
      <c r="B92" s="58" t="s">
        <v>419</v>
      </c>
      <c r="C92" s="58" t="s">
        <v>494</v>
      </c>
      <c r="D92" s="59" t="s">
        <v>27</v>
      </c>
      <c r="E92" s="60" t="s">
        <v>28</v>
      </c>
      <c r="F92" s="58" t="s">
        <v>529</v>
      </c>
      <c r="G92" s="61" t="s">
        <v>200</v>
      </c>
      <c r="H92" s="62" t="s">
        <v>434</v>
      </c>
      <c r="I92" s="62" t="s">
        <v>31</v>
      </c>
      <c r="J92" s="63">
        <v>24.8</v>
      </c>
      <c r="K92" s="63">
        <f>J92*$Q$7</f>
        <v>2108</v>
      </c>
      <c r="L92" s="64">
        <f t="shared" si="12"/>
        <v>24.8</v>
      </c>
      <c r="M92" s="153">
        <f t="shared" si="13"/>
        <v>2108</v>
      </c>
      <c r="N92" s="65">
        <v>2</v>
      </c>
      <c r="O92" s="66"/>
      <c r="P92" s="67">
        <f t="shared" si="14"/>
        <v>0</v>
      </c>
      <c r="Q92" s="155">
        <f t="shared" si="15"/>
        <v>0</v>
      </c>
      <c r="R92" s="72" t="s">
        <v>41</v>
      </c>
      <c r="S92" s="68" t="s">
        <v>201</v>
      </c>
      <c r="T92" s="129" t="s">
        <v>405</v>
      </c>
      <c r="U92" s="133" t="s">
        <v>400</v>
      </c>
      <c r="V92" s="62" t="s">
        <v>43</v>
      </c>
      <c r="W92" s="69" t="s">
        <v>119</v>
      </c>
      <c r="X92" s="68" t="s">
        <v>202</v>
      </c>
      <c r="Y92" t="s">
        <v>526</v>
      </c>
      <c r="AA92" s="70"/>
      <c r="AB92" s="57"/>
      <c r="AD92" s="70"/>
    </row>
    <row r="93" spans="1:30" x14ac:dyDescent="0.4">
      <c r="A93" s="182"/>
      <c r="B93" s="58" t="s">
        <v>555</v>
      </c>
      <c r="C93" s="58" t="s">
        <v>514</v>
      </c>
      <c r="D93" s="59"/>
      <c r="E93" s="58" t="s">
        <v>568</v>
      </c>
      <c r="F93" s="58" t="s">
        <v>58</v>
      </c>
      <c r="G93" s="165" t="s">
        <v>583</v>
      </c>
      <c r="H93" s="62" t="s">
        <v>570</v>
      </c>
      <c r="I93" s="62" t="s">
        <v>31</v>
      </c>
      <c r="J93" s="63">
        <f>K93/$Q$7</f>
        <v>32.223529411764709</v>
      </c>
      <c r="K93" s="63">
        <v>2739</v>
      </c>
      <c r="L93" s="152">
        <f t="shared" si="12"/>
        <v>32.223529411764709</v>
      </c>
      <c r="M93" s="157">
        <f t="shared" si="13"/>
        <v>2739</v>
      </c>
      <c r="N93" s="65">
        <v>2</v>
      </c>
      <c r="O93" s="66"/>
      <c r="P93" s="67">
        <f t="shared" si="14"/>
        <v>0</v>
      </c>
      <c r="Q93" s="155">
        <f t="shared" si="15"/>
        <v>0</v>
      </c>
      <c r="R93" s="72" t="s">
        <v>41</v>
      </c>
      <c r="S93" s="68" t="s">
        <v>596</v>
      </c>
      <c r="T93" s="133" t="s">
        <v>600</v>
      </c>
      <c r="U93" s="133"/>
      <c r="V93" s="62" t="s">
        <v>259</v>
      </c>
      <c r="W93" s="68" t="s">
        <v>44</v>
      </c>
      <c r="X93" s="68" t="s">
        <v>620</v>
      </c>
      <c r="Y93" t="s">
        <v>526</v>
      </c>
      <c r="AA93" s="70"/>
      <c r="AB93" s="57"/>
      <c r="AD93" s="70"/>
    </row>
    <row r="94" spans="1:30" s="202" customFormat="1" hidden="1" x14ac:dyDescent="0.4">
      <c r="A94" s="184"/>
      <c r="B94" s="185" t="s">
        <v>203</v>
      </c>
      <c r="C94" s="185" t="s">
        <v>494</v>
      </c>
      <c r="D94" s="186" t="s">
        <v>27</v>
      </c>
      <c r="E94" s="187" t="s">
        <v>57</v>
      </c>
      <c r="F94" s="187" t="s">
        <v>58</v>
      </c>
      <c r="G94" s="188" t="s">
        <v>204</v>
      </c>
      <c r="H94" s="189" t="s">
        <v>40</v>
      </c>
      <c r="I94" s="189" t="s">
        <v>31</v>
      </c>
      <c r="J94" s="63">
        <v>5.2</v>
      </c>
      <c r="K94" s="63">
        <f t="shared" ref="K94:K106" si="16">J94*$Q$7</f>
        <v>442</v>
      </c>
      <c r="L94" s="190">
        <f t="shared" si="12"/>
        <v>5.2</v>
      </c>
      <c r="M94" s="191">
        <f t="shared" si="13"/>
        <v>442</v>
      </c>
      <c r="N94" s="192">
        <v>5</v>
      </c>
      <c r="O94" s="193"/>
      <c r="P94" s="194">
        <f t="shared" si="14"/>
        <v>0</v>
      </c>
      <c r="Q94" s="195">
        <f t="shared" si="15"/>
        <v>0</v>
      </c>
      <c r="R94" s="196" t="s">
        <v>41</v>
      </c>
      <c r="S94" s="197" t="s">
        <v>205</v>
      </c>
      <c r="T94" s="198" t="s">
        <v>404</v>
      </c>
      <c r="U94" s="199"/>
      <c r="V94" s="189" t="s">
        <v>33</v>
      </c>
      <c r="W94" s="200" t="s">
        <v>206</v>
      </c>
      <c r="X94" s="197" t="s">
        <v>207</v>
      </c>
      <c r="Y94" s="201" t="s">
        <v>526</v>
      </c>
      <c r="Z94" s="201"/>
      <c r="AB94" s="203"/>
    </row>
    <row r="95" spans="1:30" s="202" customFormat="1" hidden="1" x14ac:dyDescent="0.4">
      <c r="A95" s="184"/>
      <c r="B95" s="185" t="s">
        <v>536</v>
      </c>
      <c r="C95" s="185" t="s">
        <v>494</v>
      </c>
      <c r="D95" s="186" t="s">
        <v>27</v>
      </c>
      <c r="E95" s="187" t="s">
        <v>57</v>
      </c>
      <c r="F95" s="187" t="s">
        <v>58</v>
      </c>
      <c r="G95" s="188" t="s">
        <v>204</v>
      </c>
      <c r="H95" s="189" t="s">
        <v>52</v>
      </c>
      <c r="I95" s="189" t="s">
        <v>31</v>
      </c>
      <c r="J95" s="63">
        <v>12.01</v>
      </c>
      <c r="K95" s="63">
        <f t="shared" si="16"/>
        <v>1020.85</v>
      </c>
      <c r="L95" s="190">
        <f t="shared" si="12"/>
        <v>12.01</v>
      </c>
      <c r="M95" s="191">
        <f t="shared" si="13"/>
        <v>1020.85</v>
      </c>
      <c r="N95" s="192">
        <v>5</v>
      </c>
      <c r="O95" s="193"/>
      <c r="P95" s="194">
        <f t="shared" si="14"/>
        <v>0</v>
      </c>
      <c r="Q95" s="195">
        <f t="shared" si="15"/>
        <v>0</v>
      </c>
      <c r="R95" s="196" t="s">
        <v>41</v>
      </c>
      <c r="S95" s="197" t="s">
        <v>123</v>
      </c>
      <c r="T95" s="198" t="s">
        <v>404</v>
      </c>
      <c r="U95" s="199"/>
      <c r="V95" s="189" t="s">
        <v>33</v>
      </c>
      <c r="W95" s="200" t="s">
        <v>44</v>
      </c>
      <c r="X95" s="197" t="s">
        <v>124</v>
      </c>
      <c r="Y95" s="201" t="s">
        <v>526</v>
      </c>
      <c r="Z95" s="201"/>
      <c r="AB95" s="203"/>
    </row>
    <row r="96" spans="1:30" s="202" customFormat="1" hidden="1" x14ac:dyDescent="0.4">
      <c r="A96" s="184"/>
      <c r="B96" s="185" t="s">
        <v>420</v>
      </c>
      <c r="C96" s="185" t="s">
        <v>494</v>
      </c>
      <c r="D96" s="186" t="s">
        <v>27</v>
      </c>
      <c r="E96" s="187" t="s">
        <v>57</v>
      </c>
      <c r="F96" s="187" t="s">
        <v>58</v>
      </c>
      <c r="G96" s="188" t="s">
        <v>204</v>
      </c>
      <c r="H96" s="189" t="s">
        <v>439</v>
      </c>
      <c r="I96" s="189" t="s">
        <v>31</v>
      </c>
      <c r="J96" s="63">
        <v>31.580000000000002</v>
      </c>
      <c r="K96" s="63">
        <f t="shared" si="16"/>
        <v>2684.3</v>
      </c>
      <c r="L96" s="190">
        <f t="shared" si="12"/>
        <v>31.580000000000002</v>
      </c>
      <c r="M96" s="191">
        <f t="shared" si="13"/>
        <v>2684.3</v>
      </c>
      <c r="N96" s="192">
        <v>2</v>
      </c>
      <c r="O96" s="193"/>
      <c r="P96" s="194">
        <f t="shared" si="14"/>
        <v>0</v>
      </c>
      <c r="Q96" s="195">
        <f t="shared" si="15"/>
        <v>0</v>
      </c>
      <c r="R96" s="196" t="s">
        <v>41</v>
      </c>
      <c r="S96" s="197" t="s">
        <v>205</v>
      </c>
      <c r="T96" s="198" t="s">
        <v>404</v>
      </c>
      <c r="U96" s="199"/>
      <c r="V96" s="189" t="s">
        <v>33</v>
      </c>
      <c r="W96" s="200" t="s">
        <v>206</v>
      </c>
      <c r="X96" s="197" t="s">
        <v>207</v>
      </c>
      <c r="Y96" s="201" t="s">
        <v>526</v>
      </c>
      <c r="Z96" s="201"/>
      <c r="AB96" s="203"/>
    </row>
    <row r="97" spans="1:30" s="202" customFormat="1" hidden="1" x14ac:dyDescent="0.4">
      <c r="A97" s="184"/>
      <c r="B97" s="185" t="s">
        <v>208</v>
      </c>
      <c r="C97" s="185" t="s">
        <v>494</v>
      </c>
      <c r="D97" s="186" t="s">
        <v>27</v>
      </c>
      <c r="E97" s="187" t="s">
        <v>57</v>
      </c>
      <c r="F97" s="187" t="s">
        <v>58</v>
      </c>
      <c r="G97" s="188" t="s">
        <v>204</v>
      </c>
      <c r="H97" s="189" t="s">
        <v>60</v>
      </c>
      <c r="I97" s="189" t="s">
        <v>31</v>
      </c>
      <c r="J97" s="63">
        <v>70.45</v>
      </c>
      <c r="K97" s="63">
        <f t="shared" si="16"/>
        <v>5988.25</v>
      </c>
      <c r="L97" s="190">
        <f t="shared" si="12"/>
        <v>70.45</v>
      </c>
      <c r="M97" s="191">
        <f t="shared" si="13"/>
        <v>5988.25</v>
      </c>
      <c r="N97" s="192">
        <v>1</v>
      </c>
      <c r="O97" s="193"/>
      <c r="P97" s="194">
        <f t="shared" si="14"/>
        <v>0</v>
      </c>
      <c r="Q97" s="195">
        <f t="shared" si="15"/>
        <v>0</v>
      </c>
      <c r="R97" s="196" t="s">
        <v>41</v>
      </c>
      <c r="S97" s="197" t="s">
        <v>205</v>
      </c>
      <c r="T97" s="198" t="s">
        <v>404</v>
      </c>
      <c r="U97" s="199"/>
      <c r="V97" s="189" t="s">
        <v>33</v>
      </c>
      <c r="W97" s="200" t="s">
        <v>206</v>
      </c>
      <c r="X97" s="197" t="s">
        <v>209</v>
      </c>
      <c r="Y97" s="201" t="s">
        <v>526</v>
      </c>
      <c r="Z97" s="201"/>
      <c r="AB97" s="203"/>
    </row>
    <row r="98" spans="1:30" s="202" customFormat="1" hidden="1" x14ac:dyDescent="0.4">
      <c r="A98" s="184"/>
      <c r="B98" s="185" t="s">
        <v>210</v>
      </c>
      <c r="C98" s="185" t="s">
        <v>494</v>
      </c>
      <c r="D98" s="186" t="s">
        <v>27</v>
      </c>
      <c r="E98" s="187" t="s">
        <v>37</v>
      </c>
      <c r="F98" s="187" t="s">
        <v>38</v>
      </c>
      <c r="G98" s="188" t="s">
        <v>211</v>
      </c>
      <c r="H98" s="189" t="s">
        <v>40</v>
      </c>
      <c r="I98" s="189" t="s">
        <v>31</v>
      </c>
      <c r="J98" s="63">
        <v>5.2</v>
      </c>
      <c r="K98" s="63">
        <f t="shared" si="16"/>
        <v>442</v>
      </c>
      <c r="L98" s="190">
        <f t="shared" si="12"/>
        <v>5.2</v>
      </c>
      <c r="M98" s="191">
        <f t="shared" si="13"/>
        <v>442</v>
      </c>
      <c r="N98" s="192">
        <v>5</v>
      </c>
      <c r="O98" s="193"/>
      <c r="P98" s="194">
        <f t="shared" si="14"/>
        <v>0</v>
      </c>
      <c r="Q98" s="195">
        <f t="shared" si="15"/>
        <v>0</v>
      </c>
      <c r="R98" s="196" t="s">
        <v>41</v>
      </c>
      <c r="S98" s="197" t="s">
        <v>138</v>
      </c>
      <c r="T98" s="198" t="s">
        <v>404</v>
      </c>
      <c r="U98" s="199"/>
      <c r="V98" s="189" t="s">
        <v>54</v>
      </c>
      <c r="W98" s="200" t="s">
        <v>69</v>
      </c>
      <c r="X98" s="197" t="s">
        <v>212</v>
      </c>
      <c r="Y98" s="201" t="s">
        <v>526</v>
      </c>
      <c r="Z98" s="201"/>
      <c r="AB98" s="203"/>
    </row>
    <row r="99" spans="1:30" s="202" customFormat="1" hidden="1" x14ac:dyDescent="0.4">
      <c r="A99" s="184"/>
      <c r="B99" s="185" t="s">
        <v>421</v>
      </c>
      <c r="C99" s="185" t="s">
        <v>494</v>
      </c>
      <c r="D99" s="186" t="s">
        <v>27</v>
      </c>
      <c r="E99" s="187" t="s">
        <v>37</v>
      </c>
      <c r="F99" s="187" t="s">
        <v>38</v>
      </c>
      <c r="G99" s="188" t="s">
        <v>211</v>
      </c>
      <c r="H99" s="189" t="s">
        <v>440</v>
      </c>
      <c r="I99" s="189" t="s">
        <v>31</v>
      </c>
      <c r="J99" s="63">
        <v>33.22</v>
      </c>
      <c r="K99" s="63">
        <f t="shared" si="16"/>
        <v>2823.7</v>
      </c>
      <c r="L99" s="190">
        <f t="shared" si="12"/>
        <v>33.22</v>
      </c>
      <c r="M99" s="191">
        <f t="shared" si="13"/>
        <v>2823.7</v>
      </c>
      <c r="N99" s="192">
        <v>2</v>
      </c>
      <c r="O99" s="193"/>
      <c r="P99" s="194">
        <f t="shared" si="14"/>
        <v>0</v>
      </c>
      <c r="Q99" s="195">
        <f t="shared" si="15"/>
        <v>0</v>
      </c>
      <c r="R99" s="196" t="s">
        <v>41</v>
      </c>
      <c r="S99" s="197" t="s">
        <v>138</v>
      </c>
      <c r="T99" s="198" t="s">
        <v>404</v>
      </c>
      <c r="U99" s="199"/>
      <c r="V99" s="189" t="s">
        <v>54</v>
      </c>
      <c r="W99" s="200" t="s">
        <v>69</v>
      </c>
      <c r="X99" s="197" t="s">
        <v>212</v>
      </c>
      <c r="Y99" s="201" t="s">
        <v>526</v>
      </c>
      <c r="Z99" s="201"/>
      <c r="AB99" s="203"/>
    </row>
    <row r="100" spans="1:30" s="202" customFormat="1" hidden="1" x14ac:dyDescent="0.4">
      <c r="A100" s="184"/>
      <c r="B100" s="185" t="s">
        <v>213</v>
      </c>
      <c r="C100" s="185" t="s">
        <v>494</v>
      </c>
      <c r="D100" s="186" t="s">
        <v>27</v>
      </c>
      <c r="E100" s="187" t="s">
        <v>37</v>
      </c>
      <c r="F100" s="187" t="s">
        <v>38</v>
      </c>
      <c r="G100" s="188" t="s">
        <v>211</v>
      </c>
      <c r="H100" s="189" t="s">
        <v>47</v>
      </c>
      <c r="I100" s="189" t="s">
        <v>31</v>
      </c>
      <c r="J100" s="63">
        <v>50.66</v>
      </c>
      <c r="K100" s="63">
        <f t="shared" si="16"/>
        <v>4306.0999999999995</v>
      </c>
      <c r="L100" s="190">
        <f t="shared" si="12"/>
        <v>50.66</v>
      </c>
      <c r="M100" s="191">
        <f t="shared" si="13"/>
        <v>4306.0999999999995</v>
      </c>
      <c r="N100" s="192">
        <v>1</v>
      </c>
      <c r="O100" s="193"/>
      <c r="P100" s="194">
        <f t="shared" si="14"/>
        <v>0</v>
      </c>
      <c r="Q100" s="195">
        <f t="shared" si="15"/>
        <v>0</v>
      </c>
      <c r="R100" s="196" t="s">
        <v>41</v>
      </c>
      <c r="S100" s="197" t="s">
        <v>138</v>
      </c>
      <c r="T100" s="198" t="s">
        <v>404</v>
      </c>
      <c r="U100" s="199"/>
      <c r="V100" s="189" t="s">
        <v>54</v>
      </c>
      <c r="W100" s="200" t="s">
        <v>69</v>
      </c>
      <c r="X100" s="197" t="s">
        <v>212</v>
      </c>
      <c r="Y100" s="201" t="s">
        <v>526</v>
      </c>
      <c r="Z100" s="201"/>
      <c r="AB100" s="203"/>
    </row>
    <row r="101" spans="1:30" x14ac:dyDescent="0.4">
      <c r="A101" s="182"/>
      <c r="B101" s="58" t="s">
        <v>531</v>
      </c>
      <c r="C101" s="58" t="s">
        <v>494</v>
      </c>
      <c r="D101" s="59"/>
      <c r="E101" s="60" t="s">
        <v>528</v>
      </c>
      <c r="F101" s="58" t="s">
        <v>529</v>
      </c>
      <c r="G101" s="61" t="s">
        <v>530</v>
      </c>
      <c r="H101" s="62" t="s">
        <v>30</v>
      </c>
      <c r="I101" s="62" t="s">
        <v>31</v>
      </c>
      <c r="J101" s="63">
        <v>22.130000000000003</v>
      </c>
      <c r="K101" s="63">
        <f t="shared" si="16"/>
        <v>1881.0500000000002</v>
      </c>
      <c r="L101" s="64">
        <f t="shared" si="12"/>
        <v>22.130000000000003</v>
      </c>
      <c r="M101" s="153">
        <f t="shared" si="13"/>
        <v>1881.0500000000002</v>
      </c>
      <c r="N101" s="65">
        <v>2</v>
      </c>
      <c r="O101" s="66"/>
      <c r="P101" s="67">
        <f t="shared" si="14"/>
        <v>0</v>
      </c>
      <c r="Q101" s="155">
        <f t="shared" si="15"/>
        <v>0</v>
      </c>
      <c r="R101" s="72" t="s">
        <v>41</v>
      </c>
      <c r="S101" s="68" t="s">
        <v>201</v>
      </c>
      <c r="T101" s="129" t="s">
        <v>405</v>
      </c>
      <c r="U101" s="133" t="s">
        <v>400</v>
      </c>
      <c r="V101" s="62" t="s">
        <v>43</v>
      </c>
      <c r="W101" s="69" t="s">
        <v>119</v>
      </c>
      <c r="X101" s="68" t="s">
        <v>202</v>
      </c>
      <c r="Y101" t="s">
        <v>526</v>
      </c>
      <c r="AA101" s="70"/>
      <c r="AB101" s="57"/>
      <c r="AD101" s="70"/>
    </row>
    <row r="102" spans="1:30" s="202" customFormat="1" hidden="1" x14ac:dyDescent="0.4">
      <c r="A102" s="184"/>
      <c r="B102" s="185" t="s">
        <v>214</v>
      </c>
      <c r="C102" s="185" t="s">
        <v>494</v>
      </c>
      <c r="D102" s="186" t="s">
        <v>27</v>
      </c>
      <c r="E102" s="187" t="s">
        <v>57</v>
      </c>
      <c r="F102" s="187" t="s">
        <v>58</v>
      </c>
      <c r="G102" s="188" t="s">
        <v>215</v>
      </c>
      <c r="H102" s="189" t="s">
        <v>60</v>
      </c>
      <c r="I102" s="189" t="s">
        <v>31</v>
      </c>
      <c r="J102" s="63">
        <v>71.460000000000008</v>
      </c>
      <c r="K102" s="63">
        <f t="shared" si="16"/>
        <v>6074.1</v>
      </c>
      <c r="L102" s="190">
        <f t="shared" si="12"/>
        <v>71.460000000000008</v>
      </c>
      <c r="M102" s="191">
        <f t="shared" si="13"/>
        <v>6074.1</v>
      </c>
      <c r="N102" s="192">
        <v>1</v>
      </c>
      <c r="O102" s="193"/>
      <c r="P102" s="194">
        <f t="shared" si="14"/>
        <v>0</v>
      </c>
      <c r="Q102" s="195">
        <f t="shared" si="15"/>
        <v>0</v>
      </c>
      <c r="R102" s="196" t="s">
        <v>41</v>
      </c>
      <c r="S102" s="197" t="s">
        <v>216</v>
      </c>
      <c r="T102" s="198" t="s">
        <v>404</v>
      </c>
      <c r="U102" s="199" t="s">
        <v>398</v>
      </c>
      <c r="V102" s="189" t="s">
        <v>62</v>
      </c>
      <c r="W102" s="200" t="s">
        <v>34</v>
      </c>
      <c r="X102" s="197" t="s">
        <v>217</v>
      </c>
      <c r="Y102" s="201" t="s">
        <v>526</v>
      </c>
      <c r="Z102" s="201"/>
      <c r="AB102" s="203"/>
    </row>
    <row r="103" spans="1:30" s="138" customFormat="1" x14ac:dyDescent="0.4">
      <c r="A103" s="182"/>
      <c r="B103" s="58" t="s">
        <v>218</v>
      </c>
      <c r="C103" s="58" t="s">
        <v>494</v>
      </c>
      <c r="D103" s="59" t="s">
        <v>27</v>
      </c>
      <c r="E103" s="60" t="s">
        <v>28</v>
      </c>
      <c r="F103" s="58" t="s">
        <v>529</v>
      </c>
      <c r="G103" s="61" t="s">
        <v>219</v>
      </c>
      <c r="H103" s="62" t="s">
        <v>30</v>
      </c>
      <c r="I103" s="62" t="s">
        <v>31</v>
      </c>
      <c r="J103" s="63">
        <v>22.130000000000003</v>
      </c>
      <c r="K103" s="63">
        <f t="shared" si="16"/>
        <v>1881.0500000000002</v>
      </c>
      <c r="L103" s="64">
        <f t="shared" si="12"/>
        <v>22.130000000000003</v>
      </c>
      <c r="M103" s="153">
        <f t="shared" si="13"/>
        <v>1881.0500000000002</v>
      </c>
      <c r="N103" s="65">
        <v>2</v>
      </c>
      <c r="O103" s="66"/>
      <c r="P103" s="67">
        <f t="shared" si="14"/>
        <v>0</v>
      </c>
      <c r="Q103" s="155">
        <f t="shared" si="15"/>
        <v>0</v>
      </c>
      <c r="R103" s="72" t="s">
        <v>41</v>
      </c>
      <c r="S103" s="68" t="s">
        <v>155</v>
      </c>
      <c r="T103" s="129" t="s">
        <v>405</v>
      </c>
      <c r="U103" s="133"/>
      <c r="V103" s="62" t="s">
        <v>79</v>
      </c>
      <c r="W103" s="69" t="s">
        <v>151</v>
      </c>
      <c r="X103" s="68" t="s">
        <v>220</v>
      </c>
      <c r="Y103" s="139" t="s">
        <v>526</v>
      </c>
      <c r="Z103" s="139"/>
      <c r="AB103" s="140"/>
    </row>
    <row r="104" spans="1:30" x14ac:dyDescent="0.4">
      <c r="A104" s="182"/>
      <c r="B104" s="58" t="s">
        <v>422</v>
      </c>
      <c r="C104" s="58" t="s">
        <v>494</v>
      </c>
      <c r="D104" s="59" t="s">
        <v>27</v>
      </c>
      <c r="E104" s="60" t="s">
        <v>28</v>
      </c>
      <c r="F104" s="58" t="s">
        <v>529</v>
      </c>
      <c r="G104" s="61" t="s">
        <v>219</v>
      </c>
      <c r="H104" s="62" t="s">
        <v>434</v>
      </c>
      <c r="I104" s="62" t="s">
        <v>31</v>
      </c>
      <c r="J104" s="63">
        <v>24.8</v>
      </c>
      <c r="K104" s="63">
        <f t="shared" si="16"/>
        <v>2108</v>
      </c>
      <c r="L104" s="64">
        <f t="shared" si="12"/>
        <v>24.8</v>
      </c>
      <c r="M104" s="153">
        <f t="shared" si="13"/>
        <v>2108</v>
      </c>
      <c r="N104" s="65">
        <v>2</v>
      </c>
      <c r="O104" s="66"/>
      <c r="P104" s="67">
        <f t="shared" si="14"/>
        <v>0</v>
      </c>
      <c r="Q104" s="155">
        <f t="shared" si="15"/>
        <v>0</v>
      </c>
      <c r="R104" s="72" t="s">
        <v>41</v>
      </c>
      <c r="S104" s="68" t="s">
        <v>155</v>
      </c>
      <c r="T104" s="129" t="s">
        <v>405</v>
      </c>
      <c r="U104" s="133"/>
      <c r="V104" s="62" t="s">
        <v>79</v>
      </c>
      <c r="W104" s="69" t="s">
        <v>151</v>
      </c>
      <c r="X104" s="68" t="s">
        <v>220</v>
      </c>
      <c r="Y104" t="s">
        <v>526</v>
      </c>
      <c r="AA104" s="70"/>
      <c r="AB104" s="57"/>
      <c r="AD104" s="70"/>
    </row>
    <row r="105" spans="1:30" s="138" customFormat="1" x14ac:dyDescent="0.4">
      <c r="A105" s="182"/>
      <c r="B105" s="58" t="s">
        <v>221</v>
      </c>
      <c r="C105" s="58" t="s">
        <v>494</v>
      </c>
      <c r="D105" s="59" t="s">
        <v>27</v>
      </c>
      <c r="E105" s="60" t="s">
        <v>57</v>
      </c>
      <c r="F105" s="60" t="s">
        <v>58</v>
      </c>
      <c r="G105" s="61" t="s">
        <v>222</v>
      </c>
      <c r="H105" s="62" t="s">
        <v>40</v>
      </c>
      <c r="I105" s="62" t="s">
        <v>31</v>
      </c>
      <c r="J105" s="63">
        <v>5.2</v>
      </c>
      <c r="K105" s="63">
        <f t="shared" si="16"/>
        <v>442</v>
      </c>
      <c r="L105" s="64">
        <f t="shared" si="12"/>
        <v>5.2</v>
      </c>
      <c r="M105" s="153">
        <f t="shared" si="13"/>
        <v>442</v>
      </c>
      <c r="N105" s="65">
        <v>5</v>
      </c>
      <c r="O105" s="66"/>
      <c r="P105" s="67">
        <f t="shared" si="14"/>
        <v>0</v>
      </c>
      <c r="Q105" s="155">
        <f t="shared" si="15"/>
        <v>0</v>
      </c>
      <c r="R105" s="72" t="s">
        <v>41</v>
      </c>
      <c r="S105" s="68" t="s">
        <v>223</v>
      </c>
      <c r="T105" s="129" t="s">
        <v>404</v>
      </c>
      <c r="U105" s="133"/>
      <c r="V105" s="62" t="s">
        <v>33</v>
      </c>
      <c r="W105" s="69" t="s">
        <v>44</v>
      </c>
      <c r="X105" s="68" t="s">
        <v>224</v>
      </c>
      <c r="Y105" s="139" t="s">
        <v>526</v>
      </c>
      <c r="Z105" s="139"/>
      <c r="AB105" s="140"/>
    </row>
    <row r="106" spans="1:30" x14ac:dyDescent="0.4">
      <c r="A106" s="182"/>
      <c r="B106" s="58" t="s">
        <v>423</v>
      </c>
      <c r="C106" s="58" t="s">
        <v>494</v>
      </c>
      <c r="D106" s="59" t="s">
        <v>27</v>
      </c>
      <c r="E106" s="60" t="s">
        <v>57</v>
      </c>
      <c r="F106" s="60" t="s">
        <v>58</v>
      </c>
      <c r="G106" s="61" t="s">
        <v>222</v>
      </c>
      <c r="H106" s="62" t="s">
        <v>96</v>
      </c>
      <c r="I106" s="62" t="s">
        <v>31</v>
      </c>
      <c r="J106" s="63">
        <v>31.580000000000002</v>
      </c>
      <c r="K106" s="63">
        <f t="shared" si="16"/>
        <v>2684.3</v>
      </c>
      <c r="L106" s="64">
        <f t="shared" si="12"/>
        <v>31.580000000000002</v>
      </c>
      <c r="M106" s="153">
        <f t="shared" si="13"/>
        <v>2684.3</v>
      </c>
      <c r="N106" s="65">
        <v>2</v>
      </c>
      <c r="O106" s="66"/>
      <c r="P106" s="67">
        <f t="shared" si="14"/>
        <v>0</v>
      </c>
      <c r="Q106" s="155">
        <f t="shared" si="15"/>
        <v>0</v>
      </c>
      <c r="R106" s="72" t="s">
        <v>41</v>
      </c>
      <c r="S106" s="68" t="s">
        <v>223</v>
      </c>
      <c r="T106" s="129" t="s">
        <v>404</v>
      </c>
      <c r="U106" s="133"/>
      <c r="V106" s="62" t="s">
        <v>33</v>
      </c>
      <c r="W106" s="69" t="s">
        <v>44</v>
      </c>
      <c r="X106" s="68" t="s">
        <v>224</v>
      </c>
      <c r="Y106" t="s">
        <v>526</v>
      </c>
      <c r="AA106" s="70"/>
      <c r="AB106" s="57"/>
      <c r="AD106" s="70"/>
    </row>
    <row r="107" spans="1:30" x14ac:dyDescent="0.4">
      <c r="A107" s="182"/>
      <c r="B107" s="58" t="s">
        <v>556</v>
      </c>
      <c r="C107" s="58" t="s">
        <v>514</v>
      </c>
      <c r="D107" s="59"/>
      <c r="E107" s="58" t="s">
        <v>568</v>
      </c>
      <c r="F107" s="58" t="s">
        <v>58</v>
      </c>
      <c r="G107" s="165" t="s">
        <v>584</v>
      </c>
      <c r="H107" s="62" t="s">
        <v>570</v>
      </c>
      <c r="I107" s="62" t="s">
        <v>31</v>
      </c>
      <c r="J107" s="63">
        <f>K107/$Q$7</f>
        <v>31.658823529411766</v>
      </c>
      <c r="K107" s="63">
        <v>2691</v>
      </c>
      <c r="L107" s="152">
        <f t="shared" si="12"/>
        <v>31.658823529411766</v>
      </c>
      <c r="M107" s="157">
        <f t="shared" si="13"/>
        <v>2691</v>
      </c>
      <c r="N107" s="65">
        <v>2</v>
      </c>
      <c r="O107" s="66"/>
      <c r="P107" s="67">
        <f t="shared" si="14"/>
        <v>0</v>
      </c>
      <c r="Q107" s="155">
        <f t="shared" si="15"/>
        <v>0</v>
      </c>
      <c r="R107" s="72" t="s">
        <v>41</v>
      </c>
      <c r="S107" s="68" t="s">
        <v>597</v>
      </c>
      <c r="T107" s="133" t="s">
        <v>600</v>
      </c>
      <c r="U107" s="133"/>
      <c r="V107" s="62" t="s">
        <v>43</v>
      </c>
      <c r="W107" s="68" t="s">
        <v>451</v>
      </c>
      <c r="X107" s="68" t="s">
        <v>621</v>
      </c>
      <c r="Y107" t="s">
        <v>526</v>
      </c>
      <c r="AA107" s="70"/>
      <c r="AB107" s="57"/>
      <c r="AD107" s="70"/>
    </row>
    <row r="108" spans="1:30" s="202" customFormat="1" hidden="1" x14ac:dyDescent="0.4">
      <c r="A108" s="184"/>
      <c r="B108" s="185" t="s">
        <v>225</v>
      </c>
      <c r="C108" s="185" t="s">
        <v>494</v>
      </c>
      <c r="D108" s="186" t="s">
        <v>27</v>
      </c>
      <c r="E108" s="187" t="s">
        <v>28</v>
      </c>
      <c r="F108" s="185" t="s">
        <v>529</v>
      </c>
      <c r="G108" s="188" t="s">
        <v>441</v>
      </c>
      <c r="H108" s="189" t="s">
        <v>30</v>
      </c>
      <c r="I108" s="189" t="s">
        <v>31</v>
      </c>
      <c r="J108" s="63">
        <v>22.130000000000003</v>
      </c>
      <c r="K108" s="63">
        <f>J108*$Q$7</f>
        <v>1881.0500000000002</v>
      </c>
      <c r="L108" s="190">
        <f t="shared" si="12"/>
        <v>22.130000000000003</v>
      </c>
      <c r="M108" s="191">
        <f t="shared" si="13"/>
        <v>1881.0500000000002</v>
      </c>
      <c r="N108" s="192">
        <v>2</v>
      </c>
      <c r="O108" s="193"/>
      <c r="P108" s="194">
        <f t="shared" si="14"/>
        <v>0</v>
      </c>
      <c r="Q108" s="195">
        <f t="shared" si="15"/>
        <v>0</v>
      </c>
      <c r="R108" s="196" t="s">
        <v>41</v>
      </c>
      <c r="S108" s="197" t="s">
        <v>118</v>
      </c>
      <c r="T108" s="198" t="s">
        <v>405</v>
      </c>
      <c r="U108" s="199" t="s">
        <v>399</v>
      </c>
      <c r="V108" s="189" t="s">
        <v>150</v>
      </c>
      <c r="W108" s="200" t="s">
        <v>34</v>
      </c>
      <c r="X108" s="197" t="s">
        <v>226</v>
      </c>
      <c r="Y108" s="201" t="s">
        <v>526</v>
      </c>
      <c r="Z108" s="201"/>
      <c r="AB108" s="203"/>
    </row>
    <row r="109" spans="1:30" s="138" customFormat="1" x14ac:dyDescent="0.4">
      <c r="A109" s="182"/>
      <c r="B109" s="58" t="s">
        <v>424</v>
      </c>
      <c r="C109" s="58" t="s">
        <v>494</v>
      </c>
      <c r="D109" s="59" t="s">
        <v>27</v>
      </c>
      <c r="E109" s="60" t="s">
        <v>28</v>
      </c>
      <c r="F109" s="58" t="s">
        <v>529</v>
      </c>
      <c r="G109" s="61" t="s">
        <v>441</v>
      </c>
      <c r="H109" s="62" t="s">
        <v>434</v>
      </c>
      <c r="I109" s="62" t="s">
        <v>31</v>
      </c>
      <c r="J109" s="63">
        <v>24.8</v>
      </c>
      <c r="K109" s="63">
        <f>J109*$Q$7</f>
        <v>2108</v>
      </c>
      <c r="L109" s="64">
        <f t="shared" si="12"/>
        <v>24.8</v>
      </c>
      <c r="M109" s="153">
        <f t="shared" si="13"/>
        <v>2108</v>
      </c>
      <c r="N109" s="65">
        <v>2</v>
      </c>
      <c r="O109" s="66"/>
      <c r="P109" s="67">
        <f t="shared" si="14"/>
        <v>0</v>
      </c>
      <c r="Q109" s="155">
        <f t="shared" si="15"/>
        <v>0</v>
      </c>
      <c r="R109" s="72" t="s">
        <v>41</v>
      </c>
      <c r="S109" s="68" t="s">
        <v>118</v>
      </c>
      <c r="T109" s="129" t="s">
        <v>405</v>
      </c>
      <c r="U109" s="133" t="s">
        <v>399</v>
      </c>
      <c r="V109" s="62" t="s">
        <v>150</v>
      </c>
      <c r="W109" s="69" t="s">
        <v>34</v>
      </c>
      <c r="X109" s="68" t="s">
        <v>226</v>
      </c>
      <c r="Y109" s="139" t="s">
        <v>526</v>
      </c>
      <c r="Z109" s="139"/>
      <c r="AB109" s="140"/>
    </row>
    <row r="110" spans="1:30" x14ac:dyDescent="0.4">
      <c r="A110" s="182"/>
      <c r="B110" s="58" t="s">
        <v>557</v>
      </c>
      <c r="C110" s="58" t="s">
        <v>514</v>
      </c>
      <c r="D110" s="59"/>
      <c r="E110" s="58" t="s">
        <v>573</v>
      </c>
      <c r="F110" s="58" t="s">
        <v>38</v>
      </c>
      <c r="G110" s="165" t="s">
        <v>585</v>
      </c>
      <c r="H110" s="62" t="s">
        <v>570</v>
      </c>
      <c r="I110" s="62" t="s">
        <v>31</v>
      </c>
      <c r="J110" s="63">
        <f>K110/$Q$7</f>
        <v>34.294117647058826</v>
      </c>
      <c r="K110" s="63">
        <v>2915</v>
      </c>
      <c r="L110" s="152">
        <f t="shared" si="12"/>
        <v>34.294117647058826</v>
      </c>
      <c r="M110" s="157">
        <f t="shared" si="13"/>
        <v>2915</v>
      </c>
      <c r="N110" s="65">
        <v>2</v>
      </c>
      <c r="O110" s="66"/>
      <c r="P110" s="67">
        <f t="shared" si="14"/>
        <v>0</v>
      </c>
      <c r="Q110" s="155">
        <f t="shared" si="15"/>
        <v>0</v>
      </c>
      <c r="R110" s="72" t="s">
        <v>41</v>
      </c>
      <c r="S110" s="68" t="s">
        <v>138</v>
      </c>
      <c r="T110" s="133" t="s">
        <v>600</v>
      </c>
      <c r="U110" s="133"/>
      <c r="V110" s="62" t="s">
        <v>43</v>
      </c>
      <c r="W110" s="68" t="s">
        <v>250</v>
      </c>
      <c r="X110" s="68" t="s">
        <v>622</v>
      </c>
      <c r="Y110" t="s">
        <v>526</v>
      </c>
      <c r="AA110" s="70"/>
      <c r="AB110" s="57"/>
      <c r="AD110" s="70"/>
    </row>
    <row r="111" spans="1:30" s="138" customFormat="1" x14ac:dyDescent="0.4">
      <c r="A111" s="182"/>
      <c r="B111" s="58" t="s">
        <v>558</v>
      </c>
      <c r="C111" s="58" t="s">
        <v>514</v>
      </c>
      <c r="D111" s="59"/>
      <c r="E111" s="58" t="s">
        <v>577</v>
      </c>
      <c r="F111" s="58" t="s">
        <v>529</v>
      </c>
      <c r="G111" s="165" t="s">
        <v>442</v>
      </c>
      <c r="H111" s="62" t="s">
        <v>570</v>
      </c>
      <c r="I111" s="62" t="s">
        <v>31</v>
      </c>
      <c r="J111" s="63">
        <f>K111/$Q$7</f>
        <v>26.341176470588234</v>
      </c>
      <c r="K111" s="63">
        <v>2239</v>
      </c>
      <c r="L111" s="152">
        <f t="shared" si="12"/>
        <v>26.341176470588234</v>
      </c>
      <c r="M111" s="157">
        <f t="shared" si="13"/>
        <v>2239</v>
      </c>
      <c r="N111" s="65">
        <v>2</v>
      </c>
      <c r="O111" s="66"/>
      <c r="P111" s="67">
        <f t="shared" si="14"/>
        <v>0</v>
      </c>
      <c r="Q111" s="155">
        <f t="shared" si="15"/>
        <v>0</v>
      </c>
      <c r="R111" s="72" t="s">
        <v>41</v>
      </c>
      <c r="S111" s="68" t="s">
        <v>205</v>
      </c>
      <c r="T111" s="133" t="s">
        <v>601</v>
      </c>
      <c r="U111" s="133" t="s">
        <v>397</v>
      </c>
      <c r="V111" s="62" t="s">
        <v>448</v>
      </c>
      <c r="W111" s="68" t="s">
        <v>451</v>
      </c>
      <c r="X111" s="68" t="s">
        <v>454</v>
      </c>
      <c r="Y111" s="139" t="s">
        <v>526</v>
      </c>
      <c r="Z111" s="139"/>
      <c r="AB111" s="140"/>
    </row>
    <row r="112" spans="1:30" s="138" customFormat="1" x14ac:dyDescent="0.4">
      <c r="A112" s="182"/>
      <c r="B112" s="58" t="s">
        <v>425</v>
      </c>
      <c r="C112" s="58" t="s">
        <v>494</v>
      </c>
      <c r="D112" s="59"/>
      <c r="E112" s="60" t="s">
        <v>28</v>
      </c>
      <c r="F112" s="58" t="s">
        <v>529</v>
      </c>
      <c r="G112" s="61" t="s">
        <v>442</v>
      </c>
      <c r="H112" s="62" t="s">
        <v>443</v>
      </c>
      <c r="I112" s="62" t="s">
        <v>31</v>
      </c>
      <c r="J112" s="63">
        <v>31.040000000000003</v>
      </c>
      <c r="K112" s="63">
        <f t="shared" ref="K112:K122" si="17">J112*$Q$7</f>
        <v>2638.4</v>
      </c>
      <c r="L112" s="64">
        <f t="shared" si="12"/>
        <v>31.040000000000003</v>
      </c>
      <c r="M112" s="153">
        <f t="shared" si="13"/>
        <v>2638.4</v>
      </c>
      <c r="N112" s="65">
        <v>2</v>
      </c>
      <c r="O112" s="66"/>
      <c r="P112" s="67">
        <f t="shared" si="14"/>
        <v>0</v>
      </c>
      <c r="Q112" s="155">
        <f t="shared" si="15"/>
        <v>0</v>
      </c>
      <c r="R112" s="72" t="s">
        <v>41</v>
      </c>
      <c r="S112" s="68"/>
      <c r="T112" s="129" t="s">
        <v>405</v>
      </c>
      <c r="U112" s="133" t="s">
        <v>400</v>
      </c>
      <c r="V112" s="62" t="s">
        <v>448</v>
      </c>
      <c r="W112" s="69" t="s">
        <v>451</v>
      </c>
      <c r="X112" s="68" t="s">
        <v>454</v>
      </c>
      <c r="Y112" s="139" t="s">
        <v>526</v>
      </c>
      <c r="Z112" s="139"/>
      <c r="AB112" s="140"/>
    </row>
    <row r="113" spans="1:30" x14ac:dyDescent="0.4">
      <c r="A113" s="182"/>
      <c r="B113" s="58" t="s">
        <v>227</v>
      </c>
      <c r="C113" s="58" t="s">
        <v>494</v>
      </c>
      <c r="D113" s="59" t="s">
        <v>27</v>
      </c>
      <c r="E113" s="60" t="s">
        <v>28</v>
      </c>
      <c r="F113" s="58" t="s">
        <v>529</v>
      </c>
      <c r="G113" s="61" t="s">
        <v>228</v>
      </c>
      <c r="H113" s="62" t="s">
        <v>30</v>
      </c>
      <c r="I113" s="62" t="s">
        <v>31</v>
      </c>
      <c r="J113" s="63">
        <v>22.130000000000003</v>
      </c>
      <c r="K113" s="63">
        <f t="shared" si="17"/>
        <v>1881.0500000000002</v>
      </c>
      <c r="L113" s="64">
        <f t="shared" si="12"/>
        <v>22.130000000000003</v>
      </c>
      <c r="M113" s="153">
        <f t="shared" si="13"/>
        <v>1881.0500000000002</v>
      </c>
      <c r="N113" s="65">
        <v>2</v>
      </c>
      <c r="O113" s="66"/>
      <c r="P113" s="67">
        <f t="shared" si="14"/>
        <v>0</v>
      </c>
      <c r="Q113" s="155">
        <f t="shared" si="15"/>
        <v>0</v>
      </c>
      <c r="R113" s="72" t="s">
        <v>41</v>
      </c>
      <c r="S113" s="68" t="s">
        <v>229</v>
      </c>
      <c r="T113" s="129" t="s">
        <v>405</v>
      </c>
      <c r="U113" s="134" t="s">
        <v>397</v>
      </c>
      <c r="V113" s="62" t="s">
        <v>230</v>
      </c>
      <c r="W113" s="69" t="s">
        <v>44</v>
      </c>
      <c r="X113" s="68" t="s">
        <v>231</v>
      </c>
      <c r="Y113" t="s">
        <v>526</v>
      </c>
      <c r="AA113" s="70"/>
      <c r="AB113" s="57"/>
      <c r="AD113" s="70"/>
    </row>
    <row r="114" spans="1:30" s="138" customFormat="1" x14ac:dyDescent="0.4">
      <c r="A114" s="182"/>
      <c r="B114" s="58" t="s">
        <v>392</v>
      </c>
      <c r="C114" s="58" t="s">
        <v>494</v>
      </c>
      <c r="D114" s="59" t="s">
        <v>27</v>
      </c>
      <c r="E114" s="60" t="s">
        <v>57</v>
      </c>
      <c r="F114" s="60" t="s">
        <v>58</v>
      </c>
      <c r="G114" s="61" t="s">
        <v>232</v>
      </c>
      <c r="H114" s="62" t="s">
        <v>233</v>
      </c>
      <c r="I114" s="62" t="s">
        <v>31</v>
      </c>
      <c r="J114" s="63">
        <v>33.76</v>
      </c>
      <c r="K114" s="63">
        <f t="shared" si="17"/>
        <v>2869.6</v>
      </c>
      <c r="L114" s="64">
        <f t="shared" si="12"/>
        <v>33.76</v>
      </c>
      <c r="M114" s="153">
        <f t="shared" si="13"/>
        <v>2869.6</v>
      </c>
      <c r="N114" s="65">
        <v>2</v>
      </c>
      <c r="O114" s="66"/>
      <c r="P114" s="67">
        <f t="shared" si="14"/>
        <v>0</v>
      </c>
      <c r="Q114" s="155">
        <f t="shared" si="15"/>
        <v>0</v>
      </c>
      <c r="R114" s="72" t="s">
        <v>41</v>
      </c>
      <c r="S114" s="68" t="s">
        <v>234</v>
      </c>
      <c r="T114" s="129" t="s">
        <v>404</v>
      </c>
      <c r="U114" s="133" t="s">
        <v>401</v>
      </c>
      <c r="V114" s="62" t="s">
        <v>90</v>
      </c>
      <c r="W114" s="69" t="s">
        <v>63</v>
      </c>
      <c r="X114" s="68" t="s">
        <v>235</v>
      </c>
      <c r="Y114" s="139" t="s">
        <v>526</v>
      </c>
      <c r="Z114" s="139"/>
      <c r="AB114" s="140"/>
    </row>
    <row r="115" spans="1:30" s="202" customFormat="1" hidden="1" x14ac:dyDescent="0.4">
      <c r="A115" s="184"/>
      <c r="B115" s="185" t="s">
        <v>426</v>
      </c>
      <c r="C115" s="185" t="s">
        <v>494</v>
      </c>
      <c r="D115" s="186"/>
      <c r="E115" s="187" t="s">
        <v>57</v>
      </c>
      <c r="F115" s="187" t="s">
        <v>58</v>
      </c>
      <c r="G115" s="188" t="s">
        <v>444</v>
      </c>
      <c r="H115" s="189" t="s">
        <v>445</v>
      </c>
      <c r="I115" s="189" t="s">
        <v>31</v>
      </c>
      <c r="J115" s="63">
        <v>33.76</v>
      </c>
      <c r="K115" s="63">
        <f t="shared" si="17"/>
        <v>2869.6</v>
      </c>
      <c r="L115" s="190">
        <f t="shared" si="12"/>
        <v>33.76</v>
      </c>
      <c r="M115" s="191">
        <f t="shared" si="13"/>
        <v>2869.6</v>
      </c>
      <c r="N115" s="192">
        <v>2</v>
      </c>
      <c r="O115" s="193"/>
      <c r="P115" s="194">
        <f t="shared" si="14"/>
        <v>0</v>
      </c>
      <c r="Q115" s="195">
        <f t="shared" si="15"/>
        <v>0</v>
      </c>
      <c r="R115" s="196" t="s">
        <v>41</v>
      </c>
      <c r="S115" s="197"/>
      <c r="T115" s="198" t="s">
        <v>404</v>
      </c>
      <c r="U115" s="199"/>
      <c r="V115" s="189" t="s">
        <v>449</v>
      </c>
      <c r="W115" s="200" t="s">
        <v>452</v>
      </c>
      <c r="X115" s="197" t="s">
        <v>455</v>
      </c>
      <c r="Y115" s="201" t="s">
        <v>526</v>
      </c>
      <c r="Z115" s="201"/>
      <c r="AB115" s="203"/>
    </row>
    <row r="116" spans="1:30" x14ac:dyDescent="0.4">
      <c r="A116" s="182"/>
      <c r="B116" s="58" t="s">
        <v>236</v>
      </c>
      <c r="C116" s="58" t="s">
        <v>494</v>
      </c>
      <c r="D116" s="59" t="s">
        <v>27</v>
      </c>
      <c r="E116" s="60" t="s">
        <v>57</v>
      </c>
      <c r="F116" s="60" t="s">
        <v>58</v>
      </c>
      <c r="G116" s="61" t="s">
        <v>237</v>
      </c>
      <c r="H116" s="62" t="s">
        <v>96</v>
      </c>
      <c r="I116" s="62" t="s">
        <v>31</v>
      </c>
      <c r="J116" s="63">
        <v>23.060000000000002</v>
      </c>
      <c r="K116" s="63">
        <f t="shared" si="17"/>
        <v>1960.1000000000001</v>
      </c>
      <c r="L116" s="64">
        <f t="shared" si="12"/>
        <v>23.060000000000002</v>
      </c>
      <c r="M116" s="153">
        <f t="shared" si="13"/>
        <v>1960.1000000000001</v>
      </c>
      <c r="N116" s="65">
        <v>2</v>
      </c>
      <c r="O116" s="66"/>
      <c r="P116" s="67">
        <f t="shared" si="14"/>
        <v>0</v>
      </c>
      <c r="Q116" s="155">
        <f t="shared" si="15"/>
        <v>0</v>
      </c>
      <c r="R116" s="72" t="s">
        <v>41</v>
      </c>
      <c r="S116" s="68" t="s">
        <v>238</v>
      </c>
      <c r="T116" s="129" t="s">
        <v>405</v>
      </c>
      <c r="U116" s="133" t="s">
        <v>399</v>
      </c>
      <c r="V116" s="62" t="s">
        <v>181</v>
      </c>
      <c r="W116" s="69" t="s">
        <v>34</v>
      </c>
      <c r="X116" s="68" t="s">
        <v>239</v>
      </c>
      <c r="Y116" t="s">
        <v>526</v>
      </c>
      <c r="AA116" s="70"/>
      <c r="AB116" s="57"/>
      <c r="AD116" s="70"/>
    </row>
    <row r="117" spans="1:30" x14ac:dyDescent="0.4">
      <c r="A117" s="182"/>
      <c r="B117" s="58" t="s">
        <v>240</v>
      </c>
      <c r="C117" s="58" t="s">
        <v>494</v>
      </c>
      <c r="D117" s="59" t="s">
        <v>27</v>
      </c>
      <c r="E117" s="60" t="s">
        <v>57</v>
      </c>
      <c r="F117" s="60" t="s">
        <v>58</v>
      </c>
      <c r="G117" s="61" t="s">
        <v>241</v>
      </c>
      <c r="H117" s="62" t="s">
        <v>40</v>
      </c>
      <c r="I117" s="62" t="s">
        <v>31</v>
      </c>
      <c r="J117" s="63">
        <v>5.2</v>
      </c>
      <c r="K117" s="63">
        <f t="shared" si="17"/>
        <v>442</v>
      </c>
      <c r="L117" s="64">
        <f t="shared" si="12"/>
        <v>5.2</v>
      </c>
      <c r="M117" s="153">
        <f t="shared" si="13"/>
        <v>442</v>
      </c>
      <c r="N117" s="65">
        <v>5</v>
      </c>
      <c r="O117" s="66"/>
      <c r="P117" s="67">
        <f t="shared" si="14"/>
        <v>0</v>
      </c>
      <c r="Q117" s="155">
        <f t="shared" si="15"/>
        <v>0</v>
      </c>
      <c r="R117" s="72" t="s">
        <v>41</v>
      </c>
      <c r="S117" s="68" t="s">
        <v>127</v>
      </c>
      <c r="T117" s="129" t="s">
        <v>404</v>
      </c>
      <c r="U117" s="133"/>
      <c r="V117" s="62" t="s">
        <v>54</v>
      </c>
      <c r="W117" s="69" t="s">
        <v>34</v>
      </c>
      <c r="X117" s="68" t="s">
        <v>242</v>
      </c>
      <c r="Y117" t="s">
        <v>526</v>
      </c>
      <c r="AA117" s="70"/>
      <c r="AB117" s="57"/>
      <c r="AD117" s="70"/>
    </row>
    <row r="118" spans="1:30" x14ac:dyDescent="0.4">
      <c r="A118" s="182"/>
      <c r="B118" s="58" t="s">
        <v>243</v>
      </c>
      <c r="C118" s="58" t="s">
        <v>494</v>
      </c>
      <c r="D118" s="59" t="s">
        <v>27</v>
      </c>
      <c r="E118" s="60" t="s">
        <v>57</v>
      </c>
      <c r="F118" s="60" t="s">
        <v>58</v>
      </c>
      <c r="G118" s="61" t="s">
        <v>241</v>
      </c>
      <c r="H118" s="62" t="s">
        <v>96</v>
      </c>
      <c r="I118" s="62" t="s">
        <v>110</v>
      </c>
      <c r="J118" s="63">
        <v>24.21</v>
      </c>
      <c r="K118" s="63">
        <f t="shared" si="17"/>
        <v>2057.85</v>
      </c>
      <c r="L118" s="64">
        <f t="shared" ref="L118:L149" si="18">IF($Q$8="-",J118,IF($Q$8="в кассу предприятия",J118,IF($Q$8="на р/счет",J118*1.075,"-")))</f>
        <v>24.21</v>
      </c>
      <c r="M118" s="153">
        <f t="shared" ref="M118:M149" si="19">IF($Q$8="-",K118,IF($Q$8="в кассу предприятия",K118,IF($Q$8="на р/счет",K118*1.075,"-")))</f>
        <v>2057.85</v>
      </c>
      <c r="N118" s="65">
        <v>2</v>
      </c>
      <c r="O118" s="66"/>
      <c r="P118" s="67">
        <f t="shared" ref="P118:P149" si="20">IF($Q$9="","-",L118*O118)</f>
        <v>0</v>
      </c>
      <c r="Q118" s="155">
        <f t="shared" ref="Q118:Q149" si="21">IF($Q$9="","-",M118*O118)</f>
        <v>0</v>
      </c>
      <c r="R118" s="72" t="s">
        <v>41</v>
      </c>
      <c r="S118" s="68" t="s">
        <v>127</v>
      </c>
      <c r="T118" s="129" t="s">
        <v>404</v>
      </c>
      <c r="U118" s="133"/>
      <c r="V118" s="62" t="s">
        <v>54</v>
      </c>
      <c r="W118" s="69" t="s">
        <v>34</v>
      </c>
      <c r="X118" s="68" t="s">
        <v>242</v>
      </c>
      <c r="Y118" t="s">
        <v>526</v>
      </c>
      <c r="AA118" s="70"/>
      <c r="AB118" s="57"/>
      <c r="AD118" s="70"/>
    </row>
    <row r="119" spans="1:30" s="202" customFormat="1" hidden="1" x14ac:dyDescent="0.4">
      <c r="A119" s="184"/>
      <c r="B119" s="185" t="s">
        <v>244</v>
      </c>
      <c r="C119" s="185" t="s">
        <v>494</v>
      </c>
      <c r="D119" s="186" t="s">
        <v>27</v>
      </c>
      <c r="E119" s="187" t="s">
        <v>28</v>
      </c>
      <c r="F119" s="185" t="s">
        <v>529</v>
      </c>
      <c r="G119" s="188" t="s">
        <v>446</v>
      </c>
      <c r="H119" s="189" t="s">
        <v>30</v>
      </c>
      <c r="I119" s="189" t="s">
        <v>31</v>
      </c>
      <c r="J119" s="63">
        <v>22.130000000000003</v>
      </c>
      <c r="K119" s="63">
        <f t="shared" si="17"/>
        <v>1881.0500000000002</v>
      </c>
      <c r="L119" s="190">
        <f t="shared" si="18"/>
        <v>22.130000000000003</v>
      </c>
      <c r="M119" s="191">
        <f t="shared" si="19"/>
        <v>1881.0500000000002</v>
      </c>
      <c r="N119" s="192">
        <v>2</v>
      </c>
      <c r="O119" s="193"/>
      <c r="P119" s="194">
        <f t="shared" si="20"/>
        <v>0</v>
      </c>
      <c r="Q119" s="195">
        <f t="shared" si="21"/>
        <v>0</v>
      </c>
      <c r="R119" s="196" t="s">
        <v>41</v>
      </c>
      <c r="S119" s="197" t="s">
        <v>245</v>
      </c>
      <c r="T119" s="198" t="s">
        <v>405</v>
      </c>
      <c r="U119" s="199" t="s">
        <v>397</v>
      </c>
      <c r="V119" s="189" t="s">
        <v>43</v>
      </c>
      <c r="W119" s="200" t="s">
        <v>151</v>
      </c>
      <c r="X119" s="197" t="s">
        <v>246</v>
      </c>
      <c r="Y119" s="201" t="s">
        <v>526</v>
      </c>
      <c r="Z119" s="201"/>
      <c r="AB119" s="203"/>
    </row>
    <row r="120" spans="1:30" x14ac:dyDescent="0.4">
      <c r="A120" s="182"/>
      <c r="B120" s="58" t="s">
        <v>427</v>
      </c>
      <c r="C120" s="58" t="s">
        <v>494</v>
      </c>
      <c r="D120" s="59" t="s">
        <v>27</v>
      </c>
      <c r="E120" s="60" t="s">
        <v>28</v>
      </c>
      <c r="F120" s="58" t="s">
        <v>529</v>
      </c>
      <c r="G120" s="61" t="s">
        <v>446</v>
      </c>
      <c r="H120" s="62" t="s">
        <v>447</v>
      </c>
      <c r="I120" s="62" t="s">
        <v>31</v>
      </c>
      <c r="J120" s="63">
        <v>24.8</v>
      </c>
      <c r="K120" s="63">
        <f t="shared" si="17"/>
        <v>2108</v>
      </c>
      <c r="L120" s="64">
        <f t="shared" si="18"/>
        <v>24.8</v>
      </c>
      <c r="M120" s="153">
        <f t="shared" si="19"/>
        <v>2108</v>
      </c>
      <c r="N120" s="65">
        <v>2</v>
      </c>
      <c r="O120" s="66"/>
      <c r="P120" s="67">
        <f t="shared" si="20"/>
        <v>0</v>
      </c>
      <c r="Q120" s="155">
        <f t="shared" si="21"/>
        <v>0</v>
      </c>
      <c r="R120" s="72" t="s">
        <v>41</v>
      </c>
      <c r="S120" s="68" t="s">
        <v>245</v>
      </c>
      <c r="T120" s="129" t="s">
        <v>405</v>
      </c>
      <c r="U120" s="133" t="s">
        <v>397</v>
      </c>
      <c r="V120" s="62" t="s">
        <v>43</v>
      </c>
      <c r="W120" s="69" t="s">
        <v>151</v>
      </c>
      <c r="X120" s="68" t="s">
        <v>246</v>
      </c>
      <c r="Y120" t="s">
        <v>526</v>
      </c>
      <c r="AA120" s="70"/>
      <c r="AB120" s="57"/>
      <c r="AD120" s="70"/>
    </row>
    <row r="121" spans="1:30" s="202" customFormat="1" hidden="1" x14ac:dyDescent="0.4">
      <c r="A121" s="184"/>
      <c r="B121" s="185" t="s">
        <v>247</v>
      </c>
      <c r="C121" s="185" t="s">
        <v>494</v>
      </c>
      <c r="D121" s="186" t="s">
        <v>27</v>
      </c>
      <c r="E121" s="187" t="s">
        <v>57</v>
      </c>
      <c r="F121" s="187" t="s">
        <v>58</v>
      </c>
      <c r="G121" s="188" t="s">
        <v>248</v>
      </c>
      <c r="H121" s="189" t="s">
        <v>40</v>
      </c>
      <c r="I121" s="189" t="s">
        <v>31</v>
      </c>
      <c r="J121" s="63">
        <v>5.2</v>
      </c>
      <c r="K121" s="63">
        <f t="shared" si="17"/>
        <v>442</v>
      </c>
      <c r="L121" s="190">
        <f t="shared" si="18"/>
        <v>5.2</v>
      </c>
      <c r="M121" s="191">
        <f t="shared" si="19"/>
        <v>442</v>
      </c>
      <c r="N121" s="192">
        <v>5</v>
      </c>
      <c r="O121" s="193"/>
      <c r="P121" s="194">
        <f t="shared" si="20"/>
        <v>0</v>
      </c>
      <c r="Q121" s="195">
        <f t="shared" si="21"/>
        <v>0</v>
      </c>
      <c r="R121" s="196" t="s">
        <v>41</v>
      </c>
      <c r="S121" s="197" t="s">
        <v>249</v>
      </c>
      <c r="T121" s="198" t="s">
        <v>404</v>
      </c>
      <c r="U121" s="199"/>
      <c r="V121" s="189" t="s">
        <v>150</v>
      </c>
      <c r="W121" s="200" t="s">
        <v>250</v>
      </c>
      <c r="X121" s="197" t="s">
        <v>251</v>
      </c>
      <c r="Y121" s="201" t="s">
        <v>526</v>
      </c>
      <c r="Z121" s="201"/>
      <c r="AB121" s="203"/>
    </row>
    <row r="122" spans="1:30" x14ac:dyDescent="0.4">
      <c r="A122" s="182"/>
      <c r="B122" s="58" t="s">
        <v>252</v>
      </c>
      <c r="C122" s="58" t="s">
        <v>494</v>
      </c>
      <c r="D122" s="59" t="s">
        <v>27</v>
      </c>
      <c r="E122" s="58" t="s">
        <v>577</v>
      </c>
      <c r="F122" s="58" t="s">
        <v>529</v>
      </c>
      <c r="G122" s="61" t="s">
        <v>253</v>
      </c>
      <c r="H122" s="62" t="s">
        <v>96</v>
      </c>
      <c r="I122" s="62" t="s">
        <v>31</v>
      </c>
      <c r="J122" s="63">
        <v>23.060000000000002</v>
      </c>
      <c r="K122" s="63">
        <f t="shared" si="17"/>
        <v>1960.1000000000001</v>
      </c>
      <c r="L122" s="64">
        <f t="shared" si="18"/>
        <v>23.060000000000002</v>
      </c>
      <c r="M122" s="153">
        <f t="shared" si="19"/>
        <v>1960.1000000000001</v>
      </c>
      <c r="N122" s="65">
        <v>2</v>
      </c>
      <c r="O122" s="66"/>
      <c r="P122" s="67">
        <f t="shared" si="20"/>
        <v>0</v>
      </c>
      <c r="Q122" s="155">
        <f t="shared" si="21"/>
        <v>0</v>
      </c>
      <c r="R122" s="72" t="s">
        <v>41</v>
      </c>
      <c r="S122" s="68" t="s">
        <v>254</v>
      </c>
      <c r="T122" s="129" t="s">
        <v>405</v>
      </c>
      <c r="U122" s="133"/>
      <c r="V122" s="62" t="s">
        <v>79</v>
      </c>
      <c r="W122" s="69" t="s">
        <v>34</v>
      </c>
      <c r="X122" s="68" t="s">
        <v>255</v>
      </c>
      <c r="Y122" t="s">
        <v>526</v>
      </c>
      <c r="AA122" s="70"/>
      <c r="AB122" s="57"/>
      <c r="AD122" s="70"/>
    </row>
    <row r="123" spans="1:30" x14ac:dyDescent="0.4">
      <c r="A123" s="182"/>
      <c r="B123" s="58" t="s">
        <v>252</v>
      </c>
      <c r="C123" s="58" t="s">
        <v>514</v>
      </c>
      <c r="D123" s="59" t="s">
        <v>27</v>
      </c>
      <c r="E123" s="58" t="s">
        <v>577</v>
      </c>
      <c r="F123" s="58" t="s">
        <v>529</v>
      </c>
      <c r="G123" s="165" t="s">
        <v>253</v>
      </c>
      <c r="H123" s="62" t="s">
        <v>570</v>
      </c>
      <c r="I123" s="62" t="s">
        <v>31</v>
      </c>
      <c r="J123" s="63">
        <f>K123/$Q$7</f>
        <v>23.058823529411764</v>
      </c>
      <c r="K123" s="63">
        <v>1960</v>
      </c>
      <c r="L123" s="152">
        <f t="shared" si="18"/>
        <v>23.058823529411764</v>
      </c>
      <c r="M123" s="157">
        <f t="shared" si="19"/>
        <v>1960</v>
      </c>
      <c r="N123" s="65">
        <v>2</v>
      </c>
      <c r="O123" s="66"/>
      <c r="P123" s="67">
        <f t="shared" si="20"/>
        <v>0</v>
      </c>
      <c r="Q123" s="155">
        <f t="shared" si="21"/>
        <v>0</v>
      </c>
      <c r="R123" s="72" t="s">
        <v>41</v>
      </c>
      <c r="S123" s="68" t="s">
        <v>127</v>
      </c>
      <c r="T123" s="133" t="s">
        <v>601</v>
      </c>
      <c r="U123" s="133" t="s">
        <v>397</v>
      </c>
      <c r="V123" s="62" t="s">
        <v>79</v>
      </c>
      <c r="W123" s="68" t="s">
        <v>34</v>
      </c>
      <c r="X123" s="68" t="s">
        <v>255</v>
      </c>
      <c r="Y123" t="s">
        <v>526</v>
      </c>
      <c r="AA123" s="70"/>
      <c r="AB123" s="57"/>
      <c r="AD123" s="70"/>
    </row>
    <row r="124" spans="1:30" s="202" customFormat="1" hidden="1" x14ac:dyDescent="0.4">
      <c r="A124" s="184"/>
      <c r="B124" s="185" t="s">
        <v>256</v>
      </c>
      <c r="C124" s="185" t="s">
        <v>494</v>
      </c>
      <c r="D124" s="186" t="s">
        <v>27</v>
      </c>
      <c r="E124" s="187" t="s">
        <v>37</v>
      </c>
      <c r="F124" s="187" t="s">
        <v>38</v>
      </c>
      <c r="G124" s="188" t="s">
        <v>257</v>
      </c>
      <c r="H124" s="189" t="s">
        <v>40</v>
      </c>
      <c r="I124" s="189" t="s">
        <v>31</v>
      </c>
      <c r="J124" s="63">
        <v>5.2</v>
      </c>
      <c r="K124" s="63">
        <f>J124*$Q$7</f>
        <v>442</v>
      </c>
      <c r="L124" s="190">
        <f t="shared" si="18"/>
        <v>5.2</v>
      </c>
      <c r="M124" s="191">
        <f t="shared" si="19"/>
        <v>442</v>
      </c>
      <c r="N124" s="192">
        <v>5</v>
      </c>
      <c r="O124" s="193"/>
      <c r="P124" s="194">
        <f t="shared" si="20"/>
        <v>0</v>
      </c>
      <c r="Q124" s="195">
        <f t="shared" si="21"/>
        <v>0</v>
      </c>
      <c r="R124" s="196" t="s">
        <v>41</v>
      </c>
      <c r="S124" s="197" t="s">
        <v>258</v>
      </c>
      <c r="T124" s="198" t="s">
        <v>404</v>
      </c>
      <c r="U124" s="199"/>
      <c r="V124" s="189" t="s">
        <v>259</v>
      </c>
      <c r="W124" s="200" t="s">
        <v>69</v>
      </c>
      <c r="X124" s="197" t="s">
        <v>260</v>
      </c>
      <c r="Y124" s="201" t="s">
        <v>526</v>
      </c>
      <c r="Z124" s="201"/>
      <c r="AB124" s="203"/>
    </row>
    <row r="125" spans="1:30" s="202" customFormat="1" hidden="1" x14ac:dyDescent="0.4">
      <c r="A125" s="184"/>
      <c r="B125" s="185" t="s">
        <v>261</v>
      </c>
      <c r="C125" s="185" t="s">
        <v>494</v>
      </c>
      <c r="D125" s="186" t="s">
        <v>27</v>
      </c>
      <c r="E125" s="187" t="s">
        <v>37</v>
      </c>
      <c r="F125" s="187" t="s">
        <v>38</v>
      </c>
      <c r="G125" s="188" t="s">
        <v>257</v>
      </c>
      <c r="H125" s="189" t="s">
        <v>96</v>
      </c>
      <c r="I125" s="189" t="s">
        <v>110</v>
      </c>
      <c r="J125" s="63">
        <v>24.21</v>
      </c>
      <c r="K125" s="63">
        <f>J125*$Q$7</f>
        <v>2057.85</v>
      </c>
      <c r="L125" s="190">
        <f t="shared" si="18"/>
        <v>24.21</v>
      </c>
      <c r="M125" s="191">
        <f t="shared" si="19"/>
        <v>2057.85</v>
      </c>
      <c r="N125" s="192">
        <v>2</v>
      </c>
      <c r="O125" s="193"/>
      <c r="P125" s="194">
        <f t="shared" si="20"/>
        <v>0</v>
      </c>
      <c r="Q125" s="195">
        <f t="shared" si="21"/>
        <v>0</v>
      </c>
      <c r="R125" s="196" t="s">
        <v>41</v>
      </c>
      <c r="S125" s="197" t="s">
        <v>258</v>
      </c>
      <c r="T125" s="198" t="s">
        <v>404</v>
      </c>
      <c r="U125" s="199"/>
      <c r="V125" s="189" t="s">
        <v>259</v>
      </c>
      <c r="W125" s="200" t="s">
        <v>151</v>
      </c>
      <c r="X125" s="197" t="s">
        <v>262</v>
      </c>
      <c r="Y125" s="201" t="s">
        <v>526</v>
      </c>
      <c r="Z125" s="201"/>
      <c r="AB125" s="203"/>
    </row>
    <row r="126" spans="1:30" x14ac:dyDescent="0.4">
      <c r="A126" s="182"/>
      <c r="B126" s="58" t="s">
        <v>263</v>
      </c>
      <c r="C126" s="58" t="s">
        <v>494</v>
      </c>
      <c r="D126" s="59" t="s">
        <v>27</v>
      </c>
      <c r="E126" s="60" t="s">
        <v>57</v>
      </c>
      <c r="F126" s="60" t="s">
        <v>58</v>
      </c>
      <c r="G126" s="61" t="s">
        <v>264</v>
      </c>
      <c r="H126" s="62" t="s">
        <v>40</v>
      </c>
      <c r="I126" s="62" t="s">
        <v>31</v>
      </c>
      <c r="J126" s="63">
        <v>5.2</v>
      </c>
      <c r="K126" s="63">
        <f>J126*$Q$7</f>
        <v>442</v>
      </c>
      <c r="L126" s="64">
        <f t="shared" si="18"/>
        <v>5.2</v>
      </c>
      <c r="M126" s="153">
        <f t="shared" si="19"/>
        <v>442</v>
      </c>
      <c r="N126" s="65">
        <v>5</v>
      </c>
      <c r="O126" s="66"/>
      <c r="P126" s="67">
        <f t="shared" si="20"/>
        <v>0</v>
      </c>
      <c r="Q126" s="155">
        <f t="shared" si="21"/>
        <v>0</v>
      </c>
      <c r="R126" s="72" t="s">
        <v>41</v>
      </c>
      <c r="S126" s="68" t="s">
        <v>265</v>
      </c>
      <c r="T126" s="129" t="s">
        <v>404</v>
      </c>
      <c r="U126" s="133"/>
      <c r="V126" s="62" t="s">
        <v>33</v>
      </c>
      <c r="W126" s="69" t="s">
        <v>266</v>
      </c>
      <c r="X126" s="68" t="s">
        <v>267</v>
      </c>
      <c r="Y126" t="s">
        <v>526</v>
      </c>
      <c r="AA126" s="70"/>
      <c r="AB126" s="57"/>
      <c r="AD126" s="70"/>
    </row>
    <row r="127" spans="1:30" x14ac:dyDescent="0.4">
      <c r="A127" s="182"/>
      <c r="B127" s="58" t="s">
        <v>559</v>
      </c>
      <c r="C127" s="58" t="s">
        <v>514</v>
      </c>
      <c r="D127" s="59"/>
      <c r="E127" s="58" t="s">
        <v>568</v>
      </c>
      <c r="F127" s="58" t="s">
        <v>58</v>
      </c>
      <c r="G127" s="165" t="s">
        <v>586</v>
      </c>
      <c r="H127" s="62" t="s">
        <v>570</v>
      </c>
      <c r="I127" s="62" t="s">
        <v>31</v>
      </c>
      <c r="J127" s="63">
        <f>K127/$Q$7</f>
        <v>32.223529411764709</v>
      </c>
      <c r="K127" s="63">
        <v>2739</v>
      </c>
      <c r="L127" s="152">
        <f t="shared" si="18"/>
        <v>32.223529411764709</v>
      </c>
      <c r="M127" s="157">
        <f t="shared" si="19"/>
        <v>2739</v>
      </c>
      <c r="N127" s="65">
        <v>2</v>
      </c>
      <c r="O127" s="66"/>
      <c r="P127" s="67">
        <f t="shared" si="20"/>
        <v>0</v>
      </c>
      <c r="Q127" s="155">
        <f t="shared" si="21"/>
        <v>0</v>
      </c>
      <c r="R127" s="72" t="s">
        <v>41</v>
      </c>
      <c r="S127" s="68" t="s">
        <v>594</v>
      </c>
      <c r="T127" s="133" t="s">
        <v>600</v>
      </c>
      <c r="U127" s="133"/>
      <c r="V127" s="62" t="s">
        <v>603</v>
      </c>
      <c r="W127" s="68" t="s">
        <v>63</v>
      </c>
      <c r="X127" s="68" t="s">
        <v>623</v>
      </c>
      <c r="Y127" t="s">
        <v>526</v>
      </c>
      <c r="AA127" s="70"/>
      <c r="AB127" s="57"/>
      <c r="AD127" s="70"/>
    </row>
    <row r="128" spans="1:30" s="202" customFormat="1" hidden="1" x14ac:dyDescent="0.4">
      <c r="A128" s="184"/>
      <c r="B128" s="185" t="s">
        <v>268</v>
      </c>
      <c r="C128" s="185" t="s">
        <v>494</v>
      </c>
      <c r="D128" s="186" t="s">
        <v>27</v>
      </c>
      <c r="E128" s="187" t="s">
        <v>57</v>
      </c>
      <c r="F128" s="187" t="s">
        <v>58</v>
      </c>
      <c r="G128" s="188" t="s">
        <v>269</v>
      </c>
      <c r="H128" s="189" t="s">
        <v>40</v>
      </c>
      <c r="I128" s="189" t="s">
        <v>31</v>
      </c>
      <c r="J128" s="63">
        <v>5.2</v>
      </c>
      <c r="K128" s="63">
        <f>J128*$Q$7</f>
        <v>442</v>
      </c>
      <c r="L128" s="190">
        <f t="shared" si="18"/>
        <v>5.2</v>
      </c>
      <c r="M128" s="191">
        <f t="shared" si="19"/>
        <v>442</v>
      </c>
      <c r="N128" s="192">
        <v>5</v>
      </c>
      <c r="O128" s="193"/>
      <c r="P128" s="194">
        <f t="shared" si="20"/>
        <v>0</v>
      </c>
      <c r="Q128" s="195">
        <f t="shared" si="21"/>
        <v>0</v>
      </c>
      <c r="R128" s="196" t="s">
        <v>41</v>
      </c>
      <c r="S128" s="197" t="s">
        <v>457</v>
      </c>
      <c r="T128" s="198" t="s">
        <v>404</v>
      </c>
      <c r="U128" s="199"/>
      <c r="V128" s="189" t="s">
        <v>150</v>
      </c>
      <c r="W128" s="197" t="s">
        <v>270</v>
      </c>
      <c r="X128" s="197" t="s">
        <v>271</v>
      </c>
      <c r="Y128" s="201" t="s">
        <v>526</v>
      </c>
      <c r="Z128" s="201"/>
      <c r="AB128" s="203"/>
    </row>
    <row r="129" spans="1:31" s="138" customFormat="1" x14ac:dyDescent="0.4">
      <c r="A129" s="182"/>
      <c r="B129" s="58" t="s">
        <v>428</v>
      </c>
      <c r="C129" s="58" t="s">
        <v>494</v>
      </c>
      <c r="D129" s="59" t="s">
        <v>27</v>
      </c>
      <c r="E129" s="60" t="s">
        <v>57</v>
      </c>
      <c r="F129" s="60" t="s">
        <v>58</v>
      </c>
      <c r="G129" s="61" t="s">
        <v>269</v>
      </c>
      <c r="H129" s="62" t="s">
        <v>96</v>
      </c>
      <c r="I129" s="62" t="s">
        <v>31</v>
      </c>
      <c r="J129" s="63">
        <v>32.119999999999997</v>
      </c>
      <c r="K129" s="63">
        <f>J129*$Q$7</f>
        <v>2730.2</v>
      </c>
      <c r="L129" s="64">
        <f t="shared" si="18"/>
        <v>32.119999999999997</v>
      </c>
      <c r="M129" s="153">
        <f t="shared" si="19"/>
        <v>2730.2</v>
      </c>
      <c r="N129" s="65">
        <v>2</v>
      </c>
      <c r="O129" s="66"/>
      <c r="P129" s="67">
        <f t="shared" si="20"/>
        <v>0</v>
      </c>
      <c r="Q129" s="155">
        <f t="shared" si="21"/>
        <v>0</v>
      </c>
      <c r="R129" s="72" t="s">
        <v>41</v>
      </c>
      <c r="S129" s="68" t="s">
        <v>457</v>
      </c>
      <c r="T129" s="129" t="s">
        <v>404</v>
      </c>
      <c r="U129" s="133"/>
      <c r="V129" s="62" t="s">
        <v>150</v>
      </c>
      <c r="W129" s="68" t="s">
        <v>270</v>
      </c>
      <c r="X129" s="68" t="s">
        <v>271</v>
      </c>
      <c r="Y129" s="139" t="s">
        <v>526</v>
      </c>
      <c r="Z129" s="139"/>
      <c r="AB129" s="140"/>
    </row>
    <row r="130" spans="1:31" s="202" customFormat="1" hidden="1" x14ac:dyDescent="0.4">
      <c r="A130" s="184"/>
      <c r="B130" s="185" t="s">
        <v>272</v>
      </c>
      <c r="C130" s="185" t="s">
        <v>494</v>
      </c>
      <c r="D130" s="186" t="s">
        <v>27</v>
      </c>
      <c r="E130" s="187" t="s">
        <v>57</v>
      </c>
      <c r="F130" s="187" t="s">
        <v>58</v>
      </c>
      <c r="G130" s="188" t="s">
        <v>273</v>
      </c>
      <c r="H130" s="189" t="s">
        <v>40</v>
      </c>
      <c r="I130" s="189" t="s">
        <v>31</v>
      </c>
      <c r="J130" s="63">
        <v>5.2</v>
      </c>
      <c r="K130" s="63">
        <f>J130*$Q$7</f>
        <v>442</v>
      </c>
      <c r="L130" s="190">
        <f t="shared" si="18"/>
        <v>5.2</v>
      </c>
      <c r="M130" s="191">
        <f t="shared" si="19"/>
        <v>442</v>
      </c>
      <c r="N130" s="192">
        <v>5</v>
      </c>
      <c r="O130" s="193"/>
      <c r="P130" s="194">
        <f t="shared" si="20"/>
        <v>0</v>
      </c>
      <c r="Q130" s="195">
        <f t="shared" si="21"/>
        <v>0</v>
      </c>
      <c r="R130" s="196" t="s">
        <v>41</v>
      </c>
      <c r="S130" s="197" t="s">
        <v>274</v>
      </c>
      <c r="T130" s="198" t="s">
        <v>404</v>
      </c>
      <c r="U130" s="199"/>
      <c r="V130" s="189" t="s">
        <v>43</v>
      </c>
      <c r="W130" s="200" t="s">
        <v>44</v>
      </c>
      <c r="X130" s="197" t="s">
        <v>275</v>
      </c>
      <c r="Y130" s="201" t="s">
        <v>526</v>
      </c>
      <c r="Z130" s="201"/>
      <c r="AB130" s="203"/>
    </row>
    <row r="131" spans="1:31" s="138" customFormat="1" x14ac:dyDescent="0.4">
      <c r="A131" s="182"/>
      <c r="B131" s="58" t="s">
        <v>276</v>
      </c>
      <c r="C131" s="58" t="s">
        <v>494</v>
      </c>
      <c r="D131" s="59" t="s">
        <v>27</v>
      </c>
      <c r="E131" s="60" t="s">
        <v>57</v>
      </c>
      <c r="F131" s="60" t="s">
        <v>58</v>
      </c>
      <c r="G131" s="61" t="s">
        <v>273</v>
      </c>
      <c r="H131" s="62" t="s">
        <v>96</v>
      </c>
      <c r="I131" s="62" t="s">
        <v>31</v>
      </c>
      <c r="J131" s="63">
        <v>27.17</v>
      </c>
      <c r="K131" s="63">
        <f>J131*$Q$7</f>
        <v>2309.4500000000003</v>
      </c>
      <c r="L131" s="64">
        <f t="shared" si="18"/>
        <v>27.17</v>
      </c>
      <c r="M131" s="153">
        <f t="shared" si="19"/>
        <v>2309.4500000000003</v>
      </c>
      <c r="N131" s="65">
        <v>2</v>
      </c>
      <c r="O131" s="66"/>
      <c r="P131" s="67">
        <f t="shared" si="20"/>
        <v>0</v>
      </c>
      <c r="Q131" s="155">
        <f t="shared" si="21"/>
        <v>0</v>
      </c>
      <c r="R131" s="72" t="s">
        <v>41</v>
      </c>
      <c r="S131" s="68" t="s">
        <v>274</v>
      </c>
      <c r="T131" s="129" t="s">
        <v>404</v>
      </c>
      <c r="U131" s="133"/>
      <c r="V131" s="62" t="s">
        <v>43</v>
      </c>
      <c r="W131" s="69" t="s">
        <v>44</v>
      </c>
      <c r="X131" s="68" t="s">
        <v>277</v>
      </c>
      <c r="Y131" s="139" t="s">
        <v>526</v>
      </c>
      <c r="Z131" s="139"/>
      <c r="AB131" s="140"/>
    </row>
    <row r="132" spans="1:31" s="162" customFormat="1" x14ac:dyDescent="0.35">
      <c r="A132" s="182"/>
      <c r="B132" s="58" t="s">
        <v>560</v>
      </c>
      <c r="C132" s="58" t="s">
        <v>514</v>
      </c>
      <c r="D132" s="59"/>
      <c r="E132" s="58" t="s">
        <v>568</v>
      </c>
      <c r="F132" s="58" t="s">
        <v>58</v>
      </c>
      <c r="G132" s="165" t="s">
        <v>587</v>
      </c>
      <c r="H132" s="62" t="s">
        <v>570</v>
      </c>
      <c r="I132" s="62" t="s">
        <v>31</v>
      </c>
      <c r="J132" s="63">
        <f>K132/$Q$7</f>
        <v>32.223529411764709</v>
      </c>
      <c r="K132" s="63">
        <v>2739</v>
      </c>
      <c r="L132" s="152">
        <f t="shared" si="18"/>
        <v>32.223529411764709</v>
      </c>
      <c r="M132" s="157">
        <f t="shared" si="19"/>
        <v>2739</v>
      </c>
      <c r="N132" s="65">
        <v>2</v>
      </c>
      <c r="O132" s="66"/>
      <c r="P132" s="67">
        <f t="shared" si="20"/>
        <v>0</v>
      </c>
      <c r="Q132" s="155">
        <f t="shared" si="21"/>
        <v>0</v>
      </c>
      <c r="R132" s="72" t="s">
        <v>41</v>
      </c>
      <c r="S132" s="68" t="s">
        <v>67</v>
      </c>
      <c r="T132" s="133" t="s">
        <v>600</v>
      </c>
      <c r="U132" s="133"/>
      <c r="V132" s="62" t="s">
        <v>604</v>
      </c>
      <c r="W132" s="68" t="s">
        <v>451</v>
      </c>
      <c r="X132" s="68" t="s">
        <v>624</v>
      </c>
      <c r="Y132" s="161" t="s">
        <v>526</v>
      </c>
      <c r="Z132" s="160"/>
      <c r="AB132" s="163"/>
      <c r="AE132" s="164"/>
    </row>
    <row r="133" spans="1:31" s="205" customFormat="1" hidden="1" x14ac:dyDescent="0.35">
      <c r="A133" s="184"/>
      <c r="B133" s="185" t="s">
        <v>278</v>
      </c>
      <c r="C133" s="185" t="s">
        <v>494</v>
      </c>
      <c r="D133" s="186" t="s">
        <v>27</v>
      </c>
      <c r="E133" s="187" t="s">
        <v>57</v>
      </c>
      <c r="F133" s="187" t="s">
        <v>58</v>
      </c>
      <c r="G133" s="188" t="s">
        <v>279</v>
      </c>
      <c r="H133" s="189" t="s">
        <v>40</v>
      </c>
      <c r="I133" s="189" t="s">
        <v>31</v>
      </c>
      <c r="J133" s="63">
        <v>5.2</v>
      </c>
      <c r="K133" s="63">
        <f t="shared" ref="K133:K138" si="22">J133*$Q$7</f>
        <v>442</v>
      </c>
      <c r="L133" s="190">
        <f t="shared" si="18"/>
        <v>5.2</v>
      </c>
      <c r="M133" s="191">
        <f t="shared" si="19"/>
        <v>442</v>
      </c>
      <c r="N133" s="192">
        <v>5</v>
      </c>
      <c r="O133" s="193"/>
      <c r="P133" s="194">
        <f t="shared" si="20"/>
        <v>0</v>
      </c>
      <c r="Q133" s="195">
        <f t="shared" si="21"/>
        <v>0</v>
      </c>
      <c r="R133" s="196" t="s">
        <v>41</v>
      </c>
      <c r="S133" s="197" t="s">
        <v>67</v>
      </c>
      <c r="T133" s="198" t="s">
        <v>404</v>
      </c>
      <c r="U133" s="199"/>
      <c r="V133" s="189" t="s">
        <v>62</v>
      </c>
      <c r="W133" s="200" t="s">
        <v>34</v>
      </c>
      <c r="X133" s="197" t="s">
        <v>280</v>
      </c>
      <c r="Y133" s="204" t="s">
        <v>526</v>
      </c>
      <c r="Z133" s="204"/>
      <c r="AB133" s="206"/>
    </row>
    <row r="134" spans="1:31" s="205" customFormat="1" hidden="1" x14ac:dyDescent="0.35">
      <c r="A134" s="184"/>
      <c r="B134" s="185" t="s">
        <v>429</v>
      </c>
      <c r="C134" s="185" t="s">
        <v>494</v>
      </c>
      <c r="D134" s="186" t="s">
        <v>27</v>
      </c>
      <c r="E134" s="187" t="s">
        <v>57</v>
      </c>
      <c r="F134" s="187" t="s">
        <v>58</v>
      </c>
      <c r="G134" s="188" t="s">
        <v>279</v>
      </c>
      <c r="H134" s="189" t="s">
        <v>96</v>
      </c>
      <c r="I134" s="189" t="s">
        <v>31</v>
      </c>
      <c r="J134" s="63">
        <v>31.580000000000002</v>
      </c>
      <c r="K134" s="63">
        <f t="shared" si="22"/>
        <v>2684.3</v>
      </c>
      <c r="L134" s="190">
        <f t="shared" si="18"/>
        <v>31.580000000000002</v>
      </c>
      <c r="M134" s="191">
        <f t="shared" si="19"/>
        <v>2684.3</v>
      </c>
      <c r="N134" s="192">
        <v>2</v>
      </c>
      <c r="O134" s="193"/>
      <c r="P134" s="194">
        <f t="shared" si="20"/>
        <v>0</v>
      </c>
      <c r="Q134" s="195">
        <f t="shared" si="21"/>
        <v>0</v>
      </c>
      <c r="R134" s="196" t="s">
        <v>41</v>
      </c>
      <c r="S134" s="197" t="s">
        <v>67</v>
      </c>
      <c r="T134" s="198" t="s">
        <v>404</v>
      </c>
      <c r="U134" s="199"/>
      <c r="V134" s="189" t="s">
        <v>62</v>
      </c>
      <c r="W134" s="200" t="s">
        <v>34</v>
      </c>
      <c r="X134" s="197" t="s">
        <v>280</v>
      </c>
      <c r="Y134" s="204" t="s">
        <v>526</v>
      </c>
      <c r="Z134" s="204"/>
      <c r="AB134" s="206"/>
    </row>
    <row r="135" spans="1:31" s="205" customFormat="1" hidden="1" x14ac:dyDescent="0.35">
      <c r="A135" s="184"/>
      <c r="B135" s="185" t="s">
        <v>281</v>
      </c>
      <c r="C135" s="185" t="s">
        <v>494</v>
      </c>
      <c r="D135" s="186" t="s">
        <v>27</v>
      </c>
      <c r="E135" s="187" t="s">
        <v>57</v>
      </c>
      <c r="F135" s="187" t="s">
        <v>58</v>
      </c>
      <c r="G135" s="188" t="s">
        <v>279</v>
      </c>
      <c r="H135" s="189" t="s">
        <v>60</v>
      </c>
      <c r="I135" s="189" t="s">
        <v>31</v>
      </c>
      <c r="J135" s="63">
        <v>70.45</v>
      </c>
      <c r="K135" s="63">
        <f t="shared" si="22"/>
        <v>5988.25</v>
      </c>
      <c r="L135" s="190">
        <f t="shared" si="18"/>
        <v>70.45</v>
      </c>
      <c r="M135" s="191">
        <f t="shared" si="19"/>
        <v>5988.25</v>
      </c>
      <c r="N135" s="192">
        <v>1</v>
      </c>
      <c r="O135" s="193"/>
      <c r="P135" s="194">
        <f t="shared" si="20"/>
        <v>0</v>
      </c>
      <c r="Q135" s="195">
        <f t="shared" si="21"/>
        <v>0</v>
      </c>
      <c r="R135" s="196" t="s">
        <v>41</v>
      </c>
      <c r="S135" s="197" t="s">
        <v>67</v>
      </c>
      <c r="T135" s="198" t="s">
        <v>404</v>
      </c>
      <c r="U135" s="199"/>
      <c r="V135" s="189" t="s">
        <v>62</v>
      </c>
      <c r="W135" s="200" t="s">
        <v>34</v>
      </c>
      <c r="X135" s="197" t="s">
        <v>280</v>
      </c>
      <c r="Y135" s="204" t="s">
        <v>526</v>
      </c>
      <c r="Z135" s="204"/>
      <c r="AB135" s="206"/>
    </row>
    <row r="136" spans="1:31" s="205" customFormat="1" hidden="1" x14ac:dyDescent="0.35">
      <c r="A136" s="184"/>
      <c r="B136" s="185" t="s">
        <v>282</v>
      </c>
      <c r="C136" s="185" t="s">
        <v>494</v>
      </c>
      <c r="D136" s="186" t="s">
        <v>27</v>
      </c>
      <c r="E136" s="187" t="s">
        <v>57</v>
      </c>
      <c r="F136" s="187" t="s">
        <v>58</v>
      </c>
      <c r="G136" s="188" t="s">
        <v>283</v>
      </c>
      <c r="H136" s="189" t="s">
        <v>40</v>
      </c>
      <c r="I136" s="189" t="s">
        <v>31</v>
      </c>
      <c r="J136" s="63">
        <v>5.2</v>
      </c>
      <c r="K136" s="63">
        <f t="shared" si="22"/>
        <v>442</v>
      </c>
      <c r="L136" s="190">
        <f t="shared" si="18"/>
        <v>5.2</v>
      </c>
      <c r="M136" s="191">
        <f t="shared" si="19"/>
        <v>442</v>
      </c>
      <c r="N136" s="192">
        <v>5</v>
      </c>
      <c r="O136" s="193"/>
      <c r="P136" s="194">
        <f t="shared" si="20"/>
        <v>0</v>
      </c>
      <c r="Q136" s="195">
        <f t="shared" si="21"/>
        <v>0</v>
      </c>
      <c r="R136" s="196" t="s">
        <v>41</v>
      </c>
      <c r="S136" s="197" t="s">
        <v>67</v>
      </c>
      <c r="T136" s="198" t="s">
        <v>404</v>
      </c>
      <c r="U136" s="199"/>
      <c r="V136" s="189" t="s">
        <v>33</v>
      </c>
      <c r="W136" s="200" t="s">
        <v>34</v>
      </c>
      <c r="X136" s="197" t="s">
        <v>284</v>
      </c>
      <c r="Y136" s="204" t="s">
        <v>526</v>
      </c>
      <c r="Z136" s="204"/>
      <c r="AB136" s="206"/>
    </row>
    <row r="137" spans="1:31" s="162" customFormat="1" x14ac:dyDescent="0.35">
      <c r="A137" s="182"/>
      <c r="B137" s="58" t="s">
        <v>537</v>
      </c>
      <c r="C137" s="58" t="s">
        <v>494</v>
      </c>
      <c r="D137" s="59" t="s">
        <v>27</v>
      </c>
      <c r="E137" s="60" t="s">
        <v>57</v>
      </c>
      <c r="F137" s="60" t="s">
        <v>58</v>
      </c>
      <c r="G137" s="61" t="s">
        <v>283</v>
      </c>
      <c r="H137" s="62" t="s">
        <v>52</v>
      </c>
      <c r="I137" s="62" t="s">
        <v>31</v>
      </c>
      <c r="J137" s="63">
        <v>12.01</v>
      </c>
      <c r="K137" s="63">
        <f t="shared" si="22"/>
        <v>1020.85</v>
      </c>
      <c r="L137" s="64">
        <f t="shared" si="18"/>
        <v>12.01</v>
      </c>
      <c r="M137" s="153">
        <f t="shared" si="19"/>
        <v>1020.85</v>
      </c>
      <c r="N137" s="65">
        <v>5</v>
      </c>
      <c r="O137" s="66"/>
      <c r="P137" s="67">
        <f t="shared" si="20"/>
        <v>0</v>
      </c>
      <c r="Q137" s="155">
        <f t="shared" si="21"/>
        <v>0</v>
      </c>
      <c r="R137" s="72" t="s">
        <v>41</v>
      </c>
      <c r="S137" s="68" t="s">
        <v>123</v>
      </c>
      <c r="T137" s="129" t="s">
        <v>404</v>
      </c>
      <c r="U137" s="133"/>
      <c r="V137" s="62" t="s">
        <v>33</v>
      </c>
      <c r="W137" s="69" t="s">
        <v>44</v>
      </c>
      <c r="X137" s="68" t="s">
        <v>124</v>
      </c>
      <c r="Y137" s="161" t="s">
        <v>526</v>
      </c>
      <c r="Z137" s="160"/>
      <c r="AB137" s="163"/>
      <c r="AE137" s="164"/>
    </row>
    <row r="138" spans="1:31" s="205" customFormat="1" hidden="1" x14ac:dyDescent="0.35">
      <c r="A138" s="184"/>
      <c r="B138" s="185" t="s">
        <v>430</v>
      </c>
      <c r="C138" s="185" t="s">
        <v>494</v>
      </c>
      <c r="D138" s="186" t="s">
        <v>27</v>
      </c>
      <c r="E138" s="187" t="s">
        <v>57</v>
      </c>
      <c r="F138" s="187" t="s">
        <v>58</v>
      </c>
      <c r="G138" s="188" t="s">
        <v>283</v>
      </c>
      <c r="H138" s="189" t="s">
        <v>439</v>
      </c>
      <c r="I138" s="189" t="s">
        <v>31</v>
      </c>
      <c r="J138" s="63">
        <v>31.580000000000002</v>
      </c>
      <c r="K138" s="63">
        <f t="shared" si="22"/>
        <v>2684.3</v>
      </c>
      <c r="L138" s="190">
        <f t="shared" si="18"/>
        <v>31.580000000000002</v>
      </c>
      <c r="M138" s="191">
        <f t="shared" si="19"/>
        <v>2684.3</v>
      </c>
      <c r="N138" s="192">
        <v>2</v>
      </c>
      <c r="O138" s="193"/>
      <c r="P138" s="194">
        <f t="shared" si="20"/>
        <v>0</v>
      </c>
      <c r="Q138" s="195">
        <f t="shared" si="21"/>
        <v>0</v>
      </c>
      <c r="R138" s="196" t="s">
        <v>41</v>
      </c>
      <c r="S138" s="197" t="s">
        <v>67</v>
      </c>
      <c r="T138" s="198" t="s">
        <v>404</v>
      </c>
      <c r="U138" s="199"/>
      <c r="V138" s="189" t="s">
        <v>33</v>
      </c>
      <c r="W138" s="200" t="s">
        <v>34</v>
      </c>
      <c r="X138" s="197" t="s">
        <v>284</v>
      </c>
      <c r="Y138" s="204" t="s">
        <v>526</v>
      </c>
      <c r="Z138" s="204"/>
      <c r="AB138" s="206"/>
    </row>
    <row r="139" spans="1:31" s="162" customFormat="1" x14ac:dyDescent="0.35">
      <c r="A139" s="182"/>
      <c r="B139" s="58" t="s">
        <v>561</v>
      </c>
      <c r="C139" s="58" t="s">
        <v>514</v>
      </c>
      <c r="D139" s="59" t="s">
        <v>27</v>
      </c>
      <c r="E139" s="58" t="s">
        <v>568</v>
      </c>
      <c r="F139" s="58" t="s">
        <v>58</v>
      </c>
      <c r="G139" s="165" t="s">
        <v>283</v>
      </c>
      <c r="H139" s="62" t="s">
        <v>570</v>
      </c>
      <c r="I139" s="62" t="s">
        <v>31</v>
      </c>
      <c r="J139" s="63">
        <f>K139/$Q$7</f>
        <v>37.647058823529413</v>
      </c>
      <c r="K139" s="63">
        <v>3200</v>
      </c>
      <c r="L139" s="152">
        <f t="shared" si="18"/>
        <v>37.647058823529413</v>
      </c>
      <c r="M139" s="157">
        <f t="shared" si="19"/>
        <v>3200</v>
      </c>
      <c r="N139" s="65">
        <v>2</v>
      </c>
      <c r="O139" s="66"/>
      <c r="P139" s="67">
        <f t="shared" si="20"/>
        <v>0</v>
      </c>
      <c r="Q139" s="155">
        <f t="shared" si="21"/>
        <v>0</v>
      </c>
      <c r="R139" s="72" t="s">
        <v>41</v>
      </c>
      <c r="S139" s="68" t="s">
        <v>67</v>
      </c>
      <c r="T139" s="133" t="s">
        <v>600</v>
      </c>
      <c r="U139" s="133"/>
      <c r="V139" s="62" t="s">
        <v>33</v>
      </c>
      <c r="W139" s="68" t="s">
        <v>34</v>
      </c>
      <c r="X139" s="68" t="s">
        <v>284</v>
      </c>
      <c r="Y139" s="161" t="s">
        <v>526</v>
      </c>
      <c r="Z139" s="160"/>
      <c r="AB139" s="163"/>
      <c r="AE139" s="164"/>
    </row>
    <row r="140" spans="1:31" s="205" customFormat="1" hidden="1" x14ac:dyDescent="0.35">
      <c r="A140" s="184"/>
      <c r="B140" s="185" t="s">
        <v>285</v>
      </c>
      <c r="C140" s="185" t="s">
        <v>494</v>
      </c>
      <c r="D140" s="186" t="s">
        <v>27</v>
      </c>
      <c r="E140" s="187" t="s">
        <v>57</v>
      </c>
      <c r="F140" s="187" t="s">
        <v>58</v>
      </c>
      <c r="G140" s="188" t="s">
        <v>283</v>
      </c>
      <c r="H140" s="189" t="s">
        <v>60</v>
      </c>
      <c r="I140" s="189" t="s">
        <v>31</v>
      </c>
      <c r="J140" s="63">
        <v>71.95</v>
      </c>
      <c r="K140" s="63">
        <f>J140*$Q$7</f>
        <v>6115.75</v>
      </c>
      <c r="L140" s="190">
        <f t="shared" si="18"/>
        <v>71.95</v>
      </c>
      <c r="M140" s="191">
        <f t="shared" si="19"/>
        <v>6115.75</v>
      </c>
      <c r="N140" s="192">
        <v>1</v>
      </c>
      <c r="O140" s="193"/>
      <c r="P140" s="194">
        <f t="shared" si="20"/>
        <v>0</v>
      </c>
      <c r="Q140" s="195">
        <f t="shared" si="21"/>
        <v>0</v>
      </c>
      <c r="R140" s="196" t="s">
        <v>41</v>
      </c>
      <c r="S140" s="197" t="s">
        <v>67</v>
      </c>
      <c r="T140" s="198" t="s">
        <v>404</v>
      </c>
      <c r="U140" s="199"/>
      <c r="V140" s="189" t="s">
        <v>33</v>
      </c>
      <c r="W140" s="200" t="s">
        <v>34</v>
      </c>
      <c r="X140" s="197" t="s">
        <v>284</v>
      </c>
      <c r="Y140" s="204" t="s">
        <v>526</v>
      </c>
      <c r="Z140" s="204"/>
      <c r="AB140" s="206"/>
    </row>
    <row r="141" spans="1:31" s="162" customFormat="1" x14ac:dyDescent="0.35">
      <c r="A141" s="182"/>
      <c r="B141" s="58" t="s">
        <v>562</v>
      </c>
      <c r="C141" s="58" t="s">
        <v>514</v>
      </c>
      <c r="D141" s="59"/>
      <c r="E141" s="58" t="s">
        <v>568</v>
      </c>
      <c r="F141" s="58" t="s">
        <v>58</v>
      </c>
      <c r="G141" s="165" t="s">
        <v>588</v>
      </c>
      <c r="H141" s="62" t="s">
        <v>570</v>
      </c>
      <c r="I141" s="62" t="s">
        <v>31</v>
      </c>
      <c r="J141" s="63">
        <f>K141/$Q$7</f>
        <v>34.294117647058826</v>
      </c>
      <c r="K141" s="63">
        <v>2915</v>
      </c>
      <c r="L141" s="152">
        <f t="shared" si="18"/>
        <v>34.294117647058826</v>
      </c>
      <c r="M141" s="157">
        <f t="shared" si="19"/>
        <v>2915</v>
      </c>
      <c r="N141" s="65">
        <v>2</v>
      </c>
      <c r="O141" s="66"/>
      <c r="P141" s="67">
        <f t="shared" si="20"/>
        <v>0</v>
      </c>
      <c r="Q141" s="155">
        <f t="shared" si="21"/>
        <v>0</v>
      </c>
      <c r="R141" s="72" t="s">
        <v>41</v>
      </c>
      <c r="S141" s="68" t="s">
        <v>127</v>
      </c>
      <c r="T141" s="133" t="s">
        <v>600</v>
      </c>
      <c r="U141" s="133"/>
      <c r="V141" s="62" t="s">
        <v>139</v>
      </c>
      <c r="W141" s="68" t="s">
        <v>34</v>
      </c>
      <c r="X141" s="68" t="s">
        <v>625</v>
      </c>
      <c r="Y141" s="161" t="s">
        <v>526</v>
      </c>
      <c r="Z141" s="160"/>
      <c r="AB141" s="163"/>
      <c r="AE141" s="164"/>
    </row>
    <row r="142" spans="1:31" s="162" customFormat="1" x14ac:dyDescent="0.35">
      <c r="A142" s="182"/>
      <c r="B142" s="58" t="s">
        <v>286</v>
      </c>
      <c r="C142" s="58" t="s">
        <v>494</v>
      </c>
      <c r="D142" s="59" t="s">
        <v>27</v>
      </c>
      <c r="E142" s="60" t="s">
        <v>57</v>
      </c>
      <c r="F142" s="60" t="s">
        <v>58</v>
      </c>
      <c r="G142" s="61" t="s">
        <v>287</v>
      </c>
      <c r="H142" s="62" t="s">
        <v>40</v>
      </c>
      <c r="I142" s="62" t="s">
        <v>31</v>
      </c>
      <c r="J142" s="63">
        <v>5.2</v>
      </c>
      <c r="K142" s="63">
        <f>J142*$Q$7</f>
        <v>442</v>
      </c>
      <c r="L142" s="64">
        <f t="shared" si="18"/>
        <v>5.2</v>
      </c>
      <c r="M142" s="153">
        <f t="shared" si="19"/>
        <v>442</v>
      </c>
      <c r="N142" s="65">
        <v>5</v>
      </c>
      <c r="O142" s="66"/>
      <c r="P142" s="67">
        <f t="shared" si="20"/>
        <v>0</v>
      </c>
      <c r="Q142" s="155">
        <f t="shared" si="21"/>
        <v>0</v>
      </c>
      <c r="R142" s="72" t="s">
        <v>41</v>
      </c>
      <c r="S142" s="68" t="s">
        <v>138</v>
      </c>
      <c r="T142" s="129" t="s">
        <v>404</v>
      </c>
      <c r="U142" s="133"/>
      <c r="V142" s="62" t="s">
        <v>62</v>
      </c>
      <c r="W142" s="69" t="s">
        <v>44</v>
      </c>
      <c r="X142" s="68" t="s">
        <v>288</v>
      </c>
      <c r="Y142" s="161" t="s">
        <v>526</v>
      </c>
      <c r="Z142" s="160"/>
      <c r="AB142" s="163"/>
      <c r="AE142" s="164"/>
    </row>
    <row r="143" spans="1:31" s="162" customFormat="1" x14ac:dyDescent="0.35">
      <c r="A143" s="182"/>
      <c r="B143" s="58" t="s">
        <v>289</v>
      </c>
      <c r="C143" s="58" t="s">
        <v>494</v>
      </c>
      <c r="D143" s="59" t="s">
        <v>27</v>
      </c>
      <c r="E143" s="60" t="s">
        <v>57</v>
      </c>
      <c r="F143" s="60" t="s">
        <v>58</v>
      </c>
      <c r="G143" s="61" t="s">
        <v>287</v>
      </c>
      <c r="H143" s="62" t="s">
        <v>96</v>
      </c>
      <c r="I143" s="62" t="s">
        <v>110</v>
      </c>
      <c r="J143" s="63">
        <v>23.48</v>
      </c>
      <c r="K143" s="63">
        <f>J143*$Q$7</f>
        <v>1995.8</v>
      </c>
      <c r="L143" s="64">
        <f t="shared" si="18"/>
        <v>23.48</v>
      </c>
      <c r="M143" s="153">
        <f t="shared" si="19"/>
        <v>1995.8</v>
      </c>
      <c r="N143" s="65">
        <v>2</v>
      </c>
      <c r="O143" s="66"/>
      <c r="P143" s="67">
        <f t="shared" si="20"/>
        <v>0</v>
      </c>
      <c r="Q143" s="155">
        <f t="shared" si="21"/>
        <v>0</v>
      </c>
      <c r="R143" s="72" t="s">
        <v>41</v>
      </c>
      <c r="S143" s="68" t="s">
        <v>138</v>
      </c>
      <c r="T143" s="129" t="s">
        <v>404</v>
      </c>
      <c r="U143" s="133"/>
      <c r="V143" s="62" t="s">
        <v>62</v>
      </c>
      <c r="W143" s="69" t="s">
        <v>44</v>
      </c>
      <c r="X143" s="68" t="s">
        <v>288</v>
      </c>
      <c r="Y143" s="161" t="s">
        <v>526</v>
      </c>
      <c r="Z143" s="160"/>
      <c r="AB143" s="163"/>
      <c r="AE143" s="164"/>
    </row>
    <row r="144" spans="1:31" s="162" customFormat="1" x14ac:dyDescent="0.35">
      <c r="A144" s="182"/>
      <c r="B144" s="58" t="s">
        <v>290</v>
      </c>
      <c r="C144" s="58" t="s">
        <v>494</v>
      </c>
      <c r="D144" s="59" t="s">
        <v>27</v>
      </c>
      <c r="E144" s="60" t="s">
        <v>57</v>
      </c>
      <c r="F144" s="60" t="s">
        <v>58</v>
      </c>
      <c r="G144" s="61" t="s">
        <v>287</v>
      </c>
      <c r="H144" s="62" t="s">
        <v>60</v>
      </c>
      <c r="I144" s="62" t="s">
        <v>31</v>
      </c>
      <c r="J144" s="63">
        <v>62.35</v>
      </c>
      <c r="K144" s="63">
        <f>J144*$Q$7</f>
        <v>5299.75</v>
      </c>
      <c r="L144" s="64">
        <f t="shared" si="18"/>
        <v>62.35</v>
      </c>
      <c r="M144" s="153">
        <f t="shared" si="19"/>
        <v>5299.75</v>
      </c>
      <c r="N144" s="65">
        <v>1</v>
      </c>
      <c r="O144" s="66"/>
      <c r="P144" s="67">
        <f t="shared" si="20"/>
        <v>0</v>
      </c>
      <c r="Q144" s="155">
        <f t="shared" si="21"/>
        <v>0</v>
      </c>
      <c r="R144" s="72" t="s">
        <v>41</v>
      </c>
      <c r="S144" s="68" t="s">
        <v>138</v>
      </c>
      <c r="T144" s="129" t="s">
        <v>404</v>
      </c>
      <c r="U144" s="133"/>
      <c r="V144" s="62" t="s">
        <v>62</v>
      </c>
      <c r="W144" s="69" t="s">
        <v>44</v>
      </c>
      <c r="X144" s="68" t="s">
        <v>288</v>
      </c>
      <c r="Y144" s="161" t="s">
        <v>526</v>
      </c>
      <c r="Z144" s="160"/>
      <c r="AB144" s="163"/>
      <c r="AE144" s="164"/>
    </row>
    <row r="145" spans="1:31" s="162" customFormat="1" x14ac:dyDescent="0.35">
      <c r="A145" s="182"/>
      <c r="B145" s="58" t="s">
        <v>291</v>
      </c>
      <c r="C145" s="58" t="s">
        <v>494</v>
      </c>
      <c r="D145" s="59" t="s">
        <v>27</v>
      </c>
      <c r="E145" s="60" t="s">
        <v>28</v>
      </c>
      <c r="F145" s="58" t="s">
        <v>529</v>
      </c>
      <c r="G145" s="61" t="s">
        <v>292</v>
      </c>
      <c r="H145" s="62" t="s">
        <v>30</v>
      </c>
      <c r="I145" s="62" t="s">
        <v>31</v>
      </c>
      <c r="J145" s="63">
        <v>22.130000000000003</v>
      </c>
      <c r="K145" s="63">
        <f>J145*$Q$7</f>
        <v>1881.0500000000002</v>
      </c>
      <c r="L145" s="64">
        <f t="shared" si="18"/>
        <v>22.130000000000003</v>
      </c>
      <c r="M145" s="153">
        <f t="shared" si="19"/>
        <v>1881.0500000000002</v>
      </c>
      <c r="N145" s="65">
        <v>2</v>
      </c>
      <c r="O145" s="66"/>
      <c r="P145" s="67">
        <f t="shared" si="20"/>
        <v>0</v>
      </c>
      <c r="Q145" s="155">
        <f t="shared" si="21"/>
        <v>0</v>
      </c>
      <c r="R145" s="72" t="s">
        <v>41</v>
      </c>
      <c r="S145" s="68" t="s">
        <v>293</v>
      </c>
      <c r="T145" s="129" t="s">
        <v>405</v>
      </c>
      <c r="U145" s="133" t="s">
        <v>397</v>
      </c>
      <c r="V145" s="62" t="s">
        <v>43</v>
      </c>
      <c r="W145" s="69" t="s">
        <v>119</v>
      </c>
      <c r="X145" s="68" t="s">
        <v>294</v>
      </c>
      <c r="Y145" s="161" t="s">
        <v>526</v>
      </c>
      <c r="Z145" s="160"/>
      <c r="AB145" s="163"/>
      <c r="AE145" s="164"/>
    </row>
    <row r="146" spans="1:31" s="162" customFormat="1" x14ac:dyDescent="0.35">
      <c r="A146" s="182"/>
      <c r="B146" s="58" t="s">
        <v>431</v>
      </c>
      <c r="C146" s="58" t="s">
        <v>494</v>
      </c>
      <c r="D146" s="59" t="s">
        <v>27</v>
      </c>
      <c r="E146" s="60" t="s">
        <v>28</v>
      </c>
      <c r="F146" s="58" t="s">
        <v>529</v>
      </c>
      <c r="G146" s="61" t="s">
        <v>292</v>
      </c>
      <c r="H146" s="62" t="s">
        <v>434</v>
      </c>
      <c r="I146" s="62" t="s">
        <v>31</v>
      </c>
      <c r="J146" s="63">
        <v>24.8</v>
      </c>
      <c r="K146" s="63">
        <f>J146*$Q$7</f>
        <v>2108</v>
      </c>
      <c r="L146" s="64">
        <f t="shared" si="18"/>
        <v>24.8</v>
      </c>
      <c r="M146" s="153">
        <f t="shared" si="19"/>
        <v>2108</v>
      </c>
      <c r="N146" s="65">
        <v>2</v>
      </c>
      <c r="O146" s="66"/>
      <c r="P146" s="67">
        <f t="shared" si="20"/>
        <v>0</v>
      </c>
      <c r="Q146" s="155">
        <f t="shared" si="21"/>
        <v>0</v>
      </c>
      <c r="R146" s="72" t="s">
        <v>41</v>
      </c>
      <c r="S146" s="68" t="s">
        <v>293</v>
      </c>
      <c r="T146" s="129" t="s">
        <v>405</v>
      </c>
      <c r="U146" s="133" t="s">
        <v>397</v>
      </c>
      <c r="V146" s="62" t="s">
        <v>43</v>
      </c>
      <c r="W146" s="69" t="s">
        <v>119</v>
      </c>
      <c r="X146" s="68" t="s">
        <v>294</v>
      </c>
      <c r="Y146" s="161" t="s">
        <v>526</v>
      </c>
      <c r="Z146" s="160"/>
      <c r="AB146" s="163"/>
      <c r="AE146" s="164"/>
    </row>
    <row r="147" spans="1:31" s="162" customFormat="1" x14ac:dyDescent="0.35">
      <c r="A147" s="182"/>
      <c r="B147" s="58" t="s">
        <v>563</v>
      </c>
      <c r="C147" s="58" t="s">
        <v>514</v>
      </c>
      <c r="D147" s="59"/>
      <c r="E147" s="58" t="s">
        <v>589</v>
      </c>
      <c r="F147" s="58" t="s">
        <v>590</v>
      </c>
      <c r="G147" s="165" t="s">
        <v>534</v>
      </c>
      <c r="H147" s="62" t="s">
        <v>575</v>
      </c>
      <c r="I147" s="62" t="s">
        <v>110</v>
      </c>
      <c r="J147" s="63">
        <f>K147/$Q$7</f>
        <v>7.0470588235294116</v>
      </c>
      <c r="K147" s="63">
        <v>599</v>
      </c>
      <c r="L147" s="152">
        <f t="shared" si="18"/>
        <v>7.0470588235294116</v>
      </c>
      <c r="M147" s="157">
        <f t="shared" si="19"/>
        <v>599</v>
      </c>
      <c r="N147" s="65">
        <v>5</v>
      </c>
      <c r="O147" s="66"/>
      <c r="P147" s="67">
        <f t="shared" si="20"/>
        <v>0</v>
      </c>
      <c r="Q147" s="155">
        <f t="shared" si="21"/>
        <v>0</v>
      </c>
      <c r="R147" s="72" t="s">
        <v>41</v>
      </c>
      <c r="S147" s="68" t="s">
        <v>598</v>
      </c>
      <c r="T147" s="133" t="s">
        <v>600</v>
      </c>
      <c r="U147" s="133"/>
      <c r="V147" s="62" t="s">
        <v>33</v>
      </c>
      <c r="W147" s="68" t="s">
        <v>44</v>
      </c>
      <c r="X147" s="68" t="s">
        <v>626</v>
      </c>
      <c r="Y147" s="161" t="s">
        <v>526</v>
      </c>
      <c r="Z147" s="160"/>
      <c r="AB147" s="163"/>
      <c r="AE147" s="164"/>
    </row>
    <row r="148" spans="1:31" s="162" customFormat="1" x14ac:dyDescent="0.35">
      <c r="A148" s="182"/>
      <c r="B148" s="58" t="s">
        <v>535</v>
      </c>
      <c r="C148" s="58" t="s">
        <v>494</v>
      </c>
      <c r="D148" s="59"/>
      <c r="E148" s="58" t="s">
        <v>589</v>
      </c>
      <c r="F148" s="58" t="s">
        <v>590</v>
      </c>
      <c r="G148" s="61" t="s">
        <v>534</v>
      </c>
      <c r="H148" s="62" t="s">
        <v>52</v>
      </c>
      <c r="I148" s="62" t="s">
        <v>31</v>
      </c>
      <c r="J148" s="63">
        <v>12.01</v>
      </c>
      <c r="K148" s="63">
        <f>J148*$Q$7</f>
        <v>1020.85</v>
      </c>
      <c r="L148" s="64">
        <f t="shared" si="18"/>
        <v>12.01</v>
      </c>
      <c r="M148" s="153">
        <f t="shared" si="19"/>
        <v>1020.85</v>
      </c>
      <c r="N148" s="65">
        <v>5</v>
      </c>
      <c r="O148" s="66"/>
      <c r="P148" s="67">
        <f t="shared" si="20"/>
        <v>0</v>
      </c>
      <c r="Q148" s="155">
        <f t="shared" si="21"/>
        <v>0</v>
      </c>
      <c r="R148" s="72" t="s">
        <v>41</v>
      </c>
      <c r="S148" s="68" t="s">
        <v>123</v>
      </c>
      <c r="T148" s="129" t="s">
        <v>404</v>
      </c>
      <c r="U148" s="133"/>
      <c r="V148" s="62" t="s">
        <v>33</v>
      </c>
      <c r="W148" s="69" t="s">
        <v>44</v>
      </c>
      <c r="X148" s="68" t="s">
        <v>124</v>
      </c>
      <c r="Y148" s="161" t="s">
        <v>526</v>
      </c>
      <c r="Z148" s="160"/>
      <c r="AB148" s="163"/>
      <c r="AE148" s="164"/>
    </row>
    <row r="149" spans="1:31" s="162" customFormat="1" x14ac:dyDescent="0.35">
      <c r="A149" s="182"/>
      <c r="B149" s="58" t="s">
        <v>564</v>
      </c>
      <c r="C149" s="58" t="s">
        <v>514</v>
      </c>
      <c r="D149" s="59"/>
      <c r="E149" s="58" t="s">
        <v>589</v>
      </c>
      <c r="F149" s="58" t="s">
        <v>590</v>
      </c>
      <c r="G149" s="165" t="s">
        <v>534</v>
      </c>
      <c r="H149" s="62" t="s">
        <v>570</v>
      </c>
      <c r="I149" s="62" t="s">
        <v>31</v>
      </c>
      <c r="J149" s="63">
        <f>K149/$Q$7</f>
        <v>34.294117647058826</v>
      </c>
      <c r="K149" s="63">
        <v>2915</v>
      </c>
      <c r="L149" s="152">
        <f t="shared" si="18"/>
        <v>34.294117647058826</v>
      </c>
      <c r="M149" s="157">
        <f t="shared" si="19"/>
        <v>2915</v>
      </c>
      <c r="N149" s="65">
        <v>2</v>
      </c>
      <c r="O149" s="66"/>
      <c r="P149" s="67">
        <f t="shared" si="20"/>
        <v>0</v>
      </c>
      <c r="Q149" s="155">
        <f t="shared" si="21"/>
        <v>0</v>
      </c>
      <c r="R149" s="72" t="s">
        <v>41</v>
      </c>
      <c r="S149" s="68" t="s">
        <v>598</v>
      </c>
      <c r="T149" s="133" t="s">
        <v>600</v>
      </c>
      <c r="U149" s="133"/>
      <c r="V149" s="62" t="s">
        <v>33</v>
      </c>
      <c r="W149" s="68" t="s">
        <v>44</v>
      </c>
      <c r="X149" s="68" t="s">
        <v>626</v>
      </c>
      <c r="Y149" s="161" t="s">
        <v>526</v>
      </c>
      <c r="Z149" s="160"/>
      <c r="AB149" s="163"/>
      <c r="AE149" s="164"/>
    </row>
    <row r="150" spans="1:31" s="162" customFormat="1" x14ac:dyDescent="0.35">
      <c r="A150" s="182"/>
      <c r="B150" s="58" t="s">
        <v>295</v>
      </c>
      <c r="C150" s="58" t="s">
        <v>494</v>
      </c>
      <c r="D150" s="59" t="s">
        <v>27</v>
      </c>
      <c r="E150" s="60" t="s">
        <v>28</v>
      </c>
      <c r="F150" s="58" t="s">
        <v>529</v>
      </c>
      <c r="G150" s="61" t="s">
        <v>296</v>
      </c>
      <c r="H150" s="62" t="s">
        <v>30</v>
      </c>
      <c r="I150" s="62" t="s">
        <v>31</v>
      </c>
      <c r="J150" s="63">
        <v>22.130000000000003</v>
      </c>
      <c r="K150" s="63">
        <f>J150*$Q$7</f>
        <v>1881.0500000000002</v>
      </c>
      <c r="L150" s="64">
        <f t="shared" ref="L150:L163" si="23">IF($Q$8="-",J150,IF($Q$8="в кассу предприятия",J150,IF($Q$8="на р/счет",J150*1.075,"-")))</f>
        <v>22.130000000000003</v>
      </c>
      <c r="M150" s="153">
        <f t="shared" ref="M150:M163" si="24">IF($Q$8="-",K150,IF($Q$8="в кассу предприятия",K150,IF($Q$8="на р/счет",K150*1.075,"-")))</f>
        <v>1881.0500000000002</v>
      </c>
      <c r="N150" s="65">
        <v>2</v>
      </c>
      <c r="O150" s="66"/>
      <c r="P150" s="67">
        <f t="shared" ref="P150:P163" si="25">IF($Q$9="","-",L150*O150)</f>
        <v>0</v>
      </c>
      <c r="Q150" s="155">
        <f t="shared" ref="Q150:Q163" si="26">IF($Q$9="","-",M150*O150)</f>
        <v>0</v>
      </c>
      <c r="R150" s="72" t="s">
        <v>41</v>
      </c>
      <c r="S150" s="68" t="s">
        <v>297</v>
      </c>
      <c r="T150" s="129" t="s">
        <v>405</v>
      </c>
      <c r="U150" s="133"/>
      <c r="V150" s="62" t="s">
        <v>139</v>
      </c>
      <c r="W150" s="69" t="s">
        <v>34</v>
      </c>
      <c r="X150" s="68" t="s">
        <v>298</v>
      </c>
      <c r="Y150" s="161" t="s">
        <v>526</v>
      </c>
      <c r="Z150" s="160"/>
      <c r="AB150" s="163"/>
      <c r="AE150" s="164"/>
    </row>
    <row r="151" spans="1:31" s="162" customFormat="1" x14ac:dyDescent="0.35">
      <c r="A151" s="182"/>
      <c r="B151" s="58" t="s">
        <v>565</v>
      </c>
      <c r="C151" s="58" t="s">
        <v>514</v>
      </c>
      <c r="D151" s="59" t="s">
        <v>27</v>
      </c>
      <c r="E151" s="58" t="s">
        <v>577</v>
      </c>
      <c r="F151" s="58" t="s">
        <v>529</v>
      </c>
      <c r="G151" s="165" t="s">
        <v>296</v>
      </c>
      <c r="H151" s="62" t="s">
        <v>570</v>
      </c>
      <c r="I151" s="62" t="s">
        <v>31</v>
      </c>
      <c r="J151" s="63">
        <f>K151/$Q$7</f>
        <v>26.341176470588234</v>
      </c>
      <c r="K151" s="63">
        <v>2239</v>
      </c>
      <c r="L151" s="152">
        <f t="shared" si="23"/>
        <v>26.341176470588234</v>
      </c>
      <c r="M151" s="157">
        <f t="shared" si="24"/>
        <v>2239</v>
      </c>
      <c r="N151" s="65">
        <v>2</v>
      </c>
      <c r="O151" s="66"/>
      <c r="P151" s="67">
        <f t="shared" si="25"/>
        <v>0</v>
      </c>
      <c r="Q151" s="155">
        <f t="shared" si="26"/>
        <v>0</v>
      </c>
      <c r="R151" s="72" t="s">
        <v>41</v>
      </c>
      <c r="S151" s="68" t="s">
        <v>599</v>
      </c>
      <c r="T151" s="133" t="s">
        <v>601</v>
      </c>
      <c r="U151" s="133"/>
      <c r="V151" s="62" t="s">
        <v>139</v>
      </c>
      <c r="W151" s="68" t="s">
        <v>34</v>
      </c>
      <c r="X151" s="68" t="s">
        <v>627</v>
      </c>
      <c r="Y151" s="161" t="s">
        <v>526</v>
      </c>
      <c r="Z151" s="160"/>
      <c r="AB151" s="163"/>
      <c r="AE151" s="164"/>
    </row>
    <row r="152" spans="1:31" s="162" customFormat="1" x14ac:dyDescent="0.35">
      <c r="A152" s="182"/>
      <c r="B152" s="58" t="s">
        <v>299</v>
      </c>
      <c r="C152" s="58" t="s">
        <v>494</v>
      </c>
      <c r="D152" s="59" t="s">
        <v>27</v>
      </c>
      <c r="E152" s="60" t="s">
        <v>37</v>
      </c>
      <c r="F152" s="60" t="s">
        <v>38</v>
      </c>
      <c r="G152" s="61" t="s">
        <v>300</v>
      </c>
      <c r="H152" s="62" t="s">
        <v>40</v>
      </c>
      <c r="I152" s="62" t="s">
        <v>31</v>
      </c>
      <c r="J152" s="63">
        <v>5.2</v>
      </c>
      <c r="K152" s="63">
        <f>J152*$Q$7</f>
        <v>442</v>
      </c>
      <c r="L152" s="64">
        <f t="shared" si="23"/>
        <v>5.2</v>
      </c>
      <c r="M152" s="153">
        <f t="shared" si="24"/>
        <v>442</v>
      </c>
      <c r="N152" s="65">
        <v>5</v>
      </c>
      <c r="O152" s="66"/>
      <c r="P152" s="67">
        <f t="shared" si="25"/>
        <v>0</v>
      </c>
      <c r="Q152" s="155">
        <f t="shared" si="26"/>
        <v>0</v>
      </c>
      <c r="R152" s="72" t="s">
        <v>41</v>
      </c>
      <c r="S152" s="68" t="s">
        <v>188</v>
      </c>
      <c r="T152" s="129" t="s">
        <v>404</v>
      </c>
      <c r="U152" s="133"/>
      <c r="V152" s="62" t="s">
        <v>54</v>
      </c>
      <c r="W152" s="69" t="s">
        <v>63</v>
      </c>
      <c r="X152" s="68" t="s">
        <v>301</v>
      </c>
      <c r="Y152" s="161" t="s">
        <v>526</v>
      </c>
      <c r="Z152" s="160"/>
      <c r="AB152" s="163"/>
      <c r="AE152" s="164"/>
    </row>
    <row r="153" spans="1:31" s="162" customFormat="1" x14ac:dyDescent="0.35">
      <c r="A153" s="182"/>
      <c r="B153" s="58" t="s">
        <v>566</v>
      </c>
      <c r="C153" s="58" t="s">
        <v>514</v>
      </c>
      <c r="D153" s="59"/>
      <c r="E153" s="58" t="s">
        <v>49</v>
      </c>
      <c r="F153" s="58" t="s">
        <v>50</v>
      </c>
      <c r="G153" s="165" t="s">
        <v>591</v>
      </c>
      <c r="H153" s="62" t="s">
        <v>476</v>
      </c>
      <c r="I153" s="62" t="s">
        <v>525</v>
      </c>
      <c r="J153" s="63">
        <f>K153/$Q$7</f>
        <v>5.8235294117647056</v>
      </c>
      <c r="K153" s="63">
        <v>495</v>
      </c>
      <c r="L153" s="152">
        <f t="shared" si="23"/>
        <v>5.8235294117647056</v>
      </c>
      <c r="M153" s="157">
        <f t="shared" si="24"/>
        <v>495</v>
      </c>
      <c r="N153" s="65">
        <v>5</v>
      </c>
      <c r="O153" s="66"/>
      <c r="P153" s="67">
        <f t="shared" si="25"/>
        <v>0</v>
      </c>
      <c r="Q153" s="155">
        <f t="shared" si="26"/>
        <v>0</v>
      </c>
      <c r="R153" s="72" t="s">
        <v>41</v>
      </c>
      <c r="S153" s="68" t="s">
        <v>138</v>
      </c>
      <c r="T153" s="133" t="s">
        <v>600</v>
      </c>
      <c r="U153" s="133"/>
      <c r="V153" s="62" t="s">
        <v>230</v>
      </c>
      <c r="W153" s="68" t="s">
        <v>607</v>
      </c>
      <c r="X153" s="68" t="s">
        <v>628</v>
      </c>
      <c r="Y153" s="161" t="s">
        <v>526</v>
      </c>
      <c r="Z153" s="160"/>
      <c r="AB153" s="163"/>
      <c r="AE153" s="164"/>
    </row>
    <row r="154" spans="1:31" s="162" customFormat="1" x14ac:dyDescent="0.35">
      <c r="A154" s="182"/>
      <c r="B154" s="58" t="s">
        <v>567</v>
      </c>
      <c r="C154" s="58" t="s">
        <v>514</v>
      </c>
      <c r="D154" s="59"/>
      <c r="E154" s="58" t="s">
        <v>573</v>
      </c>
      <c r="F154" s="58" t="s">
        <v>38</v>
      </c>
      <c r="G154" s="165" t="s">
        <v>592</v>
      </c>
      <c r="H154" s="62" t="s">
        <v>570</v>
      </c>
      <c r="I154" s="62" t="s">
        <v>31</v>
      </c>
      <c r="J154" s="63">
        <f>K154/$Q$7</f>
        <v>34.294117647058826</v>
      </c>
      <c r="K154" s="63">
        <v>2915</v>
      </c>
      <c r="L154" s="152">
        <f t="shared" si="23"/>
        <v>34.294117647058826</v>
      </c>
      <c r="M154" s="157">
        <f t="shared" si="24"/>
        <v>2915</v>
      </c>
      <c r="N154" s="65">
        <v>2</v>
      </c>
      <c r="O154" s="66"/>
      <c r="P154" s="67">
        <f t="shared" si="25"/>
        <v>0</v>
      </c>
      <c r="Q154" s="155">
        <f t="shared" si="26"/>
        <v>0</v>
      </c>
      <c r="R154" s="72" t="s">
        <v>41</v>
      </c>
      <c r="S154" s="68" t="s">
        <v>138</v>
      </c>
      <c r="T154" s="133" t="s">
        <v>600</v>
      </c>
      <c r="U154" s="133"/>
      <c r="V154" s="62" t="s">
        <v>259</v>
      </c>
      <c r="W154" s="68" t="s">
        <v>605</v>
      </c>
      <c r="X154" s="68" t="s">
        <v>629</v>
      </c>
      <c r="Y154" s="161" t="s">
        <v>526</v>
      </c>
      <c r="Z154" s="160"/>
      <c r="AB154" s="163"/>
      <c r="AE154" s="164"/>
    </row>
    <row r="155" spans="1:31" s="162" customFormat="1" x14ac:dyDescent="0.35">
      <c r="A155" s="182"/>
      <c r="B155" s="58" t="s">
        <v>302</v>
      </c>
      <c r="C155" s="58" t="s">
        <v>494</v>
      </c>
      <c r="D155" s="59" t="s">
        <v>27</v>
      </c>
      <c r="E155" s="60" t="s">
        <v>57</v>
      </c>
      <c r="F155" s="60" t="s">
        <v>58</v>
      </c>
      <c r="G155" s="61" t="s">
        <v>303</v>
      </c>
      <c r="H155" s="62" t="s">
        <v>40</v>
      </c>
      <c r="I155" s="62" t="s">
        <v>31</v>
      </c>
      <c r="J155" s="63">
        <v>5.2</v>
      </c>
      <c r="K155" s="63">
        <f t="shared" ref="K155:K160" si="27">J155*$Q$7</f>
        <v>442</v>
      </c>
      <c r="L155" s="64">
        <f t="shared" si="23"/>
        <v>5.2</v>
      </c>
      <c r="M155" s="153">
        <f t="shared" si="24"/>
        <v>442</v>
      </c>
      <c r="N155" s="65">
        <v>5</v>
      </c>
      <c r="O155" s="66"/>
      <c r="P155" s="67">
        <f t="shared" si="25"/>
        <v>0</v>
      </c>
      <c r="Q155" s="155">
        <f t="shared" si="26"/>
        <v>0</v>
      </c>
      <c r="R155" s="72" t="s">
        <v>41</v>
      </c>
      <c r="S155" s="68" t="s">
        <v>138</v>
      </c>
      <c r="T155" s="129" t="s">
        <v>404</v>
      </c>
      <c r="U155" s="133"/>
      <c r="V155" s="62" t="s">
        <v>43</v>
      </c>
      <c r="W155" s="69" t="s">
        <v>304</v>
      </c>
      <c r="X155" s="68" t="s">
        <v>305</v>
      </c>
      <c r="Y155" s="161" t="s">
        <v>526</v>
      </c>
      <c r="Z155" s="160"/>
      <c r="AB155" s="163"/>
      <c r="AE155" s="164"/>
    </row>
    <row r="156" spans="1:31" s="162" customFormat="1" x14ac:dyDescent="0.35">
      <c r="A156" s="182"/>
      <c r="B156" s="58" t="s">
        <v>432</v>
      </c>
      <c r="C156" s="58" t="s">
        <v>494</v>
      </c>
      <c r="D156" s="59" t="s">
        <v>27</v>
      </c>
      <c r="E156" s="60" t="s">
        <v>57</v>
      </c>
      <c r="F156" s="60" t="s">
        <v>58</v>
      </c>
      <c r="G156" s="61" t="s">
        <v>303</v>
      </c>
      <c r="H156" s="62" t="s">
        <v>439</v>
      </c>
      <c r="I156" s="62" t="s">
        <v>31</v>
      </c>
      <c r="J156" s="63">
        <v>32.119999999999997</v>
      </c>
      <c r="K156" s="63">
        <f t="shared" si="27"/>
        <v>2730.2</v>
      </c>
      <c r="L156" s="64">
        <f t="shared" si="23"/>
        <v>32.119999999999997</v>
      </c>
      <c r="M156" s="153">
        <f t="shared" si="24"/>
        <v>2730.2</v>
      </c>
      <c r="N156" s="65">
        <v>2</v>
      </c>
      <c r="O156" s="66"/>
      <c r="P156" s="67">
        <f t="shared" si="25"/>
        <v>0</v>
      </c>
      <c r="Q156" s="155">
        <f t="shared" si="26"/>
        <v>0</v>
      </c>
      <c r="R156" s="72" t="s">
        <v>41</v>
      </c>
      <c r="S156" s="68" t="s">
        <v>138</v>
      </c>
      <c r="T156" s="129" t="s">
        <v>404</v>
      </c>
      <c r="U156" s="133"/>
      <c r="V156" s="62" t="s">
        <v>43</v>
      </c>
      <c r="W156" s="69" t="s">
        <v>304</v>
      </c>
      <c r="X156" s="68" t="s">
        <v>305</v>
      </c>
      <c r="Y156" s="161" t="s">
        <v>526</v>
      </c>
      <c r="Z156" s="160"/>
      <c r="AB156" s="163"/>
      <c r="AE156" s="164"/>
    </row>
    <row r="157" spans="1:31" s="162" customFormat="1" x14ac:dyDescent="0.35">
      <c r="A157" s="182"/>
      <c r="B157" s="58" t="s">
        <v>306</v>
      </c>
      <c r="C157" s="58" t="s">
        <v>494</v>
      </c>
      <c r="D157" s="59" t="s">
        <v>27</v>
      </c>
      <c r="E157" s="60" t="s">
        <v>57</v>
      </c>
      <c r="F157" s="60" t="s">
        <v>58</v>
      </c>
      <c r="G157" s="61" t="s">
        <v>303</v>
      </c>
      <c r="H157" s="62" t="s">
        <v>60</v>
      </c>
      <c r="I157" s="62" t="s">
        <v>31</v>
      </c>
      <c r="J157" s="63">
        <v>70.45</v>
      </c>
      <c r="K157" s="63">
        <f t="shared" si="27"/>
        <v>5988.25</v>
      </c>
      <c r="L157" s="64">
        <f t="shared" si="23"/>
        <v>70.45</v>
      </c>
      <c r="M157" s="153">
        <f t="shared" si="24"/>
        <v>5988.25</v>
      </c>
      <c r="N157" s="65">
        <v>1</v>
      </c>
      <c r="O157" s="66"/>
      <c r="P157" s="67">
        <f t="shared" si="25"/>
        <v>0</v>
      </c>
      <c r="Q157" s="155">
        <f t="shared" si="26"/>
        <v>0</v>
      </c>
      <c r="R157" s="72" t="s">
        <v>41</v>
      </c>
      <c r="S157" s="68" t="s">
        <v>138</v>
      </c>
      <c r="T157" s="129" t="s">
        <v>404</v>
      </c>
      <c r="U157" s="133"/>
      <c r="V157" s="62" t="s">
        <v>43</v>
      </c>
      <c r="W157" s="69" t="s">
        <v>304</v>
      </c>
      <c r="X157" s="68" t="s">
        <v>305</v>
      </c>
      <c r="Y157" s="161" t="s">
        <v>526</v>
      </c>
      <c r="Z157" s="160"/>
      <c r="AB157" s="163"/>
      <c r="AE157" s="164"/>
    </row>
    <row r="158" spans="1:31" s="162" customFormat="1" x14ac:dyDescent="0.35">
      <c r="A158" s="182"/>
      <c r="B158" s="58" t="s">
        <v>307</v>
      </c>
      <c r="C158" s="58" t="s">
        <v>494</v>
      </c>
      <c r="D158" s="59" t="s">
        <v>27</v>
      </c>
      <c r="E158" s="60" t="s">
        <v>28</v>
      </c>
      <c r="F158" s="58" t="s">
        <v>529</v>
      </c>
      <c r="G158" s="61" t="s">
        <v>308</v>
      </c>
      <c r="H158" s="62" t="s">
        <v>30</v>
      </c>
      <c r="I158" s="62" t="s">
        <v>31</v>
      </c>
      <c r="J158" s="63">
        <v>22.130000000000003</v>
      </c>
      <c r="K158" s="63">
        <f t="shared" si="27"/>
        <v>1881.0500000000002</v>
      </c>
      <c r="L158" s="64">
        <f t="shared" si="23"/>
        <v>22.130000000000003</v>
      </c>
      <c r="M158" s="153">
        <f t="shared" si="24"/>
        <v>1881.0500000000002</v>
      </c>
      <c r="N158" s="65">
        <v>2</v>
      </c>
      <c r="O158" s="66"/>
      <c r="P158" s="67">
        <f t="shared" si="25"/>
        <v>0</v>
      </c>
      <c r="Q158" s="155">
        <f t="shared" si="26"/>
        <v>0</v>
      </c>
      <c r="R158" s="72" t="s">
        <v>41</v>
      </c>
      <c r="S158" s="68" t="s">
        <v>309</v>
      </c>
      <c r="T158" s="129" t="s">
        <v>405</v>
      </c>
      <c r="U158" s="133" t="s">
        <v>397</v>
      </c>
      <c r="V158" s="62" t="s">
        <v>79</v>
      </c>
      <c r="W158" s="69" t="s">
        <v>119</v>
      </c>
      <c r="X158" s="68" t="s">
        <v>310</v>
      </c>
      <c r="Y158" s="161" t="s">
        <v>526</v>
      </c>
      <c r="Z158" s="160"/>
      <c r="AB158" s="163"/>
      <c r="AE158" s="164"/>
    </row>
    <row r="159" spans="1:31" s="162" customFormat="1" x14ac:dyDescent="0.35">
      <c r="A159" s="182"/>
      <c r="B159" s="58" t="s">
        <v>311</v>
      </c>
      <c r="C159" s="58" t="s">
        <v>494</v>
      </c>
      <c r="D159" s="59" t="s">
        <v>27</v>
      </c>
      <c r="E159" s="60" t="s">
        <v>57</v>
      </c>
      <c r="F159" s="60" t="s">
        <v>58</v>
      </c>
      <c r="G159" s="61" t="s">
        <v>312</v>
      </c>
      <c r="H159" s="62" t="s">
        <v>40</v>
      </c>
      <c r="I159" s="62" t="s">
        <v>31</v>
      </c>
      <c r="J159" s="63">
        <v>5.2</v>
      </c>
      <c r="K159" s="63">
        <f t="shared" si="27"/>
        <v>442</v>
      </c>
      <c r="L159" s="64">
        <f t="shared" si="23"/>
        <v>5.2</v>
      </c>
      <c r="M159" s="153">
        <f t="shared" si="24"/>
        <v>442</v>
      </c>
      <c r="N159" s="65">
        <v>5</v>
      </c>
      <c r="O159" s="66"/>
      <c r="P159" s="67">
        <f t="shared" si="25"/>
        <v>0</v>
      </c>
      <c r="Q159" s="155">
        <f t="shared" si="26"/>
        <v>0</v>
      </c>
      <c r="R159" s="72" t="s">
        <v>41</v>
      </c>
      <c r="S159" s="68" t="s">
        <v>205</v>
      </c>
      <c r="T159" s="129" t="s">
        <v>404</v>
      </c>
      <c r="U159" s="133"/>
      <c r="V159" s="62" t="s">
        <v>259</v>
      </c>
      <c r="W159" s="69" t="s">
        <v>69</v>
      </c>
      <c r="X159" s="68" t="s">
        <v>313</v>
      </c>
      <c r="Y159" s="161" t="s">
        <v>526</v>
      </c>
      <c r="Z159" s="160"/>
      <c r="AB159" s="163"/>
      <c r="AE159" s="164"/>
    </row>
    <row r="160" spans="1:31" s="205" customFormat="1" hidden="1" x14ac:dyDescent="0.35">
      <c r="A160" s="184"/>
      <c r="B160" s="185" t="s">
        <v>391</v>
      </c>
      <c r="C160" s="185" t="s">
        <v>494</v>
      </c>
      <c r="D160" s="186" t="s">
        <v>27</v>
      </c>
      <c r="E160" s="185" t="s">
        <v>577</v>
      </c>
      <c r="F160" s="185" t="s">
        <v>529</v>
      </c>
      <c r="G160" s="188" t="s">
        <v>314</v>
      </c>
      <c r="H160" s="189" t="s">
        <v>315</v>
      </c>
      <c r="I160" s="189" t="s">
        <v>31</v>
      </c>
      <c r="J160" s="63">
        <v>23.060000000000002</v>
      </c>
      <c r="K160" s="63">
        <f t="shared" si="27"/>
        <v>1960.1000000000001</v>
      </c>
      <c r="L160" s="190">
        <f t="shared" si="23"/>
        <v>23.060000000000002</v>
      </c>
      <c r="M160" s="191">
        <f t="shared" si="24"/>
        <v>1960.1000000000001</v>
      </c>
      <c r="N160" s="192">
        <v>2</v>
      </c>
      <c r="O160" s="193"/>
      <c r="P160" s="194">
        <f t="shared" si="25"/>
        <v>0</v>
      </c>
      <c r="Q160" s="195">
        <f t="shared" si="26"/>
        <v>0</v>
      </c>
      <c r="R160" s="196" t="s">
        <v>41</v>
      </c>
      <c r="S160" s="197" t="s">
        <v>316</v>
      </c>
      <c r="T160" s="198" t="s">
        <v>405</v>
      </c>
      <c r="U160" s="199"/>
      <c r="V160" s="189" t="s">
        <v>230</v>
      </c>
      <c r="W160" s="200" t="s">
        <v>44</v>
      </c>
      <c r="X160" s="197" t="s">
        <v>317</v>
      </c>
      <c r="Y160" s="204" t="s">
        <v>526</v>
      </c>
      <c r="Z160" s="204"/>
      <c r="AB160" s="206"/>
    </row>
    <row r="161" spans="1:31" s="162" customFormat="1" x14ac:dyDescent="0.35">
      <c r="A161" s="182"/>
      <c r="B161" s="58" t="s">
        <v>391</v>
      </c>
      <c r="C161" s="58" t="s">
        <v>514</v>
      </c>
      <c r="D161" s="59" t="s">
        <v>27</v>
      </c>
      <c r="E161" s="58" t="s">
        <v>577</v>
      </c>
      <c r="F161" s="58" t="s">
        <v>529</v>
      </c>
      <c r="G161" s="165" t="s">
        <v>314</v>
      </c>
      <c r="H161" s="62" t="s">
        <v>570</v>
      </c>
      <c r="I161" s="62" t="s">
        <v>31</v>
      </c>
      <c r="J161" s="63">
        <f>K161/$Q$7</f>
        <v>26.341176470588234</v>
      </c>
      <c r="K161" s="63">
        <v>2239</v>
      </c>
      <c r="L161" s="152">
        <f t="shared" si="23"/>
        <v>26.341176470588234</v>
      </c>
      <c r="M161" s="157">
        <f t="shared" si="24"/>
        <v>2239</v>
      </c>
      <c r="N161" s="65">
        <v>2</v>
      </c>
      <c r="O161" s="66"/>
      <c r="P161" s="67">
        <f t="shared" si="25"/>
        <v>0</v>
      </c>
      <c r="Q161" s="155">
        <f t="shared" si="26"/>
        <v>0</v>
      </c>
      <c r="R161" s="72" t="s">
        <v>41</v>
      </c>
      <c r="S161" s="68" t="s">
        <v>316</v>
      </c>
      <c r="T161" s="133" t="s">
        <v>601</v>
      </c>
      <c r="U161" s="133" t="s">
        <v>397</v>
      </c>
      <c r="V161" s="62" t="s">
        <v>230</v>
      </c>
      <c r="W161" s="68" t="s">
        <v>44</v>
      </c>
      <c r="X161" s="68" t="s">
        <v>317</v>
      </c>
      <c r="Y161" s="161" t="s">
        <v>526</v>
      </c>
      <c r="Z161" s="160"/>
      <c r="AB161" s="163"/>
      <c r="AE161" s="164"/>
    </row>
    <row r="162" spans="1:31" s="162" customFormat="1" x14ac:dyDescent="0.35">
      <c r="A162" s="182"/>
      <c r="B162" s="58" t="s">
        <v>533</v>
      </c>
      <c r="C162" s="58" t="s">
        <v>494</v>
      </c>
      <c r="D162" s="59"/>
      <c r="E162" s="60" t="s">
        <v>28</v>
      </c>
      <c r="F162" s="58" t="s">
        <v>529</v>
      </c>
      <c r="G162" s="61" t="s">
        <v>532</v>
      </c>
      <c r="H162" s="62" t="s">
        <v>30</v>
      </c>
      <c r="I162" s="62" t="s">
        <v>31</v>
      </c>
      <c r="J162" s="63">
        <v>22.130000000000003</v>
      </c>
      <c r="K162" s="63">
        <f>J162*$Q$7</f>
        <v>1881.0500000000002</v>
      </c>
      <c r="L162" s="64">
        <f t="shared" si="23"/>
        <v>22.130000000000003</v>
      </c>
      <c r="M162" s="153">
        <f t="shared" si="24"/>
        <v>1881.0500000000002</v>
      </c>
      <c r="N162" s="65">
        <v>2</v>
      </c>
      <c r="O162" s="66"/>
      <c r="P162" s="67">
        <f t="shared" si="25"/>
        <v>0</v>
      </c>
      <c r="Q162" s="155">
        <f t="shared" si="26"/>
        <v>0</v>
      </c>
      <c r="R162" s="72" t="s">
        <v>41</v>
      </c>
      <c r="S162" s="68" t="s">
        <v>201</v>
      </c>
      <c r="T162" s="129" t="s">
        <v>405</v>
      </c>
      <c r="U162" s="133" t="s">
        <v>400</v>
      </c>
      <c r="V162" s="62" t="s">
        <v>43</v>
      </c>
      <c r="W162" s="69" t="s">
        <v>119</v>
      </c>
      <c r="X162" s="68" t="s">
        <v>202</v>
      </c>
      <c r="Y162" s="161" t="s">
        <v>526</v>
      </c>
      <c r="Z162" s="160"/>
      <c r="AB162" s="163"/>
      <c r="AE162" s="164"/>
    </row>
    <row r="163" spans="1:31" s="205" customFormat="1" hidden="1" x14ac:dyDescent="0.35">
      <c r="A163" s="184"/>
      <c r="B163" s="185" t="s">
        <v>389</v>
      </c>
      <c r="C163" s="185" t="s">
        <v>494</v>
      </c>
      <c r="D163" s="186" t="s">
        <v>27</v>
      </c>
      <c r="E163" s="187" t="s">
        <v>57</v>
      </c>
      <c r="F163" s="187" t="s">
        <v>58</v>
      </c>
      <c r="G163" s="188" t="s">
        <v>318</v>
      </c>
      <c r="H163" s="189" t="s">
        <v>40</v>
      </c>
      <c r="I163" s="189" t="s">
        <v>31</v>
      </c>
      <c r="J163" s="63">
        <v>5.2</v>
      </c>
      <c r="K163" s="63">
        <f>J163*$Q$7</f>
        <v>442</v>
      </c>
      <c r="L163" s="190">
        <f t="shared" si="23"/>
        <v>5.2</v>
      </c>
      <c r="M163" s="191">
        <f t="shared" si="24"/>
        <v>442</v>
      </c>
      <c r="N163" s="192">
        <v>5</v>
      </c>
      <c r="O163" s="193"/>
      <c r="P163" s="194">
        <f t="shared" si="25"/>
        <v>0</v>
      </c>
      <c r="Q163" s="195">
        <f t="shared" si="26"/>
        <v>0</v>
      </c>
      <c r="R163" s="196" t="s">
        <v>41</v>
      </c>
      <c r="S163" s="197" t="s">
        <v>319</v>
      </c>
      <c r="T163" s="198" t="s">
        <v>404</v>
      </c>
      <c r="U163" s="199" t="s">
        <v>398</v>
      </c>
      <c r="V163" s="189" t="s">
        <v>62</v>
      </c>
      <c r="W163" s="200" t="s">
        <v>320</v>
      </c>
      <c r="X163" s="197" t="s">
        <v>321</v>
      </c>
      <c r="Y163" s="204" t="s">
        <v>526</v>
      </c>
      <c r="Z163" s="204"/>
      <c r="AB163" s="206"/>
    </row>
    <row r="164" spans="1:31" ht="21" customHeight="1" x14ac:dyDescent="0.4">
      <c r="A164" s="182"/>
      <c r="B164" s="54" t="s">
        <v>630</v>
      </c>
      <c r="C164" s="54"/>
      <c r="D164" s="54"/>
      <c r="E164" s="54" t="s">
        <v>491</v>
      </c>
      <c r="F164" s="54"/>
      <c r="G164" s="54"/>
      <c r="H164" s="54"/>
      <c r="I164" s="54"/>
      <c r="J164" s="54"/>
      <c r="K164" s="54"/>
      <c r="L164" s="56"/>
      <c r="M164" s="154"/>
      <c r="N164" s="56"/>
      <c r="O164" s="54"/>
      <c r="P164" s="54"/>
      <c r="Q164" s="136"/>
      <c r="R164" s="136"/>
      <c r="S164" s="136"/>
      <c r="T164" s="127"/>
      <c r="U164" s="128"/>
      <c r="V164" s="54"/>
      <c r="W164" s="136"/>
      <c r="X164" s="136"/>
      <c r="AA164" s="70"/>
      <c r="AB164" s="57"/>
      <c r="AD164" s="70"/>
    </row>
    <row r="165" spans="1:31" s="202" customFormat="1" hidden="1" x14ac:dyDescent="0.4">
      <c r="A165" s="184"/>
      <c r="B165" s="185" t="s">
        <v>500</v>
      </c>
      <c r="C165" s="185" t="s">
        <v>514</v>
      </c>
      <c r="D165" s="186"/>
      <c r="E165" s="187" t="s">
        <v>473</v>
      </c>
      <c r="F165" s="187" t="s">
        <v>474</v>
      </c>
      <c r="G165" s="188" t="s">
        <v>515</v>
      </c>
      <c r="H165" s="189" t="s">
        <v>516</v>
      </c>
      <c r="I165" s="189" t="s">
        <v>525</v>
      </c>
      <c r="J165" s="63">
        <f>K165/$Q$7</f>
        <v>6.8588235294117643</v>
      </c>
      <c r="K165" s="63">
        <v>583</v>
      </c>
      <c r="L165" s="190">
        <f t="shared" ref="L165:L193" si="28">IF($Q$8="-",J165,IF($Q$8="в кассу предприятия",J165,IF($Q$8="на р/счет",J165*1.075,"-")))</f>
        <v>6.8588235294117643</v>
      </c>
      <c r="M165" s="191">
        <f t="shared" ref="M165:M193" si="29">IF($Q$8="-",K165,IF($Q$8="в кассу предприятия",K165,IF($Q$8="на р/счет",K165*1.075,"-")))</f>
        <v>583</v>
      </c>
      <c r="N165" s="192">
        <v>5</v>
      </c>
      <c r="O165" s="193"/>
      <c r="P165" s="194">
        <f t="shared" ref="P165:P193" si="30">IF($Q$9="","-",L165*O165)</f>
        <v>0</v>
      </c>
      <c r="Q165" s="195">
        <f t="shared" ref="Q165:Q193" si="31">IF($Q$9="","-",M165*O165)</f>
        <v>0</v>
      </c>
      <c r="R165" s="196" t="s">
        <v>41</v>
      </c>
      <c r="S165" s="197"/>
      <c r="T165" s="198"/>
      <c r="U165" s="199"/>
      <c r="V165" s="189"/>
      <c r="W165" s="200"/>
      <c r="X165" s="197"/>
      <c r="Y165" s="201"/>
      <c r="Z165" s="201"/>
      <c r="AB165" s="203"/>
    </row>
    <row r="166" spans="1:31" x14ac:dyDescent="0.4">
      <c r="A166" s="182"/>
      <c r="B166" s="58" t="s">
        <v>501</v>
      </c>
      <c r="C166" s="58" t="s">
        <v>514</v>
      </c>
      <c r="D166" s="59"/>
      <c r="E166" s="60" t="s">
        <v>473</v>
      </c>
      <c r="F166" s="60" t="s">
        <v>474</v>
      </c>
      <c r="G166" s="61" t="s">
        <v>483</v>
      </c>
      <c r="H166" s="62" t="s">
        <v>517</v>
      </c>
      <c r="I166" s="62" t="s">
        <v>525</v>
      </c>
      <c r="J166" s="63">
        <f>K166/$Q$7</f>
        <v>4.8235294117647056</v>
      </c>
      <c r="K166" s="63">
        <v>410</v>
      </c>
      <c r="L166" s="152">
        <f t="shared" si="28"/>
        <v>4.8235294117647056</v>
      </c>
      <c r="M166" s="157">
        <f t="shared" si="29"/>
        <v>410</v>
      </c>
      <c r="N166" s="65">
        <v>5</v>
      </c>
      <c r="O166" s="66"/>
      <c r="P166" s="67">
        <f t="shared" si="30"/>
        <v>0</v>
      </c>
      <c r="Q166" s="155">
        <f t="shared" si="31"/>
        <v>0</v>
      </c>
      <c r="R166" s="72" t="s">
        <v>41</v>
      </c>
      <c r="S166" s="68"/>
      <c r="T166" s="129"/>
      <c r="U166" s="133"/>
      <c r="V166" s="62"/>
      <c r="W166" s="69"/>
      <c r="X166" s="68"/>
      <c r="AA166" s="70"/>
      <c r="AB166" s="57"/>
      <c r="AD166" s="70"/>
    </row>
    <row r="167" spans="1:31" x14ac:dyDescent="0.4">
      <c r="A167" s="182"/>
      <c r="B167" s="58" t="s">
        <v>467</v>
      </c>
      <c r="C167" s="58" t="s">
        <v>494</v>
      </c>
      <c r="D167" s="59"/>
      <c r="E167" s="60" t="s">
        <v>473</v>
      </c>
      <c r="F167" s="60" t="s">
        <v>474</v>
      </c>
      <c r="G167" s="61" t="s">
        <v>483</v>
      </c>
      <c r="H167" s="62" t="s">
        <v>476</v>
      </c>
      <c r="I167" s="62" t="s">
        <v>31</v>
      </c>
      <c r="J167" s="63">
        <v>5.63</v>
      </c>
      <c r="K167" s="63">
        <f>J167*$Q$7</f>
        <v>478.55</v>
      </c>
      <c r="L167" s="64">
        <f t="shared" si="28"/>
        <v>5.63</v>
      </c>
      <c r="M167" s="153">
        <f t="shared" si="29"/>
        <v>478.55</v>
      </c>
      <c r="N167" s="65">
        <v>5</v>
      </c>
      <c r="O167" s="66"/>
      <c r="P167" s="67">
        <f t="shared" si="30"/>
        <v>0</v>
      </c>
      <c r="Q167" s="155">
        <f t="shared" si="31"/>
        <v>0</v>
      </c>
      <c r="R167" s="72" t="s">
        <v>41</v>
      </c>
      <c r="S167" s="68"/>
      <c r="T167" s="129"/>
      <c r="U167" s="133"/>
      <c r="V167" s="62"/>
      <c r="W167" s="69"/>
      <c r="X167" s="68"/>
      <c r="AA167" s="70"/>
      <c r="AB167" s="57"/>
      <c r="AD167" s="70"/>
    </row>
    <row r="168" spans="1:31" x14ac:dyDescent="0.4">
      <c r="A168" s="182"/>
      <c r="B168" s="58" t="s">
        <v>468</v>
      </c>
      <c r="C168" s="58" t="s">
        <v>494</v>
      </c>
      <c r="D168" s="59"/>
      <c r="E168" s="60" t="s">
        <v>473</v>
      </c>
      <c r="F168" s="60" t="s">
        <v>474</v>
      </c>
      <c r="G168" s="61" t="s">
        <v>485</v>
      </c>
      <c r="H168" s="62" t="s">
        <v>476</v>
      </c>
      <c r="I168" s="62" t="s">
        <v>31</v>
      </c>
      <c r="J168" s="63">
        <v>5.63</v>
      </c>
      <c r="K168" s="63">
        <f>J168*$Q$7</f>
        <v>478.55</v>
      </c>
      <c r="L168" s="64">
        <f t="shared" si="28"/>
        <v>5.63</v>
      </c>
      <c r="M168" s="153">
        <f t="shared" si="29"/>
        <v>478.55</v>
      </c>
      <c r="N168" s="65">
        <v>5</v>
      </c>
      <c r="O168" s="66"/>
      <c r="P168" s="67">
        <f t="shared" si="30"/>
        <v>0</v>
      </c>
      <c r="Q168" s="155">
        <f t="shared" si="31"/>
        <v>0</v>
      </c>
      <c r="R168" s="72" t="s">
        <v>41</v>
      </c>
      <c r="S168" s="68"/>
      <c r="T168" s="129"/>
      <c r="U168" s="133"/>
      <c r="V168" s="62"/>
      <c r="W168" s="69"/>
      <c r="X168" s="68"/>
      <c r="AA168" s="70"/>
      <c r="AB168" s="57"/>
      <c r="AD168" s="70"/>
    </row>
    <row r="169" spans="1:31" x14ac:dyDescent="0.4">
      <c r="A169" s="182"/>
      <c r="B169" s="58" t="s">
        <v>502</v>
      </c>
      <c r="C169" s="58" t="s">
        <v>514</v>
      </c>
      <c r="D169" s="59"/>
      <c r="E169" s="60" t="s">
        <v>473</v>
      </c>
      <c r="F169" s="60" t="s">
        <v>474</v>
      </c>
      <c r="G169" s="61" t="s">
        <v>481</v>
      </c>
      <c r="H169" s="62" t="s">
        <v>517</v>
      </c>
      <c r="I169" s="62" t="s">
        <v>525</v>
      </c>
      <c r="J169" s="63">
        <f>K169/$Q$7</f>
        <v>4.8235294117647056</v>
      </c>
      <c r="K169" s="63">
        <v>410</v>
      </c>
      <c r="L169" s="152">
        <f t="shared" si="28"/>
        <v>4.8235294117647056</v>
      </c>
      <c r="M169" s="157">
        <f t="shared" si="29"/>
        <v>410</v>
      </c>
      <c r="N169" s="65">
        <v>5</v>
      </c>
      <c r="O169" s="66"/>
      <c r="P169" s="67">
        <f t="shared" si="30"/>
        <v>0</v>
      </c>
      <c r="Q169" s="155">
        <f t="shared" si="31"/>
        <v>0</v>
      </c>
      <c r="R169" s="72" t="s">
        <v>41</v>
      </c>
      <c r="S169" s="68"/>
      <c r="T169" s="129"/>
      <c r="U169" s="133"/>
      <c r="V169" s="62"/>
      <c r="W169" s="69"/>
      <c r="X169" s="68"/>
      <c r="AA169" s="70"/>
      <c r="AB169" s="57"/>
      <c r="AD169" s="70"/>
    </row>
    <row r="170" spans="1:31" x14ac:dyDescent="0.4">
      <c r="A170" s="182"/>
      <c r="B170" s="58" t="s">
        <v>458</v>
      </c>
      <c r="C170" s="58" t="s">
        <v>494</v>
      </c>
      <c r="D170" s="59"/>
      <c r="E170" s="60" t="s">
        <v>473</v>
      </c>
      <c r="F170" s="60" t="s">
        <v>474</v>
      </c>
      <c r="G170" s="61" t="s">
        <v>481</v>
      </c>
      <c r="H170" s="62" t="s">
        <v>476</v>
      </c>
      <c r="I170" s="62" t="s">
        <v>31</v>
      </c>
      <c r="J170" s="63">
        <v>5.63</v>
      </c>
      <c r="K170" s="63">
        <f>J170*$Q$7</f>
        <v>478.55</v>
      </c>
      <c r="L170" s="64">
        <f t="shared" si="28"/>
        <v>5.63</v>
      </c>
      <c r="M170" s="153">
        <f t="shared" si="29"/>
        <v>478.55</v>
      </c>
      <c r="N170" s="65">
        <v>5</v>
      </c>
      <c r="O170" s="66"/>
      <c r="P170" s="67">
        <f t="shared" si="30"/>
        <v>0</v>
      </c>
      <c r="Q170" s="155">
        <f t="shared" si="31"/>
        <v>0</v>
      </c>
      <c r="R170" s="72" t="s">
        <v>41</v>
      </c>
      <c r="S170" s="68"/>
      <c r="T170" s="129"/>
      <c r="U170" s="133"/>
      <c r="V170" s="62"/>
      <c r="W170" s="69"/>
      <c r="X170" s="68"/>
      <c r="AA170" s="70"/>
      <c r="AB170" s="57"/>
      <c r="AD170" s="70"/>
    </row>
    <row r="171" spans="1:31" x14ac:dyDescent="0.4">
      <c r="A171" s="182"/>
      <c r="B171" s="58" t="s">
        <v>459</v>
      </c>
      <c r="C171" s="58" t="s">
        <v>494</v>
      </c>
      <c r="D171" s="59"/>
      <c r="E171" s="60" t="s">
        <v>473</v>
      </c>
      <c r="F171" s="60" t="s">
        <v>474</v>
      </c>
      <c r="G171" s="61" t="s">
        <v>484</v>
      </c>
      <c r="H171" s="62" t="s">
        <v>476</v>
      </c>
      <c r="I171" s="62" t="s">
        <v>31</v>
      </c>
      <c r="J171" s="63">
        <v>5.63</v>
      </c>
      <c r="K171" s="63">
        <f>J171*$Q$7</f>
        <v>478.55</v>
      </c>
      <c r="L171" s="64">
        <f t="shared" si="28"/>
        <v>5.63</v>
      </c>
      <c r="M171" s="153">
        <f t="shared" si="29"/>
        <v>478.55</v>
      </c>
      <c r="N171" s="65">
        <v>5</v>
      </c>
      <c r="O171" s="66"/>
      <c r="P171" s="67">
        <f t="shared" si="30"/>
        <v>0</v>
      </c>
      <c r="Q171" s="155">
        <f t="shared" si="31"/>
        <v>0</v>
      </c>
      <c r="R171" s="72" t="s">
        <v>41</v>
      </c>
      <c r="S171" s="68"/>
      <c r="T171" s="129"/>
      <c r="U171" s="133"/>
      <c r="V171" s="62"/>
      <c r="W171" s="69"/>
      <c r="X171" s="68"/>
      <c r="AA171" s="70"/>
      <c r="AB171" s="57"/>
      <c r="AD171" s="70"/>
    </row>
    <row r="172" spans="1:31" x14ac:dyDescent="0.4">
      <c r="A172" s="182"/>
      <c r="B172" s="58" t="s">
        <v>503</v>
      </c>
      <c r="C172" s="58" t="s">
        <v>514</v>
      </c>
      <c r="D172" s="59"/>
      <c r="E172" s="60" t="s">
        <v>473</v>
      </c>
      <c r="F172" s="60" t="s">
        <v>474</v>
      </c>
      <c r="G172" s="61" t="s">
        <v>487</v>
      </c>
      <c r="H172" s="62" t="s">
        <v>516</v>
      </c>
      <c r="I172" s="62" t="s">
        <v>525</v>
      </c>
      <c r="J172" s="63">
        <f>K172/$Q$7</f>
        <v>6.8588235294117643</v>
      </c>
      <c r="K172" s="63">
        <v>583</v>
      </c>
      <c r="L172" s="152">
        <f t="shared" si="28"/>
        <v>6.8588235294117643</v>
      </c>
      <c r="M172" s="157">
        <f t="shared" si="29"/>
        <v>583</v>
      </c>
      <c r="N172" s="65">
        <v>5</v>
      </c>
      <c r="O172" s="66"/>
      <c r="P172" s="67">
        <f t="shared" si="30"/>
        <v>0</v>
      </c>
      <c r="Q172" s="155">
        <f t="shared" si="31"/>
        <v>0</v>
      </c>
      <c r="R172" s="72" t="s">
        <v>41</v>
      </c>
      <c r="S172" s="68"/>
      <c r="T172" s="129"/>
      <c r="U172" s="133"/>
      <c r="V172" s="62"/>
      <c r="W172" s="69"/>
      <c r="X172" s="68"/>
      <c r="AA172" s="70"/>
      <c r="AB172" s="57"/>
      <c r="AD172" s="70"/>
    </row>
    <row r="173" spans="1:31" s="202" customFormat="1" hidden="1" x14ac:dyDescent="0.4">
      <c r="A173" s="184"/>
      <c r="B173" s="185" t="s">
        <v>460</v>
      </c>
      <c r="C173" s="185" t="s">
        <v>494</v>
      </c>
      <c r="D173" s="186"/>
      <c r="E173" s="187" t="s">
        <v>473</v>
      </c>
      <c r="F173" s="187" t="s">
        <v>474</v>
      </c>
      <c r="G173" s="188" t="s">
        <v>487</v>
      </c>
      <c r="H173" s="189" t="s">
        <v>476</v>
      </c>
      <c r="I173" s="189" t="s">
        <v>31</v>
      </c>
      <c r="J173" s="63">
        <v>5.63</v>
      </c>
      <c r="K173" s="63">
        <f>J173*$Q$7</f>
        <v>478.55</v>
      </c>
      <c r="L173" s="190">
        <f t="shared" si="28"/>
        <v>5.63</v>
      </c>
      <c r="M173" s="191">
        <f t="shared" si="29"/>
        <v>478.55</v>
      </c>
      <c r="N173" s="192">
        <v>5</v>
      </c>
      <c r="O173" s="193"/>
      <c r="P173" s="194">
        <f t="shared" si="30"/>
        <v>0</v>
      </c>
      <c r="Q173" s="195">
        <f t="shared" si="31"/>
        <v>0</v>
      </c>
      <c r="R173" s="196" t="s">
        <v>41</v>
      </c>
      <c r="S173" s="197"/>
      <c r="T173" s="198"/>
      <c r="U173" s="199"/>
      <c r="V173" s="189"/>
      <c r="W173" s="200"/>
      <c r="X173" s="197"/>
      <c r="Y173" s="201"/>
      <c r="Z173" s="201"/>
      <c r="AB173" s="203"/>
    </row>
    <row r="174" spans="1:31" x14ac:dyDescent="0.4">
      <c r="A174" s="182"/>
      <c r="B174" s="58" t="s">
        <v>504</v>
      </c>
      <c r="C174" s="58" t="s">
        <v>514</v>
      </c>
      <c r="D174" s="59"/>
      <c r="E174" s="60" t="s">
        <v>473</v>
      </c>
      <c r="F174" s="60" t="s">
        <v>474</v>
      </c>
      <c r="G174" s="61" t="s">
        <v>486</v>
      </c>
      <c r="H174" s="62" t="s">
        <v>516</v>
      </c>
      <c r="I174" s="62" t="s">
        <v>525</v>
      </c>
      <c r="J174" s="63">
        <f>K174/$Q$7</f>
        <v>6.8588235294117643</v>
      </c>
      <c r="K174" s="63">
        <v>583</v>
      </c>
      <c r="L174" s="152">
        <f t="shared" si="28"/>
        <v>6.8588235294117643</v>
      </c>
      <c r="M174" s="157">
        <f t="shared" si="29"/>
        <v>583</v>
      </c>
      <c r="N174" s="65">
        <v>5</v>
      </c>
      <c r="O174" s="66"/>
      <c r="P174" s="67">
        <f t="shared" si="30"/>
        <v>0</v>
      </c>
      <c r="Q174" s="155">
        <f t="shared" si="31"/>
        <v>0</v>
      </c>
      <c r="R174" s="72" t="s">
        <v>41</v>
      </c>
      <c r="S174" s="68"/>
      <c r="T174" s="129"/>
      <c r="U174" s="133"/>
      <c r="V174" s="62"/>
      <c r="W174" s="69"/>
      <c r="X174" s="68"/>
      <c r="AA174" s="70"/>
      <c r="AB174" s="57"/>
      <c r="AD174" s="70"/>
    </row>
    <row r="175" spans="1:31" x14ac:dyDescent="0.4">
      <c r="A175" s="182"/>
      <c r="B175" s="58" t="s">
        <v>505</v>
      </c>
      <c r="C175" s="58" t="s">
        <v>514</v>
      </c>
      <c r="D175" s="59"/>
      <c r="E175" s="60" t="s">
        <v>473</v>
      </c>
      <c r="F175" s="60" t="s">
        <v>474</v>
      </c>
      <c r="G175" s="61" t="s">
        <v>486</v>
      </c>
      <c r="H175" s="62" t="s">
        <v>518</v>
      </c>
      <c r="I175" s="62" t="s">
        <v>525</v>
      </c>
      <c r="J175" s="63">
        <f>K175/$Q$7</f>
        <v>3.7058823529411766</v>
      </c>
      <c r="K175" s="63">
        <v>315</v>
      </c>
      <c r="L175" s="152">
        <f t="shared" si="28"/>
        <v>3.7058823529411766</v>
      </c>
      <c r="M175" s="157">
        <f t="shared" si="29"/>
        <v>315</v>
      </c>
      <c r="N175" s="65">
        <v>5</v>
      </c>
      <c r="O175" s="66"/>
      <c r="P175" s="67">
        <f t="shared" si="30"/>
        <v>0</v>
      </c>
      <c r="Q175" s="155">
        <f t="shared" si="31"/>
        <v>0</v>
      </c>
      <c r="R175" s="72" t="s">
        <v>41</v>
      </c>
      <c r="S175" s="68"/>
      <c r="T175" s="129"/>
      <c r="U175" s="133"/>
      <c r="V175" s="62"/>
      <c r="W175" s="69"/>
      <c r="X175" s="68"/>
      <c r="AA175" s="70"/>
      <c r="AB175" s="57"/>
      <c r="AD175" s="70"/>
    </row>
    <row r="176" spans="1:31" x14ac:dyDescent="0.4">
      <c r="A176" s="182"/>
      <c r="B176" s="58" t="s">
        <v>469</v>
      </c>
      <c r="C176" s="58" t="s">
        <v>494</v>
      </c>
      <c r="D176" s="59"/>
      <c r="E176" s="60" t="s">
        <v>473</v>
      </c>
      <c r="F176" s="60" t="s">
        <v>474</v>
      </c>
      <c r="G176" s="61" t="s">
        <v>486</v>
      </c>
      <c r="H176" s="62" t="s">
        <v>476</v>
      </c>
      <c r="I176" s="62" t="s">
        <v>31</v>
      </c>
      <c r="J176" s="63">
        <v>5.63</v>
      </c>
      <c r="K176" s="63">
        <f>J176*$Q$7</f>
        <v>478.55</v>
      </c>
      <c r="L176" s="64">
        <f t="shared" si="28"/>
        <v>5.63</v>
      </c>
      <c r="M176" s="153">
        <f t="shared" si="29"/>
        <v>478.55</v>
      </c>
      <c r="N176" s="65">
        <v>5</v>
      </c>
      <c r="O176" s="66"/>
      <c r="P176" s="67">
        <f t="shared" si="30"/>
        <v>0</v>
      </c>
      <c r="Q176" s="155">
        <f t="shared" si="31"/>
        <v>0</v>
      </c>
      <c r="R176" s="72" t="s">
        <v>41</v>
      </c>
      <c r="S176" s="68"/>
      <c r="T176" s="129"/>
      <c r="U176" s="133"/>
      <c r="V176" s="62"/>
      <c r="W176" s="69"/>
      <c r="X176" s="68"/>
      <c r="AA176" s="70"/>
      <c r="AB176" s="57"/>
      <c r="AD176" s="70"/>
    </row>
    <row r="177" spans="1:30" x14ac:dyDescent="0.4">
      <c r="A177" s="182"/>
      <c r="B177" s="58" t="s">
        <v>506</v>
      </c>
      <c r="C177" s="58" t="s">
        <v>514</v>
      </c>
      <c r="D177" s="59"/>
      <c r="E177" s="60" t="s">
        <v>473</v>
      </c>
      <c r="F177" s="60" t="s">
        <v>474</v>
      </c>
      <c r="G177" s="61" t="s">
        <v>489</v>
      </c>
      <c r="H177" s="62" t="s">
        <v>516</v>
      </c>
      <c r="I177" s="62" t="s">
        <v>525</v>
      </c>
      <c r="J177" s="63">
        <f>K177/$Q$7</f>
        <v>5.8235294117647056</v>
      </c>
      <c r="K177" s="63">
        <v>495</v>
      </c>
      <c r="L177" s="152">
        <f t="shared" si="28"/>
        <v>5.8235294117647056</v>
      </c>
      <c r="M177" s="157">
        <f t="shared" si="29"/>
        <v>495</v>
      </c>
      <c r="N177" s="65">
        <v>5</v>
      </c>
      <c r="O177" s="66"/>
      <c r="P177" s="67">
        <f t="shared" si="30"/>
        <v>0</v>
      </c>
      <c r="Q177" s="155">
        <f t="shared" si="31"/>
        <v>0</v>
      </c>
      <c r="R177" s="72" t="s">
        <v>41</v>
      </c>
      <c r="S177" s="68"/>
      <c r="T177" s="129"/>
      <c r="U177" s="133"/>
      <c r="V177" s="62"/>
      <c r="W177" s="69"/>
      <c r="X177" s="68"/>
      <c r="AA177" s="70"/>
      <c r="AB177" s="57"/>
      <c r="AD177" s="70"/>
    </row>
    <row r="178" spans="1:30" x14ac:dyDescent="0.4">
      <c r="A178" s="182"/>
      <c r="B178" s="58" t="s">
        <v>471</v>
      </c>
      <c r="C178" s="58" t="s">
        <v>494</v>
      </c>
      <c r="D178" s="59"/>
      <c r="E178" s="60" t="s">
        <v>473</v>
      </c>
      <c r="F178" s="60" t="s">
        <v>474</v>
      </c>
      <c r="G178" s="61" t="s">
        <v>489</v>
      </c>
      <c r="H178" s="62" t="s">
        <v>476</v>
      </c>
      <c r="I178" s="62" t="s">
        <v>31</v>
      </c>
      <c r="J178" s="63">
        <v>5.63</v>
      </c>
      <c r="K178" s="63">
        <f>J178*$Q$7</f>
        <v>478.55</v>
      </c>
      <c r="L178" s="64">
        <f t="shared" si="28"/>
        <v>5.63</v>
      </c>
      <c r="M178" s="153">
        <f t="shared" si="29"/>
        <v>478.55</v>
      </c>
      <c r="N178" s="65">
        <v>5</v>
      </c>
      <c r="O178" s="66"/>
      <c r="P178" s="67">
        <f t="shared" si="30"/>
        <v>0</v>
      </c>
      <c r="Q178" s="155">
        <f t="shared" si="31"/>
        <v>0</v>
      </c>
      <c r="R178" s="72" t="s">
        <v>41</v>
      </c>
      <c r="S178" s="68"/>
      <c r="T178" s="129"/>
      <c r="U178" s="133"/>
      <c r="V178" s="62"/>
      <c r="W178" s="69"/>
      <c r="X178" s="68"/>
      <c r="AA178" s="70"/>
      <c r="AB178" s="57"/>
      <c r="AD178" s="70"/>
    </row>
    <row r="179" spans="1:30" x14ac:dyDescent="0.4">
      <c r="A179" s="182"/>
      <c r="B179" s="58" t="s">
        <v>463</v>
      </c>
      <c r="C179" s="58" t="s">
        <v>494</v>
      </c>
      <c r="D179" s="59"/>
      <c r="E179" s="60" t="s">
        <v>473</v>
      </c>
      <c r="F179" s="60" t="s">
        <v>474</v>
      </c>
      <c r="G179" s="61" t="s">
        <v>478</v>
      </c>
      <c r="H179" s="62" t="s">
        <v>476</v>
      </c>
      <c r="I179" s="62" t="s">
        <v>31</v>
      </c>
      <c r="J179" s="63">
        <v>5.63</v>
      </c>
      <c r="K179" s="63">
        <f>J179*$Q$7</f>
        <v>478.55</v>
      </c>
      <c r="L179" s="64">
        <f t="shared" si="28"/>
        <v>5.63</v>
      </c>
      <c r="M179" s="153">
        <f t="shared" si="29"/>
        <v>478.55</v>
      </c>
      <c r="N179" s="65">
        <v>5</v>
      </c>
      <c r="O179" s="66"/>
      <c r="P179" s="67">
        <f t="shared" si="30"/>
        <v>0</v>
      </c>
      <c r="Q179" s="155">
        <f t="shared" si="31"/>
        <v>0</v>
      </c>
      <c r="R179" s="72" t="s">
        <v>41</v>
      </c>
      <c r="S179" s="68"/>
      <c r="T179" s="129"/>
      <c r="U179" s="133"/>
      <c r="V179" s="62"/>
      <c r="W179" s="69"/>
      <c r="X179" s="68"/>
      <c r="AA179" s="70"/>
      <c r="AB179" s="57"/>
      <c r="AD179" s="70"/>
    </row>
    <row r="180" spans="1:30" x14ac:dyDescent="0.4">
      <c r="A180" s="182"/>
      <c r="B180" s="58" t="s">
        <v>461</v>
      </c>
      <c r="C180" s="58" t="s">
        <v>494</v>
      </c>
      <c r="D180" s="59"/>
      <c r="E180" s="60" t="s">
        <v>473</v>
      </c>
      <c r="F180" s="60" t="s">
        <v>474</v>
      </c>
      <c r="G180" s="61" t="s">
        <v>475</v>
      </c>
      <c r="H180" s="62" t="s">
        <v>476</v>
      </c>
      <c r="I180" s="62" t="s">
        <v>31</v>
      </c>
      <c r="J180" s="63">
        <v>5.63</v>
      </c>
      <c r="K180" s="63">
        <f>J180*$Q$7</f>
        <v>478.55</v>
      </c>
      <c r="L180" s="64">
        <f t="shared" si="28"/>
        <v>5.63</v>
      </c>
      <c r="M180" s="153">
        <f t="shared" si="29"/>
        <v>478.55</v>
      </c>
      <c r="N180" s="65">
        <v>5</v>
      </c>
      <c r="O180" s="66"/>
      <c r="P180" s="67">
        <f t="shared" si="30"/>
        <v>0</v>
      </c>
      <c r="Q180" s="155">
        <f t="shared" si="31"/>
        <v>0</v>
      </c>
      <c r="R180" s="72" t="s">
        <v>41</v>
      </c>
      <c r="S180" s="68"/>
      <c r="T180" s="129"/>
      <c r="U180" s="133"/>
      <c r="V180" s="62"/>
      <c r="W180" s="69"/>
      <c r="X180" s="68"/>
      <c r="AA180" s="70"/>
      <c r="AB180" s="57"/>
      <c r="AD180" s="70"/>
    </row>
    <row r="181" spans="1:30" x14ac:dyDescent="0.4">
      <c r="A181" s="182"/>
      <c r="B181" s="58" t="s">
        <v>472</v>
      </c>
      <c r="C181" s="58" t="s">
        <v>494</v>
      </c>
      <c r="D181" s="59"/>
      <c r="E181" s="60" t="s">
        <v>473</v>
      </c>
      <c r="F181" s="60" t="s">
        <v>474</v>
      </c>
      <c r="G181" s="61" t="s">
        <v>490</v>
      </c>
      <c r="H181" s="62" t="s">
        <v>476</v>
      </c>
      <c r="I181" s="62" t="s">
        <v>31</v>
      </c>
      <c r="J181" s="63">
        <v>5.63</v>
      </c>
      <c r="K181" s="63">
        <f>J181*$Q$7</f>
        <v>478.55</v>
      </c>
      <c r="L181" s="64">
        <f t="shared" si="28"/>
        <v>5.63</v>
      </c>
      <c r="M181" s="153">
        <f t="shared" si="29"/>
        <v>478.55</v>
      </c>
      <c r="N181" s="65">
        <v>5</v>
      </c>
      <c r="O181" s="66"/>
      <c r="P181" s="67">
        <f t="shared" si="30"/>
        <v>0</v>
      </c>
      <c r="Q181" s="155">
        <f t="shared" si="31"/>
        <v>0</v>
      </c>
      <c r="R181" s="72" t="s">
        <v>41</v>
      </c>
      <c r="S181" s="68"/>
      <c r="T181" s="129"/>
      <c r="U181" s="133"/>
      <c r="V181" s="62"/>
      <c r="W181" s="69"/>
      <c r="X181" s="68"/>
      <c r="AA181" s="70"/>
      <c r="AB181" s="57"/>
      <c r="AD181" s="70"/>
    </row>
    <row r="182" spans="1:30" s="202" customFormat="1" hidden="1" x14ac:dyDescent="0.4">
      <c r="A182" s="184"/>
      <c r="B182" s="185" t="s">
        <v>462</v>
      </c>
      <c r="C182" s="185" t="s">
        <v>494</v>
      </c>
      <c r="D182" s="186"/>
      <c r="E182" s="187" t="s">
        <v>473</v>
      </c>
      <c r="F182" s="187" t="s">
        <v>474</v>
      </c>
      <c r="G182" s="188" t="s">
        <v>477</v>
      </c>
      <c r="H182" s="189" t="s">
        <v>476</v>
      </c>
      <c r="I182" s="189" t="s">
        <v>31</v>
      </c>
      <c r="J182" s="63">
        <v>5.63</v>
      </c>
      <c r="K182" s="63">
        <f>J182*$Q$7</f>
        <v>478.55</v>
      </c>
      <c r="L182" s="190">
        <f t="shared" si="28"/>
        <v>5.63</v>
      </c>
      <c r="M182" s="191">
        <f t="shared" si="29"/>
        <v>478.55</v>
      </c>
      <c r="N182" s="192">
        <v>5</v>
      </c>
      <c r="O182" s="193"/>
      <c r="P182" s="194">
        <f t="shared" si="30"/>
        <v>0</v>
      </c>
      <c r="Q182" s="195">
        <f t="shared" si="31"/>
        <v>0</v>
      </c>
      <c r="R182" s="196" t="s">
        <v>41</v>
      </c>
      <c r="S182" s="197"/>
      <c r="T182" s="198"/>
      <c r="U182" s="199"/>
      <c r="V182" s="189"/>
      <c r="W182" s="200"/>
      <c r="X182" s="197"/>
      <c r="Y182" s="201"/>
      <c r="Z182" s="201"/>
      <c r="AB182" s="203"/>
    </row>
    <row r="183" spans="1:30" x14ac:dyDescent="0.4">
      <c r="A183" s="182"/>
      <c r="B183" s="58" t="s">
        <v>507</v>
      </c>
      <c r="C183" s="58" t="s">
        <v>514</v>
      </c>
      <c r="D183" s="59"/>
      <c r="E183" s="60" t="s">
        <v>473</v>
      </c>
      <c r="F183" s="60" t="s">
        <v>474</v>
      </c>
      <c r="G183" s="61" t="s">
        <v>519</v>
      </c>
      <c r="H183" s="62" t="s">
        <v>517</v>
      </c>
      <c r="I183" s="62" t="s">
        <v>525</v>
      </c>
      <c r="J183" s="63">
        <f>K183/$Q$7</f>
        <v>4.4117647058823533</v>
      </c>
      <c r="K183" s="63">
        <v>375</v>
      </c>
      <c r="L183" s="152">
        <f t="shared" si="28"/>
        <v>4.4117647058823533</v>
      </c>
      <c r="M183" s="157">
        <f t="shared" si="29"/>
        <v>375</v>
      </c>
      <c r="N183" s="65">
        <v>5</v>
      </c>
      <c r="O183" s="66"/>
      <c r="P183" s="67">
        <f t="shared" si="30"/>
        <v>0</v>
      </c>
      <c r="Q183" s="155">
        <f t="shared" si="31"/>
        <v>0</v>
      </c>
      <c r="R183" s="72" t="s">
        <v>41</v>
      </c>
      <c r="S183" s="68"/>
      <c r="T183" s="129"/>
      <c r="U183" s="133"/>
      <c r="V183" s="62"/>
      <c r="W183" s="69"/>
      <c r="X183" s="68"/>
      <c r="AA183" s="70"/>
      <c r="AB183" s="57"/>
      <c r="AD183" s="70"/>
    </row>
    <row r="184" spans="1:30" x14ac:dyDescent="0.4">
      <c r="A184" s="182"/>
      <c r="B184" s="58" t="s">
        <v>508</v>
      </c>
      <c r="C184" s="58" t="s">
        <v>514</v>
      </c>
      <c r="D184" s="59"/>
      <c r="E184" s="60" t="s">
        <v>473</v>
      </c>
      <c r="F184" s="60" t="s">
        <v>474</v>
      </c>
      <c r="G184" s="61" t="s">
        <v>520</v>
      </c>
      <c r="H184" s="62" t="s">
        <v>517</v>
      </c>
      <c r="I184" s="62" t="s">
        <v>525</v>
      </c>
      <c r="J184" s="63">
        <f>K184/$Q$7</f>
        <v>4.4117647058823533</v>
      </c>
      <c r="K184" s="63">
        <v>375</v>
      </c>
      <c r="L184" s="152">
        <f t="shared" si="28"/>
        <v>4.4117647058823533</v>
      </c>
      <c r="M184" s="157">
        <f t="shared" si="29"/>
        <v>375</v>
      </c>
      <c r="N184" s="65">
        <v>5</v>
      </c>
      <c r="O184" s="66"/>
      <c r="P184" s="67">
        <f t="shared" si="30"/>
        <v>0</v>
      </c>
      <c r="Q184" s="155">
        <f t="shared" si="31"/>
        <v>0</v>
      </c>
      <c r="R184" s="72" t="s">
        <v>41</v>
      </c>
      <c r="S184" s="68"/>
      <c r="T184" s="129"/>
      <c r="U184" s="133"/>
      <c r="V184" s="62"/>
      <c r="W184" s="69"/>
      <c r="X184" s="68"/>
      <c r="AA184" s="70"/>
      <c r="AB184" s="57"/>
      <c r="AD184" s="70"/>
    </row>
    <row r="185" spans="1:30" s="202" customFormat="1" hidden="1" x14ac:dyDescent="0.4">
      <c r="A185" s="184"/>
      <c r="B185" s="185" t="s">
        <v>509</v>
      </c>
      <c r="C185" s="185" t="s">
        <v>514</v>
      </c>
      <c r="D185" s="186"/>
      <c r="E185" s="187" t="s">
        <v>473</v>
      </c>
      <c r="F185" s="187" t="s">
        <v>474</v>
      </c>
      <c r="G185" s="188" t="s">
        <v>488</v>
      </c>
      <c r="H185" s="189" t="s">
        <v>521</v>
      </c>
      <c r="I185" s="189" t="s">
        <v>31</v>
      </c>
      <c r="J185" s="63">
        <f>K185/$Q$7</f>
        <v>2.4117647058823528</v>
      </c>
      <c r="K185" s="63">
        <v>205</v>
      </c>
      <c r="L185" s="190">
        <f t="shared" si="28"/>
        <v>2.4117647058823528</v>
      </c>
      <c r="M185" s="191">
        <f t="shared" si="29"/>
        <v>205</v>
      </c>
      <c r="N185" s="192">
        <v>30</v>
      </c>
      <c r="O185" s="193"/>
      <c r="P185" s="194">
        <f t="shared" si="30"/>
        <v>0</v>
      </c>
      <c r="Q185" s="195">
        <f t="shared" si="31"/>
        <v>0</v>
      </c>
      <c r="R185" s="196" t="s">
        <v>41</v>
      </c>
      <c r="S185" s="197"/>
      <c r="T185" s="198"/>
      <c r="U185" s="199"/>
      <c r="V185" s="189"/>
      <c r="W185" s="200"/>
      <c r="X185" s="197"/>
      <c r="Y185" s="201"/>
      <c r="Z185" s="201"/>
      <c r="AB185" s="203"/>
    </row>
    <row r="186" spans="1:30" x14ac:dyDescent="0.4">
      <c r="A186" s="182"/>
      <c r="B186" s="58" t="s">
        <v>510</v>
      </c>
      <c r="C186" s="58" t="s">
        <v>514</v>
      </c>
      <c r="D186" s="59"/>
      <c r="E186" s="60" t="s">
        <v>473</v>
      </c>
      <c r="F186" s="60" t="s">
        <v>474</v>
      </c>
      <c r="G186" s="61" t="s">
        <v>488</v>
      </c>
      <c r="H186" s="62" t="s">
        <v>517</v>
      </c>
      <c r="I186" s="62" t="s">
        <v>525</v>
      </c>
      <c r="J186" s="63">
        <f>K186/$Q$7</f>
        <v>4.4117647058823533</v>
      </c>
      <c r="K186" s="63">
        <v>375</v>
      </c>
      <c r="L186" s="152">
        <f t="shared" si="28"/>
        <v>4.4117647058823533</v>
      </c>
      <c r="M186" s="157">
        <f t="shared" si="29"/>
        <v>375</v>
      </c>
      <c r="N186" s="65">
        <v>5</v>
      </c>
      <c r="O186" s="66"/>
      <c r="P186" s="67">
        <f t="shared" si="30"/>
        <v>0</v>
      </c>
      <c r="Q186" s="155">
        <f t="shared" si="31"/>
        <v>0</v>
      </c>
      <c r="R186" s="72" t="s">
        <v>41</v>
      </c>
      <c r="S186" s="68"/>
      <c r="T186" s="129"/>
      <c r="U186" s="133"/>
      <c r="V186" s="62"/>
      <c r="W186" s="69"/>
      <c r="X186" s="68"/>
      <c r="AA186" s="70"/>
      <c r="AB186" s="57"/>
      <c r="AD186" s="70"/>
    </row>
    <row r="187" spans="1:30" x14ac:dyDescent="0.4">
      <c r="A187" s="182"/>
      <c r="B187" s="58" t="s">
        <v>470</v>
      </c>
      <c r="C187" s="58" t="s">
        <v>494</v>
      </c>
      <c r="D187" s="59"/>
      <c r="E187" s="60" t="s">
        <v>473</v>
      </c>
      <c r="F187" s="60" t="s">
        <v>474</v>
      </c>
      <c r="G187" s="61" t="s">
        <v>488</v>
      </c>
      <c r="H187" s="62" t="s">
        <v>476</v>
      </c>
      <c r="I187" s="62" t="s">
        <v>31</v>
      </c>
      <c r="J187" s="63">
        <v>5.63</v>
      </c>
      <c r="K187" s="63">
        <f>J187*$Q$7</f>
        <v>478.55</v>
      </c>
      <c r="L187" s="64">
        <f t="shared" si="28"/>
        <v>5.63</v>
      </c>
      <c r="M187" s="153">
        <f t="shared" si="29"/>
        <v>478.55</v>
      </c>
      <c r="N187" s="65">
        <v>5</v>
      </c>
      <c r="O187" s="66"/>
      <c r="P187" s="67">
        <f t="shared" si="30"/>
        <v>0</v>
      </c>
      <c r="Q187" s="155">
        <f t="shared" si="31"/>
        <v>0</v>
      </c>
      <c r="R187" s="72" t="s">
        <v>41</v>
      </c>
      <c r="S187" s="68"/>
      <c r="T187" s="129"/>
      <c r="U187" s="133"/>
      <c r="V187" s="62"/>
      <c r="W187" s="69"/>
      <c r="X187" s="68"/>
      <c r="AA187" s="70"/>
      <c r="AB187" s="57"/>
      <c r="AD187" s="70"/>
    </row>
    <row r="188" spans="1:30" x14ac:dyDescent="0.4">
      <c r="A188" s="182"/>
      <c r="B188" s="58" t="s">
        <v>465</v>
      </c>
      <c r="C188" s="58" t="s">
        <v>494</v>
      </c>
      <c r="D188" s="59"/>
      <c r="E188" s="60" t="s">
        <v>473</v>
      </c>
      <c r="F188" s="60" t="s">
        <v>474</v>
      </c>
      <c r="G188" s="61" t="s">
        <v>480</v>
      </c>
      <c r="H188" s="62" t="s">
        <v>476</v>
      </c>
      <c r="I188" s="62" t="s">
        <v>31</v>
      </c>
      <c r="J188" s="63">
        <v>5.63</v>
      </c>
      <c r="K188" s="63">
        <f>J188*$Q$7</f>
        <v>478.55</v>
      </c>
      <c r="L188" s="64">
        <f t="shared" si="28"/>
        <v>5.63</v>
      </c>
      <c r="M188" s="153">
        <f t="shared" si="29"/>
        <v>478.55</v>
      </c>
      <c r="N188" s="65">
        <v>5</v>
      </c>
      <c r="O188" s="66"/>
      <c r="P188" s="67">
        <f t="shared" si="30"/>
        <v>0</v>
      </c>
      <c r="Q188" s="155">
        <f t="shared" si="31"/>
        <v>0</v>
      </c>
      <c r="R188" s="72" t="s">
        <v>41</v>
      </c>
      <c r="S188" s="68"/>
      <c r="T188" s="129"/>
      <c r="U188" s="133"/>
      <c r="V188" s="62"/>
      <c r="W188" s="69"/>
      <c r="X188" s="68"/>
      <c r="AA188" s="70"/>
      <c r="AB188" s="57"/>
      <c r="AD188" s="70"/>
    </row>
    <row r="189" spans="1:30" x14ac:dyDescent="0.4">
      <c r="A189" s="182"/>
      <c r="B189" s="58" t="s">
        <v>511</v>
      </c>
      <c r="C189" s="58" t="s">
        <v>514</v>
      </c>
      <c r="D189" s="59"/>
      <c r="E189" s="60" t="s">
        <v>473</v>
      </c>
      <c r="F189" s="60" t="s">
        <v>474</v>
      </c>
      <c r="G189" s="61" t="s">
        <v>522</v>
      </c>
      <c r="H189" s="62" t="s">
        <v>517</v>
      </c>
      <c r="I189" s="62" t="s">
        <v>525</v>
      </c>
      <c r="J189" s="63">
        <f>K189/$Q$7</f>
        <v>4.6117647058823525</v>
      </c>
      <c r="K189" s="63">
        <v>392</v>
      </c>
      <c r="L189" s="152">
        <f t="shared" si="28"/>
        <v>4.6117647058823525</v>
      </c>
      <c r="M189" s="157">
        <f t="shared" si="29"/>
        <v>392</v>
      </c>
      <c r="N189" s="65">
        <v>5</v>
      </c>
      <c r="O189" s="66"/>
      <c r="P189" s="67">
        <f t="shared" si="30"/>
        <v>0</v>
      </c>
      <c r="Q189" s="155">
        <f t="shared" si="31"/>
        <v>0</v>
      </c>
      <c r="R189" s="72" t="s">
        <v>41</v>
      </c>
      <c r="S189" s="68"/>
      <c r="T189" s="129"/>
      <c r="U189" s="133"/>
      <c r="V189" s="62"/>
      <c r="W189" s="69"/>
      <c r="X189" s="68"/>
      <c r="AA189" s="70"/>
      <c r="AB189" s="57"/>
      <c r="AD189" s="70"/>
    </row>
    <row r="190" spans="1:30" x14ac:dyDescent="0.4">
      <c r="A190" s="182"/>
      <c r="B190" s="58" t="s">
        <v>512</v>
      </c>
      <c r="C190" s="58" t="s">
        <v>514</v>
      </c>
      <c r="D190" s="59"/>
      <c r="E190" s="60" t="s">
        <v>473</v>
      </c>
      <c r="F190" s="60" t="s">
        <v>474</v>
      </c>
      <c r="G190" s="61" t="s">
        <v>523</v>
      </c>
      <c r="H190" s="62" t="s">
        <v>516</v>
      </c>
      <c r="I190" s="62" t="s">
        <v>525</v>
      </c>
      <c r="J190" s="63">
        <f>K190/$Q$7</f>
        <v>6.8588235294117643</v>
      </c>
      <c r="K190" s="63">
        <v>583</v>
      </c>
      <c r="L190" s="152">
        <f t="shared" si="28"/>
        <v>6.8588235294117643</v>
      </c>
      <c r="M190" s="157">
        <f t="shared" si="29"/>
        <v>583</v>
      </c>
      <c r="N190" s="65">
        <v>5</v>
      </c>
      <c r="O190" s="66"/>
      <c r="P190" s="67">
        <f t="shared" si="30"/>
        <v>0</v>
      </c>
      <c r="Q190" s="155">
        <f t="shared" si="31"/>
        <v>0</v>
      </c>
      <c r="R190" s="72" t="s">
        <v>41</v>
      </c>
      <c r="S190" s="68"/>
      <c r="T190" s="129"/>
      <c r="U190" s="133"/>
      <c r="V190" s="62"/>
      <c r="W190" s="69"/>
      <c r="X190" s="68"/>
      <c r="AA190" s="70"/>
      <c r="AB190" s="57"/>
      <c r="AD190" s="70"/>
    </row>
    <row r="191" spans="1:30" x14ac:dyDescent="0.4">
      <c r="A191" s="182"/>
      <c r="B191" s="58" t="s">
        <v>464</v>
      </c>
      <c r="C191" s="58" t="s">
        <v>494</v>
      </c>
      <c r="D191" s="59"/>
      <c r="E191" s="60" t="s">
        <v>473</v>
      </c>
      <c r="F191" s="60" t="s">
        <v>474</v>
      </c>
      <c r="G191" s="61" t="s">
        <v>479</v>
      </c>
      <c r="H191" s="62" t="s">
        <v>476</v>
      </c>
      <c r="I191" s="62" t="s">
        <v>31</v>
      </c>
      <c r="J191" s="63">
        <v>5.63</v>
      </c>
      <c r="K191" s="63">
        <f>J191*$Q$7</f>
        <v>478.55</v>
      </c>
      <c r="L191" s="64">
        <f t="shared" si="28"/>
        <v>5.63</v>
      </c>
      <c r="M191" s="153">
        <f t="shared" si="29"/>
        <v>478.55</v>
      </c>
      <c r="N191" s="65">
        <v>5</v>
      </c>
      <c r="O191" s="66"/>
      <c r="P191" s="67">
        <f t="shared" si="30"/>
        <v>0</v>
      </c>
      <c r="Q191" s="155">
        <f t="shared" si="31"/>
        <v>0</v>
      </c>
      <c r="R191" s="72" t="s">
        <v>41</v>
      </c>
      <c r="S191" s="68"/>
      <c r="T191" s="129"/>
      <c r="U191" s="133"/>
      <c r="V191" s="62"/>
      <c r="W191" s="69"/>
      <c r="X191" s="68"/>
      <c r="AA191" s="70"/>
      <c r="AB191" s="57"/>
      <c r="AD191" s="70"/>
    </row>
    <row r="192" spans="1:30" x14ac:dyDescent="0.4">
      <c r="A192" s="182"/>
      <c r="B192" s="58" t="s">
        <v>513</v>
      </c>
      <c r="C192" s="58" t="s">
        <v>514</v>
      </c>
      <c r="D192" s="59"/>
      <c r="E192" s="60" t="s">
        <v>473</v>
      </c>
      <c r="F192" s="60" t="s">
        <v>474</v>
      </c>
      <c r="G192" s="61" t="s">
        <v>524</v>
      </c>
      <c r="H192" s="62" t="s">
        <v>517</v>
      </c>
      <c r="I192" s="62" t="s">
        <v>525</v>
      </c>
      <c r="J192" s="63">
        <f>K192/$Q$7</f>
        <v>6.0588235294117645</v>
      </c>
      <c r="K192" s="63">
        <v>515</v>
      </c>
      <c r="L192" s="152">
        <f t="shared" si="28"/>
        <v>6.0588235294117645</v>
      </c>
      <c r="M192" s="157">
        <f t="shared" si="29"/>
        <v>515</v>
      </c>
      <c r="N192" s="65">
        <v>5</v>
      </c>
      <c r="O192" s="66"/>
      <c r="P192" s="67">
        <f t="shared" si="30"/>
        <v>0</v>
      </c>
      <c r="Q192" s="155">
        <f t="shared" si="31"/>
        <v>0</v>
      </c>
      <c r="R192" s="72" t="s">
        <v>41</v>
      </c>
      <c r="S192" s="68"/>
      <c r="T192" s="129"/>
      <c r="U192" s="133"/>
      <c r="V192" s="62"/>
      <c r="W192" s="69"/>
      <c r="X192" s="68"/>
      <c r="AA192" s="70"/>
      <c r="AB192" s="57"/>
      <c r="AD192" s="70"/>
    </row>
    <row r="193" spans="1:30" x14ac:dyDescent="0.4">
      <c r="A193" s="182"/>
      <c r="B193" s="58" t="s">
        <v>466</v>
      </c>
      <c r="C193" s="58" t="s">
        <v>494</v>
      </c>
      <c r="D193" s="59"/>
      <c r="E193" s="60" t="s">
        <v>473</v>
      </c>
      <c r="F193" s="60" t="s">
        <v>474</v>
      </c>
      <c r="G193" s="61" t="s">
        <v>482</v>
      </c>
      <c r="H193" s="62" t="s">
        <v>476</v>
      </c>
      <c r="I193" s="62" t="s">
        <v>31</v>
      </c>
      <c r="J193" s="63">
        <v>5.63</v>
      </c>
      <c r="K193" s="63">
        <f>J193*$Q$7</f>
        <v>478.55</v>
      </c>
      <c r="L193" s="64">
        <f t="shared" si="28"/>
        <v>5.63</v>
      </c>
      <c r="M193" s="153">
        <f t="shared" si="29"/>
        <v>478.55</v>
      </c>
      <c r="N193" s="65">
        <v>5</v>
      </c>
      <c r="O193" s="66"/>
      <c r="P193" s="67">
        <f t="shared" si="30"/>
        <v>0</v>
      </c>
      <c r="Q193" s="155">
        <f t="shared" si="31"/>
        <v>0</v>
      </c>
      <c r="R193" s="72" t="s">
        <v>41</v>
      </c>
      <c r="S193" s="68"/>
      <c r="T193" s="129"/>
      <c r="U193" s="133"/>
      <c r="V193" s="62"/>
      <c r="W193" s="69"/>
      <c r="X193" s="68"/>
      <c r="AA193" s="70"/>
      <c r="AB193" s="57"/>
      <c r="AD193" s="70"/>
    </row>
    <row r="194" spans="1:30" x14ac:dyDescent="0.4">
      <c r="C194" s="167"/>
    </row>
    <row r="195" spans="1:30" x14ac:dyDescent="0.4">
      <c r="C195" s="167"/>
      <c r="E195" s="76" t="s">
        <v>322</v>
      </c>
    </row>
    <row r="196" spans="1:30" x14ac:dyDescent="0.4">
      <c r="C196" s="167"/>
      <c r="E196" s="76" t="s">
        <v>323</v>
      </c>
    </row>
    <row r="197" spans="1:30" x14ac:dyDescent="0.4">
      <c r="C197" s="167"/>
    </row>
    <row r="198" spans="1:30" x14ac:dyDescent="0.4">
      <c r="C198" s="167"/>
    </row>
    <row r="199" spans="1:30" x14ac:dyDescent="0.4">
      <c r="C199" s="167"/>
    </row>
    <row r="200" spans="1:30" x14ac:dyDescent="0.4">
      <c r="C200" s="167"/>
    </row>
  </sheetData>
  <sheetProtection formatCells="0" formatColumns="0" formatRows="0" autoFilter="0"/>
  <autoFilter ref="B20:X193" xr:uid="{6A559C55-4D22-4FA4-AF73-776048578EA5}">
    <filterColumn colId="1">
      <colorFilter dxfId="0" cellColor="0"/>
    </filterColumn>
  </autoFilter>
  <sortState xmlns:xlrd2="http://schemas.microsoft.com/office/spreadsheetml/2017/richdata2" ref="B22:X163">
    <sortCondition ref="G22:G163"/>
    <sortCondition ref="J22:J163"/>
  </sortState>
  <mergeCells count="2">
    <mergeCell ref="P19:R19"/>
    <mergeCell ref="D16:O16"/>
  </mergeCells>
  <conditionalFormatting sqref="M5">
    <cfRule type="containsText" dxfId="18" priority="27" operator="containsText" text="нет">
      <formula>NOT(ISERROR(SEARCH("нет",M5)))</formula>
    </cfRule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D198:F1048576 D194:F194 E1:F1 D19 D1:D2 V194:W1048576 J1:S1 V1:W1 D195:D197 F195:F197 J194:S1048576 H1 H194:H1048576">
    <cfRule type="duplicateValues" dxfId="17" priority="29"/>
  </conditionalFormatting>
  <conditionalFormatting sqref="B1:B19 B21:B1048576">
    <cfRule type="duplicateValues" dxfId="16" priority="21"/>
  </conditionalFormatting>
  <conditionalFormatting sqref="B1:B19 B165:B1048576 B21:B163">
    <cfRule type="duplicateValues" dxfId="15" priority="20"/>
  </conditionalFormatting>
  <conditionalFormatting sqref="F7 D7">
    <cfRule type="duplicateValues" dxfId="14" priority="30"/>
  </conditionalFormatting>
  <conditionalFormatting sqref="B1:B1048576">
    <cfRule type="duplicateValues" dxfId="13" priority="18"/>
  </conditionalFormatting>
  <conditionalFormatting sqref="B164">
    <cfRule type="duplicateValues" dxfId="12" priority="17"/>
  </conditionalFormatting>
  <conditionalFormatting sqref="E195:E196">
    <cfRule type="duplicateValues" dxfId="11" priority="16"/>
  </conditionalFormatting>
  <conditionalFormatting sqref="E195:E196">
    <cfRule type="duplicateValues" dxfId="10" priority="15"/>
  </conditionalFormatting>
  <conditionalFormatting sqref="Q8">
    <cfRule type="containsText" dxfId="9" priority="11" operator="containsText" text="ИП Водакова Т.Ю.">
      <formula>NOT(ISERROR(SEARCH("ИП Водакова Т.Ю.",Q8)))</formula>
    </cfRule>
    <cfRule type="containsText" dxfId="8" priority="12" operator="containsText" text="в кассу предприятия">
      <formula>NOT(ISERROR(SEARCH("в кассу предприятия",Q8)))</formula>
    </cfRule>
    <cfRule type="containsText" dxfId="7" priority="13" operator="containsText" text="на счет ООО (КФХ)">
      <formula>NOT(ISERROR(SEARCH("на счет ООО (КФХ)",Q8)))</formula>
    </cfRule>
  </conditionalFormatting>
  <conditionalFormatting sqref="B1:B1048576">
    <cfRule type="duplicateValues" dxfId="6" priority="9"/>
  </conditionalFormatting>
  <conditionalFormatting sqref="P4:S4 R2:S2 V2:W2 L2:O2 J5:K5 D4:F6 J6:S6 V5:W6 H4:K4 H5:H6">
    <cfRule type="duplicateValues" dxfId="5" priority="43"/>
  </conditionalFormatting>
  <conditionalFormatting sqref="B1:B164">
    <cfRule type="duplicateValues" dxfId="4" priority="2"/>
  </conditionalFormatting>
  <conditionalFormatting sqref="B1:B1048576">
    <cfRule type="duplicateValues" dxfId="3" priority="1"/>
  </conditionalFormatting>
  <dataValidations count="3">
    <dataValidation type="list" allowBlank="1" showInputMessage="1" showErrorMessage="1" sqref="M5" xr:uid="{91BAE35F-7E6C-4542-BA0D-BCEB292E0E27}">
      <formula1>"да,нет"</formula1>
    </dataValidation>
    <dataValidation type="list" allowBlank="1" showInputMessage="1" showErrorMessage="1" sqref="Q8" xr:uid="{74A6DD3D-F66B-4E64-84B5-5DEEE875D7BE}">
      <formula1>"на р/счет, в кассу предприятия,-"</formula1>
    </dataValidation>
    <dataValidation type="custom" allowBlank="1" showInputMessage="1" showErrorMessage="1" errorTitle="PlantMarket Cash&amp;Carry" error="Пожалуйста, выберите способ оплаты, ознакомьтесь с условиями работы и подтвердите своё согласие с ними в шапке прайс-листа." sqref="O21 O23:O164" xr:uid="{C52CB882-EFAB-451F-B0C8-926C5851FF9F}">
      <formula1>$Q$9&lt;&gt;"-"</formula1>
    </dataValidation>
  </dataValidations>
  <hyperlinks>
    <hyperlink ref="L4" location="'Условия работы'!A1" display="&gt;&gt;&gt; Условия работы &lt;&lt;&lt;" xr:uid="{3DE59E5B-80EB-4F8D-AC43-7DEA6371758B}"/>
    <hyperlink ref="D24" r:id="rId1" display="https://plantmarket.ru/katalog/5/azaliya-rododendron-listopadnyy-gibridnyy-anneke/" xr:uid="{1B05EB77-CE61-4F7A-8C9E-E56F387290BD}"/>
    <hyperlink ref="D137" r:id="rId2" display="https://plantmarket.pro/zimostoikie-rododendrony.html/nid/60692" xr:uid="{6648FCAD-4E24-4E54-8247-D44F97757A33}"/>
    <hyperlink ref="D95" r:id="rId3" display="https://plantmarket.pro/zimostoikie-rododendrony.html/nid/61501" xr:uid="{FB2576A5-AE93-4ECE-A0AC-EB290105B7BE}"/>
    <hyperlink ref="D156" r:id="rId4" display="https://plantmarket.pro/zimostoikie-rododendrony.html/nid/60694" xr:uid="{CC12D843-9157-4624-AA86-A9EA916D3843}"/>
    <hyperlink ref="D146" r:id="rId5" display="https://disk.yandex.ru/i/aruRRMpqq5IdoA" xr:uid="{525D850E-C585-414B-B586-CC6349BC752B}"/>
    <hyperlink ref="D138" r:id="rId6" display="https://plantmarket.pro/zimostoikie-rododendrony.html/nid/60692" xr:uid="{2904EB61-A242-4776-873A-2043739A86A5}"/>
    <hyperlink ref="D134" r:id="rId7" display="https://plantmarket.pro/zimostoikie-rododendrony.html/nid/60691" xr:uid="{2550B9ED-23B7-4D48-A106-92C1528DF4E5}"/>
    <hyperlink ref="D129" r:id="rId8" display="https://plantmarket.pro/zimostoikie-rododendrony.html/nid/60689" xr:uid="{5F8938E5-60CC-4F1B-99C0-EA4D1C42CBD7}"/>
    <hyperlink ref="D120" r:id="rId9" display="https://disk.yandex.ru/i/Dv5uJIN8mdtQuA" xr:uid="{1C9034C8-A017-4BB7-96FD-FB5E64ADB75E}"/>
    <hyperlink ref="D109" r:id="rId10" display="https://disk.yandex.ru/i/oZL4EGopHftPIg" xr:uid="{9953A168-CCB6-4CDA-B9A8-BCAAE120F064}"/>
    <hyperlink ref="D106" r:id="rId11" display="https://plantmarket.pro/zimostoikie-rododendrony.html/nid/60684" xr:uid="{0BF47F21-DE4E-4423-9E61-90B2CB206EB1}"/>
    <hyperlink ref="D104" r:id="rId12" display="https://disk.yandex.ru/i/d_bxHPWIoe3Ybg" xr:uid="{5B503BDF-8AD9-4AFB-922D-75A6AA8ED7DB}"/>
    <hyperlink ref="D99" r:id="rId13" display="https://plantmarket.pro/zimostoikie-rododendrony.html/nid/61694" xr:uid="{B3BBE3B3-25C5-4BD4-ADF2-C4227A0F80E0}"/>
    <hyperlink ref="D96" r:id="rId14" display="https://plantmarket.pro/zimostoikie-rododendrony.html/nid/61501" xr:uid="{12083B00-8CDF-43DF-8C79-3665CA8DDAED}"/>
    <hyperlink ref="D92" r:id="rId15" display="https://plantmarket.ru/katalog/5/azaliya-rododendron-listopadnyy-gibridnyy-juanita/?sphrase_id=1488" xr:uid="{1B087083-FD8E-475A-8ECB-183E94EBDA40}"/>
    <hyperlink ref="D87" r:id="rId16" display="https://plantmarket.pro/zimostoikie-rododendrony.html/nid/60703" xr:uid="{10E724BA-0991-43D6-A17C-EEB5D5E13DA9}"/>
    <hyperlink ref="D85" r:id="rId17" display="https://plantmarket.pro/zimostoikie-rododendrony.html/nid/60703" xr:uid="{9A044033-AC5A-45AA-B489-FCF7CEDA429A}"/>
    <hyperlink ref="D83" r:id="rId18" display="https://disk.yandex.ru/i/Xs0nTe4MtseXDw" xr:uid="{D8AF6A39-E9FE-4652-B305-D0DF04EC69DF}"/>
    <hyperlink ref="D74" r:id="rId19" display="https://plantmarket.pro/zimostoikie-rododendrony.html/nid/60674" xr:uid="{A84CE8DD-5DCE-43CC-A517-E7275A963BF5}"/>
    <hyperlink ref="D67" r:id="rId20" display="https://disk.yandex.ru/i/c1-7HJPhqjq4Ww" xr:uid="{C3A920AB-4A23-418C-9AC7-66D1BE64B34F}"/>
    <hyperlink ref="D65" r:id="rId21" display="https://plantmarket.ru/katalog/5/azaliya-rododendron-listopadnyy-gibridnyy-glowing-embers/?sphrase_id=1483" xr:uid="{EB0711AC-E5EB-4171-B352-4CA52C93FCC9}"/>
    <hyperlink ref="D63" r:id="rId22" display="https://disk.yandex.ru/i/mIxjdQBi7vyHNQ" xr:uid="{A9D62B89-8A31-45AE-A63B-12756C074CB2}"/>
    <hyperlink ref="D42" r:id="rId23" display="https://disk.yandex.ru/i/2lGsoFdczX7vZg" xr:uid="{BC723A0F-C02C-4A07-9398-2A9B71E11738}"/>
    <hyperlink ref="D41" r:id="rId24" display="https://disk.yandex.ru/i/2lGsoFdczX7vZg" xr:uid="{9A29F5A2-16EA-478E-BEA5-A913674D15FF}"/>
    <hyperlink ref="D28" r:id="rId25" display="https://plantmarket.pro/zimostoikie-rododendrony.html/nid/60699" xr:uid="{3381B3EC-51A4-42DC-87AD-2B1AD9B5C0DB}"/>
    <hyperlink ref="D27" r:id="rId26" display="https://plantmarket.pro/zimostoikie-rododendrony.html/nid/60699" xr:uid="{CB513F71-5232-4C58-A73A-2B1A0717E894}"/>
    <hyperlink ref="D26" r:id="rId27" display="https://plantmarket.pro/zimostoikie-rododendrony.html/nid/60699" xr:uid="{DA955FEC-CDBE-451B-BEA7-1F668EE94382}"/>
    <hyperlink ref="D86" r:id="rId28" display="https://plantmarket.pro/zimostoikie-rododendrony.html/nid/60703" xr:uid="{F5105687-DEBB-478B-A12C-D85099096159}"/>
    <hyperlink ref="D163" r:id="rId29" display="https://disk.yandex.ru/i/vxj4LzvXxWVo0w" xr:uid="{4BC4482F-0FAA-4319-A942-E30EB5FC72BA}"/>
    <hyperlink ref="D160" r:id="rId30" display="https://disk.yandex.ru/i/D5eYeHDy1lfoPg" xr:uid="{FB6246A1-78A4-4FEF-A812-79E214D6701A}"/>
    <hyperlink ref="D159" r:id="rId31" display="https://plantmarket.pro/zimostoikie-rododendrony.html/nid/60695" xr:uid="{900D9701-B17A-4897-848C-77A4B344EE6A}"/>
    <hyperlink ref="D158" r:id="rId32" display="https://disk.yandex.ru/i/tDudbAidfdEvhA" xr:uid="{FA720037-CAD4-443A-B169-9443167D0E2C}"/>
    <hyperlink ref="D157" r:id="rId33" display="https://plantmarket.pro/zimostoikie-rododendrony.html/nid/61733" xr:uid="{93C6F924-3F03-40E4-BBF4-6F99DA391E18}"/>
    <hyperlink ref="D155" r:id="rId34" display="https://plantmarket.pro/zimostoikie-rododendrony.html/nid/60694" xr:uid="{10E0FE2A-D3D9-4F81-A043-5A1AD4FD69D5}"/>
    <hyperlink ref="D152" r:id="rId35" display="https://plantmarket.pro/zimostoikie-rododendrony.html/nid/60707" xr:uid="{300715B7-CCB9-4CF6-836C-33F7AD3A4C80}"/>
    <hyperlink ref="D150" r:id="rId36" display="https://disk.yandex.ru/i/aR5JOBXCyqVpbg" xr:uid="{2D96ABE2-AFAA-48A9-94A8-5E4D7675A895}"/>
    <hyperlink ref="D145" r:id="rId37" display="https://disk.yandex.ru/i/aruRRMpqq5IdoA" xr:uid="{32501233-2CC7-4DA4-B492-4C16C770A8BD}"/>
    <hyperlink ref="D144" r:id="rId38" display="https://plantmarket.pro/zimostoikie-rododendrony.html/nid/61732" xr:uid="{15BE6B5D-DF6B-4D8F-A33B-7ECC27EE5C9F}"/>
    <hyperlink ref="D143" r:id="rId39" display="https://plantmarket.pro/zimostoikie-rododendrony.html/nid/60693" xr:uid="{946B6B03-3885-400D-8120-9DF9B24E6CE9}"/>
    <hyperlink ref="D142" r:id="rId40" display="https://plantmarket.pro/zimostoikie-rododendrony.html/nid/60693" xr:uid="{CDFBCBC1-7C0C-4BB9-8EC1-A906EAE903FF}"/>
    <hyperlink ref="D140" r:id="rId41" display="https://plantmarket.pro/zimostoikie-rododendrony.html/nid/61731" xr:uid="{65B086E1-16D9-4DBF-9570-C522311304E5}"/>
    <hyperlink ref="D136" r:id="rId42" display="https://plantmarket.pro/zimostoikie-rododendrony.html/nid/60692" xr:uid="{BA2369A7-232D-4CB5-BB3A-A5653A32BF34}"/>
    <hyperlink ref="D135" r:id="rId43" display="https://plantmarket.pro/zimostoikie-rododendrony.html/nid/61730" xr:uid="{ED5F944F-5FCC-4AEC-BDA1-25A082B721B5}"/>
    <hyperlink ref="D133" r:id="rId44" display="https://plantmarket.pro/zimostoikie-rododendrony.html/nid/60691" xr:uid="{E0B40D8C-2D9E-448A-AF49-BB124D0C52AA}"/>
    <hyperlink ref="D131" r:id="rId45" display="https://plantmarket.pro/zimostoikie-rododendrony.html/nid/60690" xr:uid="{27C2655B-CBAC-4C69-A490-BECA45970046}"/>
    <hyperlink ref="D130" r:id="rId46" display="https://plantmarket.pro/zimostoikie-rododendrony.html/nid/60690" xr:uid="{9824AB47-9510-4745-9366-91C73642BDF6}"/>
    <hyperlink ref="D128" r:id="rId47" display="https://plantmarket.pro/zimostoikie-rododendrony.html/nid/60689" xr:uid="{2B00B2C3-9757-41B7-B72E-B7CFFFF16E31}"/>
    <hyperlink ref="D126" r:id="rId48" display="https://plantmarket.pro/zimostoikie-rododendrony.html/nid/60687" xr:uid="{2AE35DA0-E0FD-48A7-AF3C-C1EFCB88A444}"/>
    <hyperlink ref="D125" r:id="rId49" display="https://plantmarket.pro/zimostoikie-rododendrony.html/nid/60706" xr:uid="{CAA1F39A-1FA3-4DF1-BB20-F0101B3EF36F}"/>
    <hyperlink ref="D124" r:id="rId50" display="https://plantmarket.pro/zimostoikie-rododendrony.html/nid/60706" xr:uid="{86E83ED7-19E4-4AE0-9D33-8E1A2BEFEFBE}"/>
    <hyperlink ref="D122" r:id="rId51" display="https://disk.yandex.ru/i/VF5hoPLTi7loiQ" xr:uid="{38AEC69D-8BD8-413D-912A-DB2F3C6C4AA8}"/>
    <hyperlink ref="D121" r:id="rId52" display="https://plantmarket.pro/zimostoikie-rododendrony.html/nid/61657" xr:uid="{1B007E23-5811-40EB-8F91-3C6DEEA6AD25}"/>
    <hyperlink ref="D119" r:id="rId53" display="https://disk.yandex.ru/i/Dv5uJIN8mdtQuA" xr:uid="{125BA783-C40C-4C2A-BB32-15C64F9B309F}"/>
    <hyperlink ref="D118" r:id="rId54" display="https://plantmarket.pro/zimostoikie-rododendrony.html/nid/60685" xr:uid="{78B469A2-9B77-498C-8E56-9FF9AE24FED8}"/>
    <hyperlink ref="D117" r:id="rId55" display="https://plantmarket.pro/zimostoikie-rododendrony.html/nid/60685" xr:uid="{7845FA36-DF5D-40EB-B3B1-75A278B2B265}"/>
    <hyperlink ref="D116" r:id="rId56" display="https://disk.yandex.ru/i/SM824syNXxZuKw" xr:uid="{6685E684-36C3-4AAC-A5E8-867F258176F1}"/>
    <hyperlink ref="D114" r:id="rId57" display="https://plantmarket.pro/zimostoikie-rododendrony.html/nid/61618" xr:uid="{2D3AD7CA-EAAB-4DE9-A31F-48E34CAF2542}"/>
    <hyperlink ref="D113" r:id="rId58" display="https://disk.yandex.ru/i/tj3SSkXehXDAbQ" xr:uid="{5BDFCED5-C12C-431D-B8B7-99EF294F06E7}"/>
    <hyperlink ref="D108" r:id="rId59" display="https://disk.yandex.ru/i/oZL4EGopHftPIg" xr:uid="{FA56CA5E-5608-4B11-BFCA-B517E2CB19DE}"/>
    <hyperlink ref="D105" r:id="rId60" display="https://plantmarket.pro/zimostoikie-rododendrony.html/nid/60684" xr:uid="{C4463687-920F-4685-A14C-C0D73D85D186}"/>
    <hyperlink ref="D103" r:id="rId61" display="https://disk.yandex.ru/i/d_bxHPWIoe3Ybg" xr:uid="{2582972D-C712-4B23-B3B4-46B2D0A005DA}"/>
    <hyperlink ref="D102" r:id="rId62" display="https://plantmarket.pro/zimostoikie-rododendrony.html/nid/61701" xr:uid="{06382C20-F55F-428F-A70D-56100FC06C00}"/>
    <hyperlink ref="D100" r:id="rId63" display="https://plantmarket.pro/zimostoikie-rododendrony.html/nid/61694" xr:uid="{5159893C-2A09-43E1-A926-6DE6089F9B04}"/>
    <hyperlink ref="D98" r:id="rId64" display="https://plantmarket.pro/zimostoikie-rododendrony.html/nid/61694" xr:uid="{0BD7B6AA-D1D9-4701-8A42-FE3629C229B7}"/>
    <hyperlink ref="D97" r:id="rId65" display="https://plantmarket.pro/zimostoikie-rododendrony.html/nid/61501" xr:uid="{C55C8DBC-0530-4F60-88F9-A72EC115D150}"/>
    <hyperlink ref="D94" r:id="rId66" display="https://plantmarket.pro/zimostoikie-rododendrony.html/nid/61501" xr:uid="{A94C6980-C6B8-44C8-BA13-77C5D82B2D28}"/>
    <hyperlink ref="D91" r:id="rId67" display="https://plantmarket.ru/katalog/5/azaliya-rododendron-listopadnyy-gibridnyy-juanita/?sphrase_id=1488" xr:uid="{810A3E07-100A-4C59-B49B-A1FB80C33F90}"/>
    <hyperlink ref="D89" r:id="rId68" display="https://disk.yandex.ru/i/e3lwqXGFY6ghKw" xr:uid="{1540115E-4551-4FE1-BBD0-1A2A2D453391}"/>
    <hyperlink ref="D88" r:id="rId69" display="https://disk.yandex.ru/i/hYT8iN2vof5-8g" xr:uid="{E095311D-6987-442C-98BC-461FBB969F7B}"/>
    <hyperlink ref="D84" r:id="rId70" display="https://plantmarket.pro/zimostoikie-rododendrony.html/nid/60703" xr:uid="{D80166E2-4BA5-413C-AA8A-91E724AE2FDC}"/>
    <hyperlink ref="D82" r:id="rId71" display="https://disk.yandex.ru/i/Xs0nTe4MtseXDw" xr:uid="{EB9A7E14-2EC1-4931-B319-E64E2275F0C3}"/>
    <hyperlink ref="D81" r:id="rId72" display="https://plantmarket.pro/zimostoikie-rododendrony.html/nid/60681" xr:uid="{95A97298-1950-495A-9547-B07531E649EF}"/>
    <hyperlink ref="D80" r:id="rId73" display="https://plantmarket.pro/zimostoikie-rododendrony.html/nid/60710" xr:uid="{B9757C77-0C40-4205-B430-098A1D0A8CA2}"/>
    <hyperlink ref="D77" r:id="rId74" display="https://plantmarket.pro/zimostoikie-rododendrony.html/nid/61500" xr:uid="{2E37EA9C-2B31-4949-B133-8EC9D3EB526D}"/>
    <hyperlink ref="D75" r:id="rId75" display="https://plantmarket.pro/zimostoikie-rododendrony.html/nid/61645" xr:uid="{C9B2973E-940F-4E0F-AD03-E29482761422}"/>
    <hyperlink ref="D73" r:id="rId76" display="https://plantmarket.pro/zimostoikie-rododendrony.html/nid/60674" xr:uid="{A66FB5BC-4276-4CA1-934F-BB1F05BB00A9}"/>
    <hyperlink ref="D70" r:id="rId77" display="https://plantmarket.pro/zimostoikie-rododendrony.html/nid/60674" xr:uid="{DA3CE4A9-989A-470E-A7D4-F66C62F47474}"/>
    <hyperlink ref="D68" r:id="rId78" display="https://plantmarket.pro/zimostoikie-rododendrony.html/nid/60678" xr:uid="{B1C69BE7-6251-447B-928D-639477A0C954}"/>
    <hyperlink ref="D66" r:id="rId79" display="https://disk.yandex.ru/i/c1-7HJPhqjq4Ww" xr:uid="{E8381AEB-BEA3-4DE5-BCAF-20F322491A22}"/>
    <hyperlink ref="D64" r:id="rId80" display="https://plantmarket.ru/katalog/5/azaliya-rododendron-listopadnyy-gibridnyy-glowing-embers/?sphrase_id=1483" xr:uid="{93D48B7C-341D-4EE7-8B93-DE4C8D5BABAE}"/>
    <hyperlink ref="D62" r:id="rId81" display="https://disk.yandex.ru/i/mIxjdQBi7vyHNQ" xr:uid="{9ACC6C96-1817-4CB4-9B5B-C8E7DE53B906}"/>
    <hyperlink ref="D61" r:id="rId82" display="https://plantmarket.pro/zimostoikie-rododendrony.html/nid/61498" xr:uid="{6445027F-A921-462A-B33E-05F6A5AC6AA5}"/>
    <hyperlink ref="D59" r:id="rId83" display="https://plantmarket.pro/zimostoikie-rododendrony.html/nid/61498" xr:uid="{C2ABBA7E-3530-4B3D-AD2B-28CA7C8A9ACB}"/>
    <hyperlink ref="D58" r:id="rId84" display="https://plantmarket.pro/zimostoikie-rododendrony.html/nid/61498" xr:uid="{15FA50EB-8FDC-47A7-ACA5-BA5871C43AB0}"/>
    <hyperlink ref="D57" r:id="rId85" display="https://plantmarket.pro/zimostoikie-rododendrony.html/nid/60670" xr:uid="{9F5FA5C2-981D-4BF4-9337-CFFAD4D80CF6}"/>
    <hyperlink ref="D56" r:id="rId86" display="https://plantmarket.pro/zimostoikie-rododendrony.html/nid/61717" xr:uid="{19122A12-D3A3-4FCC-AB4C-29985B81F669}"/>
    <hyperlink ref="D55" r:id="rId87" display="https://plantmarket.pro/zimostoikie-rododendrony.html/nid/61717" xr:uid="{047B37A3-42D7-4750-B70D-29EF181CD3CF}"/>
    <hyperlink ref="D54" r:id="rId88" display="https://plantmarket.pro/zimostoikie-rododendrony.html/nid/61641" xr:uid="{49686920-618F-41E9-8C61-3EBCDCA8E83C}"/>
    <hyperlink ref="D53" r:id="rId89" display="https://plantmarket.ru/katalog/5/azaliya-rododendron-listopadnyy-gibridnyy-feuerwerk/" xr:uid="{6461AB46-5163-4F2E-9A28-2C134B460CEC}"/>
    <hyperlink ref="D52" r:id="rId90" display="https://plantmarket.pro/zimostoikie-rododendrony.html/nid/60702" xr:uid="{6DA95477-D61D-4E28-B345-6EB34DB0CAF7}"/>
    <hyperlink ref="D51" r:id="rId91" display="https://plantmarket.pro/zimostoikie-rododendrony.html/nid/60702" xr:uid="{539B750B-DD40-424E-A598-E11ECD06370B}"/>
    <hyperlink ref="D49" r:id="rId92" display="https://plantmarket.pro/zimostoikie-rododendrony.html/nid/61602" xr:uid="{ED10FDD6-2CD1-4A90-A342-C7192484530F}"/>
    <hyperlink ref="D48" r:id="rId93" display="https://plantmarket.pro/zimostoikie-rododendrony.html/nid/61602" xr:uid="{AF97ADE4-3F35-48A7-9A05-FDAB946BA317}"/>
    <hyperlink ref="D47" r:id="rId94" display="https://disk.yandex.ru/i/w38ceaHJzoBa_A" xr:uid="{75DA7950-A019-4CC2-84F9-14BDCF448087}"/>
    <hyperlink ref="D44" r:id="rId95" display="https://plantmarket.pro/zimostoikie-rododendrony.html/nid/61637" xr:uid="{1E69C266-E5C4-41A3-80D3-789C7D80AC50}"/>
    <hyperlink ref="D43" r:id="rId96" display="https://plantmarket.pro/zimostoikie-rododendrony.html/nid/61712" xr:uid="{15697CC9-DD8D-4EE5-84B5-F07984C302F5}"/>
    <hyperlink ref="D40" r:id="rId97" display="https://disk.yandex.ru/i/2lGsoFdczX7vZg" xr:uid="{A026087D-03CA-4701-A002-0A5C4264D881}"/>
    <hyperlink ref="D38" r:id="rId98" display="https://plantmarket.pro/zimostoikie-rododendrony.html/nid/60673" xr:uid="{910DBA01-8765-42E6-AE44-22F4CD4719D7}"/>
    <hyperlink ref="D36" r:id="rId99" display="https://plantmarket.pro/zimostoikie-rododendrony.html/nid/61708" xr:uid="{7D91C924-5C5B-47A8-BB21-EA7F1784B3AA}"/>
    <hyperlink ref="D34" r:id="rId100" display="https://plantmarket.pro/zimostoikie-rododendrony.html/nid/60671" xr:uid="{D8C8823F-CF78-4D1E-BA1C-5775F33E5F7A}"/>
    <hyperlink ref="D33" r:id="rId101" display="https://plantmarket.pro/zimostoikie-rododendrony.html/nid/61698" xr:uid="{A260E098-4B2A-4AE5-93DD-A44FBC848978}"/>
    <hyperlink ref="D31" r:id="rId102" display="https://plantmarket.pro/zimostoikie-rododendrony.html/nid/61619" xr:uid="{28BD0D4B-8CDB-4911-93F3-7BF5753639F4}"/>
    <hyperlink ref="D30" r:id="rId103" display="https://disk.yandex.ru/i/SYqSP4wSxFS4fg" xr:uid="{FE8FDDC5-6A62-427A-994B-31CB36552398}"/>
    <hyperlink ref="D25" r:id="rId104" display="https://plantmarket.pro/zimostoikie-rododendrony.html/nid/60699" xr:uid="{DAFCFF64-9759-41B8-9F3C-E8874F98190D}"/>
    <hyperlink ref="D35" r:id="rId105" display="https://plantmarket.pro/zimostoikie-rododendrony.html/nid/61708" xr:uid="{881D3248-2AA2-4964-A47B-9D248D8A3153}"/>
    <hyperlink ref="D39" r:id="rId106" display="https://plantmarket.pro/zimostoikie-rododendrony.html/nid/60673" xr:uid="{A744DE99-5814-425D-B0C4-5FD29C502A01}"/>
    <hyperlink ref="D60" r:id="rId107" display="https://plantmarket.pro/zimostoikie-rododendrony.html/nid/61498" xr:uid="{1095746D-0672-4CC1-B9E4-CAFAC70E5963}"/>
    <hyperlink ref="D69" r:id="rId108" display="https://plantmarket.pro/zimostoikie-rododendrony.html/nid/60678" xr:uid="{22BAB9F8-267A-46E0-B8E5-FB2887491817}"/>
    <hyperlink ref="D71" r:id="rId109" display="https://plantmarket.pro/zimostoikie-rododendrony.html/nid/60674" xr:uid="{6AA22025-49EC-434F-BCDA-05E0778AFAED}"/>
    <hyperlink ref="D72" r:id="rId110" display="https://plantmarket.pro/zimostoikie-rododendrony.html/nid/60674" xr:uid="{6500C88F-B680-4528-997F-FA82081BCE9C}"/>
    <hyperlink ref="D76" r:id="rId111" display="https://plantmarket.pro/zimostoikie-rododendrony.html/nid/61645" xr:uid="{8ECA5485-4079-4853-9F0B-61D36300FF64}"/>
    <hyperlink ref="D123" r:id="rId112" display="https://disk.yandex.ru/i/VF5hoPLTi7loiQ" xr:uid="{EEADE62A-62BE-42AB-8804-451378357DAA}"/>
    <hyperlink ref="D139" r:id="rId113" display="https://plantmarket.pro/zimostoikie-rododendrony.html/nid/60692" xr:uid="{1342F430-D763-457A-8A4E-FBF637FA5BEA}"/>
    <hyperlink ref="D151" r:id="rId114" display="https://disk.yandex.ru/i/aR5JOBXCyqVpbg" xr:uid="{6DE56E33-9191-4478-80BF-F522C3827E8A}"/>
    <hyperlink ref="D161" r:id="rId115" display="https://disk.yandex.ru/i/D5eYeHDy1lfoPg" xr:uid="{98D26EA4-5147-4F68-90EE-85C5E86F6124}"/>
  </hyperlinks>
  <pageMargins left="0.7" right="0.7" top="0.75" bottom="0.75" header="0.3" footer="0.3"/>
  <pageSetup paperSize="9" orientation="landscape" r:id="rId116"/>
  <drawing r:id="rId11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A0A557F5-6618-43CE-B2DC-1E2C351C88EE}">
            <xm:f>NOT(ISERROR(SEARCH("-",Q8)))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BF57-1392-4CB1-9C36-99C6EF48C48F}">
  <sheetPr codeName="Лист1"/>
  <dimension ref="B1:BH107"/>
  <sheetViews>
    <sheetView showGridLines="0" zoomScaleNormal="100" workbookViewId="0"/>
  </sheetViews>
  <sheetFormatPr defaultColWidth="8.84375" defaultRowHeight="14.6" x14ac:dyDescent="0.4"/>
  <cols>
    <col min="1" max="1" width="3.3828125" style="82" customWidth="1"/>
    <col min="2" max="2" width="5.84375" style="82" customWidth="1"/>
    <col min="3" max="3" width="13.84375" style="82" customWidth="1"/>
    <col min="4" max="15" width="8.84375" style="82"/>
    <col min="16" max="16" width="10" style="82" customWidth="1"/>
    <col min="17" max="16384" width="8.84375" style="82"/>
  </cols>
  <sheetData>
    <row r="1" spans="2:16" ht="15" thickTop="1" x14ac:dyDescent="0.4"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2:16" x14ac:dyDescent="0.4">
      <c r="B2" s="83"/>
      <c r="P2" s="84"/>
    </row>
    <row r="3" spans="2:16" x14ac:dyDescent="0.4">
      <c r="B3" s="83"/>
      <c r="P3" s="84"/>
    </row>
    <row r="4" spans="2:16" x14ac:dyDescent="0.4">
      <c r="B4" s="83"/>
      <c r="P4" s="84"/>
    </row>
    <row r="5" spans="2:16" x14ac:dyDescent="0.4">
      <c r="B5" s="83"/>
      <c r="P5" s="84"/>
    </row>
    <row r="6" spans="2:16" s="87" customFormat="1" ht="16.5" customHeight="1" x14ac:dyDescent="0.35">
      <c r="B6" s="85"/>
      <c r="C6" s="86"/>
      <c r="P6" s="88"/>
    </row>
    <row r="7" spans="2:16" s="89" customFormat="1" ht="12" customHeight="1" x14ac:dyDescent="0.35">
      <c r="B7" s="85"/>
      <c r="C7" s="86"/>
      <c r="P7" s="90"/>
    </row>
    <row r="8" spans="2:16" ht="12" customHeight="1" x14ac:dyDescent="0.4">
      <c r="B8" s="83"/>
      <c r="C8" s="86"/>
      <c r="P8" s="84"/>
    </row>
    <row r="9" spans="2:16" ht="12" customHeight="1" x14ac:dyDescent="0.55000000000000004">
      <c r="B9" s="91"/>
      <c r="C9" s="86"/>
      <c r="P9" s="84"/>
    </row>
    <row r="10" spans="2:16" ht="12" customHeight="1" x14ac:dyDescent="0.55000000000000004">
      <c r="B10" s="91"/>
      <c r="C10" s="86"/>
      <c r="P10" s="84"/>
    </row>
    <row r="11" spans="2:16" ht="16.5" customHeight="1" x14ac:dyDescent="0.4">
      <c r="B11" s="83"/>
      <c r="P11" s="84"/>
    </row>
    <row r="12" spans="2:16" ht="20.25" customHeight="1" x14ac:dyDescent="0.4">
      <c r="B12" s="83"/>
      <c r="P12" s="84"/>
    </row>
    <row r="13" spans="2:16" s="94" customFormat="1" ht="17.25" customHeight="1" x14ac:dyDescent="0.35">
      <c r="B13" s="92" t="s">
        <v>324</v>
      </c>
      <c r="C13" s="93" t="s">
        <v>325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P13" s="95"/>
    </row>
    <row r="14" spans="2:16" s="100" customFormat="1" ht="15.45" x14ac:dyDescent="0.4">
      <c r="B14" s="96" t="s">
        <v>326</v>
      </c>
      <c r="C14" s="97"/>
      <c r="D14" s="98"/>
      <c r="E14" s="98"/>
      <c r="F14" s="98"/>
      <c r="G14" s="98"/>
      <c r="H14" s="99" t="s">
        <v>327</v>
      </c>
      <c r="I14" s="97"/>
      <c r="J14" s="98"/>
      <c r="K14" s="98"/>
      <c r="L14" s="98"/>
      <c r="M14" s="98"/>
      <c r="N14" s="98"/>
      <c r="P14" s="101"/>
    </row>
    <row r="15" spans="2:16" s="100" customFormat="1" x14ac:dyDescent="0.4">
      <c r="B15" s="102"/>
      <c r="C15" s="103" t="s">
        <v>328</v>
      </c>
      <c r="D15" s="98"/>
      <c r="E15" s="98"/>
      <c r="F15" s="98"/>
      <c r="G15" s="98"/>
      <c r="H15" s="104" t="s">
        <v>329</v>
      </c>
      <c r="I15" s="105" t="s">
        <v>330</v>
      </c>
      <c r="J15" s="98"/>
      <c r="K15" s="98"/>
      <c r="L15" s="98"/>
      <c r="M15" s="98"/>
      <c r="N15" s="98"/>
      <c r="P15" s="101"/>
    </row>
    <row r="16" spans="2:16" s="100" customFormat="1" x14ac:dyDescent="0.4">
      <c r="B16" s="102"/>
      <c r="C16" s="103" t="s">
        <v>331</v>
      </c>
      <c r="D16" s="98"/>
      <c r="E16" s="98"/>
      <c r="F16" s="98"/>
      <c r="G16" s="98"/>
      <c r="H16" s="104" t="s">
        <v>329</v>
      </c>
      <c r="I16" s="105" t="s">
        <v>332</v>
      </c>
      <c r="J16" s="98"/>
      <c r="K16" s="98"/>
      <c r="L16" s="98"/>
      <c r="M16" s="98"/>
      <c r="N16" s="98"/>
      <c r="P16" s="101"/>
    </row>
    <row r="17" spans="2:22" s="100" customFormat="1" x14ac:dyDescent="0.4">
      <c r="B17" s="102"/>
      <c r="C17" s="103" t="s">
        <v>333</v>
      </c>
      <c r="D17" s="98"/>
      <c r="E17" s="98"/>
      <c r="F17" s="98"/>
      <c r="G17" s="98"/>
      <c r="H17" s="104" t="s">
        <v>329</v>
      </c>
      <c r="I17" s="105" t="s">
        <v>334</v>
      </c>
      <c r="J17" s="98"/>
      <c r="K17" s="98"/>
      <c r="L17" s="98"/>
      <c r="M17" s="98"/>
      <c r="N17" s="98"/>
      <c r="P17" s="101"/>
    </row>
    <row r="18" spans="2:22" s="100" customFormat="1" x14ac:dyDescent="0.4">
      <c r="B18" s="102"/>
      <c r="C18" s="103" t="s">
        <v>335</v>
      </c>
      <c r="D18" s="98"/>
      <c r="E18" s="98"/>
      <c r="F18" s="98"/>
      <c r="G18" s="98"/>
      <c r="H18" s="104" t="s">
        <v>329</v>
      </c>
      <c r="I18" s="105" t="s">
        <v>336</v>
      </c>
      <c r="J18" s="98"/>
      <c r="K18" s="98"/>
      <c r="L18" s="98"/>
      <c r="M18" s="98"/>
      <c r="N18" s="98"/>
      <c r="P18" s="101"/>
      <c r="V18" s="106"/>
    </row>
    <row r="19" spans="2:22" x14ac:dyDescent="0.4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P19" s="84"/>
    </row>
    <row r="20" spans="2:22" ht="15.45" x14ac:dyDescent="0.4">
      <c r="B20" s="92" t="s">
        <v>324</v>
      </c>
      <c r="C20" s="93" t="s">
        <v>337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P20" s="84"/>
    </row>
    <row r="21" spans="2:22" s="100" customFormat="1" x14ac:dyDescent="0.4">
      <c r="B21" s="102"/>
      <c r="C21" s="103" t="s">
        <v>338</v>
      </c>
      <c r="D21" s="98"/>
      <c r="E21" s="98"/>
      <c r="F21" s="98"/>
      <c r="G21" s="98"/>
      <c r="H21" s="104"/>
      <c r="I21" s="105"/>
      <c r="J21" s="98"/>
      <c r="K21" s="98"/>
      <c r="L21" s="98"/>
      <c r="M21" s="98"/>
      <c r="N21" s="98"/>
      <c r="P21" s="101"/>
    </row>
    <row r="22" spans="2:22" x14ac:dyDescent="0.4"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P22" s="84"/>
    </row>
    <row r="23" spans="2:22" x14ac:dyDescent="0.4">
      <c r="B23" s="109"/>
      <c r="P23" s="84"/>
    </row>
    <row r="24" spans="2:22" x14ac:dyDescent="0.4">
      <c r="B24" s="109"/>
      <c r="P24" s="84"/>
    </row>
    <row r="25" spans="2:22" x14ac:dyDescent="0.4">
      <c r="B25" s="109"/>
      <c r="P25" s="84"/>
    </row>
    <row r="26" spans="2:22" s="112" customFormat="1" ht="15.45" x14ac:dyDescent="0.4">
      <c r="B26" s="110" t="s">
        <v>324</v>
      </c>
      <c r="C26" s="111" t="s">
        <v>339</v>
      </c>
      <c r="P26" s="113"/>
    </row>
    <row r="27" spans="2:22" x14ac:dyDescent="0.4">
      <c r="B27" s="109"/>
      <c r="C27" s="103" t="s">
        <v>340</v>
      </c>
      <c r="P27" s="84"/>
    </row>
    <row r="28" spans="2:22" x14ac:dyDescent="0.4">
      <c r="B28" s="109"/>
      <c r="C28" s="103" t="s">
        <v>341</v>
      </c>
      <c r="P28" s="84"/>
    </row>
    <row r="29" spans="2:22" s="112" customFormat="1" ht="15.45" x14ac:dyDescent="0.4">
      <c r="B29" s="110" t="s">
        <v>324</v>
      </c>
      <c r="C29" s="111" t="s">
        <v>342</v>
      </c>
      <c r="P29" s="113"/>
    </row>
    <row r="30" spans="2:22" s="116" customFormat="1" ht="58.2" customHeight="1" x14ac:dyDescent="0.4">
      <c r="B30" s="114" t="s">
        <v>324</v>
      </c>
      <c r="C30" s="171" t="s">
        <v>343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15"/>
    </row>
    <row r="31" spans="2:22" x14ac:dyDescent="0.4">
      <c r="B31" s="109"/>
      <c r="C31" s="175" t="s">
        <v>344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84"/>
    </row>
    <row r="32" spans="2:22" ht="29.25" customHeight="1" x14ac:dyDescent="0.4">
      <c r="B32" s="109"/>
      <c r="C32" s="172" t="s">
        <v>345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84"/>
    </row>
    <row r="33" spans="2:16" ht="30" customHeight="1" x14ac:dyDescent="0.4">
      <c r="B33" s="109"/>
      <c r="C33" s="172" t="s">
        <v>346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84"/>
    </row>
    <row r="34" spans="2:16" ht="29.25" customHeight="1" x14ac:dyDescent="0.4">
      <c r="B34" s="109"/>
      <c r="C34" s="175" t="s">
        <v>347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84"/>
    </row>
    <row r="35" spans="2:16" s="112" customFormat="1" ht="30.75" customHeight="1" x14ac:dyDescent="0.4">
      <c r="B35" s="114" t="s">
        <v>324</v>
      </c>
      <c r="C35" s="171" t="s">
        <v>348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13"/>
    </row>
    <row r="36" spans="2:16" ht="29.25" customHeight="1" x14ac:dyDescent="0.4">
      <c r="B36" s="109"/>
      <c r="C36" s="175" t="s">
        <v>349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84"/>
    </row>
    <row r="37" spans="2:16" ht="29.25" customHeight="1" x14ac:dyDescent="0.4">
      <c r="B37" s="109"/>
      <c r="C37" s="175" t="s">
        <v>350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84"/>
    </row>
    <row r="38" spans="2:16" s="112" customFormat="1" ht="30.75" customHeight="1" x14ac:dyDescent="0.4">
      <c r="B38" s="114" t="s">
        <v>324</v>
      </c>
      <c r="C38" s="171" t="s">
        <v>351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13"/>
    </row>
    <row r="39" spans="2:16" x14ac:dyDescent="0.4">
      <c r="B39" s="109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84"/>
    </row>
    <row r="40" spans="2:16" x14ac:dyDescent="0.4">
      <c r="B40" s="10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84"/>
    </row>
    <row r="41" spans="2:16" x14ac:dyDescent="0.4">
      <c r="B41" s="10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84"/>
    </row>
    <row r="42" spans="2:16" ht="28.5" customHeight="1" x14ac:dyDescent="0.4">
      <c r="B42" s="114" t="s">
        <v>324</v>
      </c>
      <c r="C42" s="171" t="s">
        <v>352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84"/>
    </row>
    <row r="43" spans="2:16" s="116" customFormat="1" ht="30" customHeight="1" x14ac:dyDescent="0.4">
      <c r="B43" s="114" t="s">
        <v>324</v>
      </c>
      <c r="C43" s="171" t="s">
        <v>353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15"/>
    </row>
    <row r="44" spans="2:16" ht="30" customHeight="1" x14ac:dyDescent="0.4">
      <c r="B44" s="109"/>
      <c r="C44" s="175" t="s">
        <v>354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84"/>
    </row>
    <row r="45" spans="2:16" ht="43.2" customHeight="1" x14ac:dyDescent="0.4">
      <c r="B45" s="109"/>
      <c r="C45" s="175" t="s">
        <v>355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84"/>
    </row>
    <row r="46" spans="2:16" s="116" customFormat="1" ht="15" x14ac:dyDescent="0.4">
      <c r="B46" s="114" t="s">
        <v>324</v>
      </c>
      <c r="C46" s="171" t="s">
        <v>356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15"/>
    </row>
    <row r="47" spans="2:16" ht="55.2" customHeight="1" x14ac:dyDescent="0.4">
      <c r="B47" s="109"/>
      <c r="C47" s="175" t="s">
        <v>357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84"/>
    </row>
    <row r="48" spans="2:16" s="116" customFormat="1" ht="15" x14ac:dyDescent="0.4">
      <c r="B48" s="114" t="s">
        <v>324</v>
      </c>
      <c r="C48" s="171" t="s">
        <v>358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15"/>
    </row>
    <row r="49" spans="2:16" ht="29.25" customHeight="1" x14ac:dyDescent="0.4">
      <c r="B49" s="109"/>
      <c r="C49" s="175" t="s">
        <v>359</v>
      </c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84"/>
    </row>
    <row r="50" spans="2:16" s="116" customFormat="1" ht="30" customHeight="1" x14ac:dyDescent="0.4">
      <c r="B50" s="114" t="s">
        <v>324</v>
      </c>
      <c r="C50" s="171" t="s">
        <v>360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15"/>
    </row>
    <row r="51" spans="2:16" ht="30.75" customHeight="1" x14ac:dyDescent="0.4">
      <c r="B51" s="109"/>
      <c r="C51" s="175" t="s">
        <v>361</v>
      </c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84"/>
    </row>
    <row r="52" spans="2:16" ht="41.5" customHeight="1" x14ac:dyDescent="0.4">
      <c r="B52" s="109"/>
      <c r="C52" s="175" t="s">
        <v>362</v>
      </c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84"/>
    </row>
    <row r="53" spans="2:16" ht="42" customHeight="1" x14ac:dyDescent="0.4">
      <c r="B53" s="109"/>
      <c r="C53" s="175" t="s">
        <v>363</v>
      </c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84"/>
    </row>
    <row r="54" spans="2:16" ht="42" customHeight="1" x14ac:dyDescent="0.4">
      <c r="B54" s="114" t="s">
        <v>324</v>
      </c>
      <c r="C54" s="171" t="s">
        <v>364</v>
      </c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84"/>
    </row>
    <row r="55" spans="2:16" ht="12.75" customHeight="1" x14ac:dyDescent="0.4">
      <c r="B55" s="109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84"/>
    </row>
    <row r="56" spans="2:16" x14ac:dyDescent="0.4">
      <c r="B56" s="109"/>
      <c r="P56" s="84"/>
    </row>
    <row r="57" spans="2:16" x14ac:dyDescent="0.4">
      <c r="B57" s="109"/>
      <c r="P57" s="84"/>
    </row>
    <row r="58" spans="2:16" x14ac:dyDescent="0.4">
      <c r="B58" s="109"/>
      <c r="P58" s="84"/>
    </row>
    <row r="59" spans="2:16" s="120" customFormat="1" ht="17.25" customHeight="1" x14ac:dyDescent="0.4">
      <c r="B59" s="118" t="s">
        <v>324</v>
      </c>
      <c r="C59" s="181" t="s">
        <v>365</v>
      </c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19"/>
    </row>
    <row r="60" spans="2:16" s="120" customFormat="1" ht="15" customHeight="1" x14ac:dyDescent="0.4">
      <c r="B60" s="121"/>
      <c r="C60" s="180" t="s">
        <v>366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19"/>
    </row>
    <row r="61" spans="2:16" s="120" customFormat="1" ht="15" customHeight="1" x14ac:dyDescent="0.4">
      <c r="B61" s="121"/>
      <c r="C61" s="177" t="s">
        <v>396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19"/>
    </row>
    <row r="62" spans="2:16" s="120" customFormat="1" ht="15" customHeight="1" x14ac:dyDescent="0.4">
      <c r="B62" s="121"/>
      <c r="C62" s="177" t="s">
        <v>367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19"/>
    </row>
    <row r="63" spans="2:16" s="120" customFormat="1" ht="31.5" customHeight="1" x14ac:dyDescent="0.4">
      <c r="B63" s="118" t="s">
        <v>324</v>
      </c>
      <c r="C63" s="178" t="s">
        <v>368</v>
      </c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19"/>
    </row>
    <row r="64" spans="2:16" s="120" customFormat="1" ht="31.5" customHeight="1" x14ac:dyDescent="0.4">
      <c r="B64" s="118"/>
      <c r="C64" s="179" t="s">
        <v>369</v>
      </c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19"/>
    </row>
    <row r="65" spans="2:60" s="120" customFormat="1" ht="29.25" customHeight="1" x14ac:dyDescent="0.4">
      <c r="B65" s="118"/>
      <c r="C65" s="179" t="s">
        <v>370</v>
      </c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19"/>
    </row>
    <row r="66" spans="2:60" s="120" customFormat="1" x14ac:dyDescent="0.4">
      <c r="B66" s="121"/>
      <c r="C66" s="179" t="s">
        <v>371</v>
      </c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19"/>
    </row>
    <row r="67" spans="2:60" x14ac:dyDescent="0.4">
      <c r="B67" s="109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84"/>
    </row>
    <row r="68" spans="2:60" x14ac:dyDescent="0.4">
      <c r="B68" s="109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84"/>
    </row>
    <row r="69" spans="2:60" x14ac:dyDescent="0.4">
      <c r="B69" s="109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84"/>
    </row>
    <row r="70" spans="2:60" ht="45" customHeight="1" x14ac:dyDescent="0.4">
      <c r="B70" s="114" t="s">
        <v>324</v>
      </c>
      <c r="C70" s="171" t="s">
        <v>372</v>
      </c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84"/>
    </row>
    <row r="71" spans="2:60" ht="29.25" customHeight="1" x14ac:dyDescent="0.4">
      <c r="B71" s="114"/>
      <c r="C71" s="175" t="s">
        <v>373</v>
      </c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84"/>
    </row>
    <row r="72" spans="2:60" ht="15" x14ac:dyDescent="0.4">
      <c r="B72" s="114" t="s">
        <v>324</v>
      </c>
      <c r="C72" s="171" t="s">
        <v>374</v>
      </c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84"/>
    </row>
    <row r="73" spans="2:60" ht="15" x14ac:dyDescent="0.4">
      <c r="B73" s="114"/>
      <c r="C73" s="175" t="s">
        <v>375</v>
      </c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84"/>
    </row>
    <row r="74" spans="2:60" ht="59.25" customHeight="1" x14ac:dyDescent="0.4">
      <c r="B74" s="114"/>
      <c r="C74" s="175" t="s">
        <v>376</v>
      </c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8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</row>
    <row r="75" spans="2:60" x14ac:dyDescent="0.4">
      <c r="B75" s="109"/>
      <c r="C75" s="175" t="s">
        <v>377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8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</row>
    <row r="76" spans="2:60" x14ac:dyDescent="0.4">
      <c r="B76" s="109"/>
      <c r="C76" s="176" t="s">
        <v>378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8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</row>
    <row r="77" spans="2:60" x14ac:dyDescent="0.4">
      <c r="B77" s="109"/>
      <c r="C77" s="176" t="s">
        <v>379</v>
      </c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84"/>
      <c r="S77" s="174" t="s">
        <v>380</v>
      </c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</row>
    <row r="78" spans="2:60" x14ac:dyDescent="0.4">
      <c r="B78" s="109"/>
      <c r="C78" s="172" t="s">
        <v>381</v>
      </c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8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</row>
    <row r="79" spans="2:60" ht="30.75" customHeight="1" x14ac:dyDescent="0.4">
      <c r="B79" s="109"/>
      <c r="C79" s="175" t="s">
        <v>382</v>
      </c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8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</row>
    <row r="80" spans="2:60" x14ac:dyDescent="0.4">
      <c r="B80" s="109"/>
      <c r="C80" s="175" t="s">
        <v>383</v>
      </c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8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</row>
    <row r="81" spans="2:60" ht="45" customHeight="1" x14ac:dyDescent="0.4">
      <c r="B81" s="114" t="s">
        <v>324</v>
      </c>
      <c r="C81" s="171" t="s">
        <v>384</v>
      </c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84"/>
    </row>
    <row r="82" spans="2:60" ht="30" customHeight="1" x14ac:dyDescent="0.4">
      <c r="B82" s="109"/>
      <c r="C82" s="175" t="s">
        <v>385</v>
      </c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8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</row>
    <row r="83" spans="2:60" ht="45" customHeight="1" x14ac:dyDescent="0.4">
      <c r="B83" s="109"/>
      <c r="C83" s="175" t="s">
        <v>386</v>
      </c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8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</row>
    <row r="84" spans="2:60" x14ac:dyDescent="0.4">
      <c r="B84" s="109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84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</row>
    <row r="85" spans="2:60" x14ac:dyDescent="0.4">
      <c r="B85" s="109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84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</row>
    <row r="86" spans="2:60" x14ac:dyDescent="0.4">
      <c r="B86" s="109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84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</row>
    <row r="87" spans="2:60" x14ac:dyDescent="0.4">
      <c r="B87" s="109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84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</row>
    <row r="88" spans="2:60" ht="15" x14ac:dyDescent="0.4">
      <c r="B88" s="114" t="s">
        <v>324</v>
      </c>
      <c r="C88" s="171" t="s">
        <v>387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84"/>
    </row>
    <row r="89" spans="2:60" x14ac:dyDescent="0.4">
      <c r="B89" s="83"/>
      <c r="P89" s="84"/>
    </row>
    <row r="90" spans="2:60" x14ac:dyDescent="0.4">
      <c r="B90" s="83"/>
      <c r="P90" s="84"/>
    </row>
    <row r="91" spans="2:60" x14ac:dyDescent="0.4">
      <c r="B91" s="83"/>
      <c r="P91" s="84"/>
    </row>
    <row r="92" spans="2:60" x14ac:dyDescent="0.4">
      <c r="B92" s="83"/>
      <c r="P92" s="84"/>
    </row>
    <row r="93" spans="2:60" x14ac:dyDescent="0.4">
      <c r="B93" s="83"/>
      <c r="P93" s="84"/>
    </row>
    <row r="94" spans="2:60" x14ac:dyDescent="0.4">
      <c r="B94" s="83"/>
      <c r="P94" s="84"/>
    </row>
    <row r="95" spans="2:60" x14ac:dyDescent="0.4">
      <c r="B95" s="83"/>
      <c r="P95" s="84"/>
    </row>
    <row r="96" spans="2:60" x14ac:dyDescent="0.4">
      <c r="B96" s="83"/>
      <c r="P96" s="84"/>
    </row>
    <row r="97" spans="2:16" x14ac:dyDescent="0.4">
      <c r="B97" s="83"/>
      <c r="P97" s="84"/>
    </row>
    <row r="98" spans="2:16" x14ac:dyDescent="0.4">
      <c r="B98" s="83"/>
      <c r="P98" s="84"/>
    </row>
    <row r="99" spans="2:16" x14ac:dyDescent="0.4">
      <c r="B99" s="83"/>
      <c r="P99" s="84"/>
    </row>
    <row r="100" spans="2:16" x14ac:dyDescent="0.4">
      <c r="B100" s="83"/>
      <c r="P100" s="84"/>
    </row>
    <row r="101" spans="2:16" x14ac:dyDescent="0.4">
      <c r="B101" s="83"/>
      <c r="P101" s="84"/>
    </row>
    <row r="102" spans="2:16" x14ac:dyDescent="0.4">
      <c r="B102" s="83"/>
      <c r="P102" s="84"/>
    </row>
    <row r="103" spans="2:16" x14ac:dyDescent="0.4">
      <c r="B103" s="83"/>
      <c r="P103" s="84"/>
    </row>
    <row r="104" spans="2:16" x14ac:dyDescent="0.4">
      <c r="B104" s="83"/>
      <c r="P104" s="84"/>
    </row>
    <row r="105" spans="2:16" x14ac:dyDescent="0.4">
      <c r="B105" s="83"/>
      <c r="P105" s="84"/>
    </row>
    <row r="106" spans="2:16" ht="15" thickBot="1" x14ac:dyDescent="0.45">
      <c r="B106" s="123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5"/>
    </row>
    <row r="107" spans="2:16" ht="15" thickTop="1" x14ac:dyDescent="0.4"/>
  </sheetData>
  <mergeCells count="54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S74:BH74"/>
    <mergeCell ref="C61:O61"/>
    <mergeCell ref="C62:O62"/>
    <mergeCell ref="C63:O63"/>
    <mergeCell ref="C64:O64"/>
    <mergeCell ref="C65:O65"/>
    <mergeCell ref="C66:O66"/>
    <mergeCell ref="C70:O70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88:O88"/>
    <mergeCell ref="C78:O78"/>
    <mergeCell ref="S78:BH78"/>
    <mergeCell ref="C79:O79"/>
    <mergeCell ref="S79:BH79"/>
    <mergeCell ref="C80:O80"/>
    <mergeCell ref="S80:BH80"/>
    <mergeCell ref="C81:O81"/>
    <mergeCell ref="C82:O82"/>
    <mergeCell ref="S82:BH82"/>
    <mergeCell ref="C83:O83"/>
    <mergeCell ref="S83:BH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2022-10-12T02:21:10Z</dcterms:created>
  <dcterms:modified xsi:type="dcterms:W3CDTF">2023-01-17T12:05:12Z</dcterms:modified>
</cp:coreProperties>
</file>