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53222"/>
  <mc:AlternateContent xmlns:mc="http://schemas.openxmlformats.org/markup-compatibility/2006">
    <mc:Choice Requires="x15">
      <x15ac:absPath xmlns:x15ac="http://schemas.microsoft.com/office/spreadsheetml/2010/11/ac" url="C:\Users\dasha\Работа\Все прайс-листы\"/>
    </mc:Choice>
  </mc:AlternateContent>
  <bookViews>
    <workbookView xWindow="0" yWindow="0" windowWidth="21600" windowHeight="10860"/>
  </bookViews>
  <sheets>
    <sheet name="2022" sheetId="1" r:id="rId1"/>
    <sheet name="Условия работы" sheetId="2" r:id="rId2"/>
  </sheets>
  <definedNames>
    <definedName name="_xlnm._FilterDatabase" localSheetId="0" hidden="1">'2022'!$A$24:$XEX$822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12" i="1" l="1"/>
  <c r="Q808" i="1" l="1"/>
  <c r="O808" i="1"/>
  <c r="Q804" i="1"/>
  <c r="O804" i="1"/>
  <c r="Q723" i="1"/>
  <c r="O723" i="1"/>
  <c r="Q717" i="1"/>
  <c r="O717" i="1"/>
  <c r="Q656" i="1"/>
  <c r="O656" i="1"/>
  <c r="Q654" i="1"/>
  <c r="O654" i="1"/>
  <c r="Q653" i="1"/>
  <c r="O653" i="1"/>
  <c r="Q639" i="1"/>
  <c r="O639" i="1"/>
  <c r="Q794" i="1"/>
  <c r="O794" i="1"/>
  <c r="Q712" i="1"/>
  <c r="Q94" i="1"/>
  <c r="O94" i="1"/>
  <c r="Q93" i="1"/>
  <c r="O93" i="1"/>
  <c r="Q90" i="1"/>
  <c r="O90" i="1"/>
  <c r="Q311" i="1" l="1"/>
  <c r="O311" i="1"/>
  <c r="Q270" i="1" l="1"/>
  <c r="O270" i="1"/>
  <c r="Q262" i="1"/>
  <c r="O262" i="1"/>
  <c r="Q301" i="1"/>
  <c r="O301" i="1"/>
  <c r="Q272" i="1"/>
  <c r="O272" i="1"/>
  <c r="Q552" i="1" l="1"/>
  <c r="O552" i="1"/>
  <c r="Q578" i="1" l="1"/>
  <c r="O578" i="1"/>
  <c r="Q582" i="1"/>
  <c r="O582" i="1"/>
  <c r="Q592" i="1"/>
  <c r="O592" i="1"/>
  <c r="Q593" i="1"/>
  <c r="O593" i="1"/>
  <c r="Q596" i="1"/>
  <c r="O596" i="1"/>
  <c r="Q598" i="1"/>
  <c r="O598" i="1"/>
  <c r="Q599" i="1"/>
  <c r="O599" i="1"/>
  <c r="Q600" i="1"/>
  <c r="O600" i="1"/>
  <c r="Q601" i="1"/>
  <c r="O601" i="1"/>
  <c r="N15" i="1" l="1"/>
  <c r="Q753" i="1" l="1"/>
  <c r="O753" i="1"/>
  <c r="Q666" i="1"/>
  <c r="O666" i="1"/>
  <c r="O303" i="1"/>
  <c r="Q303" i="1"/>
  <c r="O240" i="1"/>
  <c r="Q240" i="1"/>
  <c r="O245" i="1"/>
  <c r="Q245" i="1"/>
  <c r="O267" i="1"/>
  <c r="Q267" i="1"/>
  <c r="O276" i="1"/>
  <c r="Q276" i="1"/>
  <c r="O233" i="1"/>
  <c r="Q233" i="1"/>
  <c r="O234" i="1"/>
  <c r="Q234" i="1"/>
  <c r="O236" i="1"/>
  <c r="Q236" i="1"/>
  <c r="O237" i="1"/>
  <c r="Q237" i="1"/>
  <c r="O241" i="1"/>
  <c r="Q241" i="1"/>
  <c r="O242" i="1"/>
  <c r="Q242" i="1"/>
  <c r="O243" i="1"/>
  <c r="Q243" i="1"/>
  <c r="O247" i="1"/>
  <c r="Q247" i="1"/>
  <c r="O248" i="1"/>
  <c r="Q248" i="1"/>
  <c r="O249" i="1"/>
  <c r="Q249" i="1"/>
  <c r="O251" i="1"/>
  <c r="Q251" i="1"/>
  <c r="O252" i="1"/>
  <c r="Q252" i="1"/>
  <c r="O253" i="1"/>
  <c r="Q253" i="1"/>
  <c r="O255" i="1"/>
  <c r="Q255" i="1"/>
  <c r="O257" i="1"/>
  <c r="Q257" i="1"/>
  <c r="O259" i="1"/>
  <c r="Q259" i="1"/>
  <c r="O261" i="1"/>
  <c r="Q261" i="1"/>
  <c r="O264" i="1"/>
  <c r="Q264" i="1"/>
  <c r="O268" i="1"/>
  <c r="Q268" i="1"/>
  <c r="O271" i="1"/>
  <c r="Q271" i="1"/>
  <c r="O273" i="1"/>
  <c r="Q273" i="1"/>
  <c r="O275" i="1"/>
  <c r="Q275" i="1"/>
  <c r="O277" i="1"/>
  <c r="Q277" i="1"/>
  <c r="O278" i="1"/>
  <c r="Q278" i="1"/>
  <c r="O279" i="1"/>
  <c r="Q279" i="1"/>
  <c r="O280" i="1"/>
  <c r="Q280" i="1"/>
  <c r="O282" i="1"/>
  <c r="Q282" i="1"/>
  <c r="O285" i="1"/>
  <c r="Q285" i="1"/>
  <c r="O288" i="1"/>
  <c r="Q288" i="1"/>
  <c r="O289" i="1"/>
  <c r="Q289" i="1"/>
  <c r="O290" i="1"/>
  <c r="Q290" i="1"/>
  <c r="O291" i="1"/>
  <c r="Q291" i="1"/>
  <c r="O295" i="1"/>
  <c r="Q295" i="1"/>
  <c r="O300" i="1"/>
  <c r="Q300" i="1"/>
  <c r="O314" i="1"/>
  <c r="Q314" i="1"/>
  <c r="O315" i="1"/>
  <c r="Q315" i="1"/>
  <c r="O316" i="1"/>
  <c r="Q316" i="1"/>
  <c r="Q286" i="1"/>
  <c r="O286" i="1"/>
  <c r="Q235" i="1"/>
  <c r="O235" i="1"/>
  <c r="Q564" i="1"/>
  <c r="O564" i="1"/>
  <c r="O373" i="1"/>
  <c r="Q373" i="1"/>
  <c r="O376" i="1"/>
  <c r="Q376" i="1"/>
  <c r="O378" i="1"/>
  <c r="Q378" i="1"/>
  <c r="O379" i="1"/>
  <c r="Q379" i="1"/>
  <c r="O380" i="1"/>
  <c r="Q380" i="1"/>
  <c r="O382" i="1"/>
  <c r="Q382" i="1"/>
  <c r="O386" i="1"/>
  <c r="Q386" i="1"/>
  <c r="O388" i="1"/>
  <c r="Q388" i="1"/>
  <c r="O389" i="1"/>
  <c r="Q389" i="1"/>
  <c r="O391" i="1"/>
  <c r="Q391" i="1"/>
  <c r="O392" i="1"/>
  <c r="Q392" i="1"/>
  <c r="O393" i="1"/>
  <c r="Q393" i="1"/>
  <c r="O395" i="1"/>
  <c r="Q395" i="1"/>
  <c r="O400" i="1"/>
  <c r="Q400" i="1"/>
  <c r="Q384" i="1"/>
  <c r="O384" i="1"/>
  <c r="Q374" i="1"/>
  <c r="O374" i="1"/>
  <c r="O502" i="1"/>
  <c r="Q502" i="1"/>
  <c r="O416" i="1"/>
  <c r="Q416" i="1"/>
  <c r="O426" i="1"/>
  <c r="Q426" i="1"/>
  <c r="O427" i="1"/>
  <c r="Q427" i="1"/>
  <c r="O428" i="1"/>
  <c r="Q428" i="1"/>
  <c r="O429" i="1"/>
  <c r="Q429" i="1"/>
  <c r="O430" i="1"/>
  <c r="Q430" i="1"/>
  <c r="O432" i="1"/>
  <c r="Q432" i="1"/>
  <c r="O433" i="1"/>
  <c r="Q433" i="1"/>
  <c r="O434" i="1"/>
  <c r="Q434" i="1"/>
  <c r="O436" i="1"/>
  <c r="Q436" i="1"/>
  <c r="O438" i="1"/>
  <c r="Q438" i="1"/>
  <c r="O440" i="1"/>
  <c r="Q440" i="1"/>
  <c r="O441" i="1"/>
  <c r="Q441" i="1"/>
  <c r="O442" i="1"/>
  <c r="Q442" i="1"/>
  <c r="O443" i="1"/>
  <c r="Q443" i="1"/>
  <c r="O444" i="1"/>
  <c r="Q444" i="1"/>
  <c r="O445" i="1"/>
  <c r="Q445" i="1"/>
  <c r="O446" i="1"/>
  <c r="Q446" i="1"/>
  <c r="O451" i="1"/>
  <c r="Q451" i="1"/>
  <c r="O452" i="1"/>
  <c r="Q452" i="1"/>
  <c r="O453" i="1"/>
  <c r="Q453" i="1"/>
  <c r="O454" i="1"/>
  <c r="Q454" i="1"/>
  <c r="O456" i="1"/>
  <c r="Q456" i="1"/>
  <c r="O459" i="1"/>
  <c r="Q459" i="1"/>
  <c r="O463" i="1"/>
  <c r="Q463" i="1"/>
  <c r="O467" i="1"/>
  <c r="Q467" i="1"/>
  <c r="O470" i="1"/>
  <c r="Q470" i="1"/>
  <c r="O471" i="1"/>
  <c r="Q471" i="1"/>
  <c r="O473" i="1"/>
  <c r="Q473" i="1"/>
  <c r="O476" i="1"/>
  <c r="Q476" i="1"/>
  <c r="O477" i="1"/>
  <c r="Q477" i="1"/>
  <c r="O478" i="1"/>
  <c r="Q478" i="1"/>
  <c r="O479" i="1"/>
  <c r="Q479" i="1"/>
  <c r="O485" i="1"/>
  <c r="Q485" i="1"/>
  <c r="O486" i="1"/>
  <c r="Q486" i="1"/>
  <c r="O487" i="1"/>
  <c r="Q487" i="1"/>
  <c r="O490" i="1"/>
  <c r="Q490" i="1"/>
  <c r="O494" i="1"/>
  <c r="Q494" i="1"/>
  <c r="O497" i="1"/>
  <c r="Q497" i="1"/>
  <c r="O498" i="1"/>
  <c r="Q498" i="1"/>
  <c r="O499" i="1"/>
  <c r="Q499" i="1"/>
  <c r="O500" i="1"/>
  <c r="Q500" i="1"/>
  <c r="O501" i="1"/>
  <c r="Q501" i="1"/>
  <c r="O505" i="1"/>
  <c r="Q505" i="1"/>
  <c r="O506" i="1"/>
  <c r="Q506" i="1"/>
  <c r="O507" i="1"/>
  <c r="Q507" i="1"/>
  <c r="O508" i="1"/>
  <c r="Q508" i="1"/>
  <c r="O509" i="1"/>
  <c r="Q509" i="1"/>
  <c r="O510" i="1"/>
  <c r="Q510" i="1"/>
  <c r="O511" i="1"/>
  <c r="Q511" i="1"/>
  <c r="O515" i="1"/>
  <c r="Q515" i="1"/>
  <c r="O520" i="1"/>
  <c r="Q520" i="1"/>
  <c r="O521" i="1"/>
  <c r="Q521" i="1"/>
  <c r="O522" i="1"/>
  <c r="Q522" i="1"/>
  <c r="O533" i="1"/>
  <c r="Q533" i="1"/>
  <c r="O534" i="1"/>
  <c r="Q534" i="1"/>
  <c r="O535" i="1"/>
  <c r="Q535" i="1"/>
  <c r="O538" i="1"/>
  <c r="Q538" i="1"/>
  <c r="O540" i="1"/>
  <c r="Q540" i="1"/>
  <c r="O541" i="1"/>
  <c r="Q541" i="1"/>
  <c r="O542" i="1"/>
  <c r="Q542" i="1"/>
  <c r="O544" i="1"/>
  <c r="Q544" i="1"/>
  <c r="O554" i="1"/>
  <c r="Q554" i="1"/>
  <c r="O556" i="1"/>
  <c r="Q556" i="1"/>
  <c r="O558" i="1"/>
  <c r="Q558" i="1"/>
  <c r="O560" i="1"/>
  <c r="Q560" i="1"/>
  <c r="O561" i="1"/>
  <c r="Q561" i="1"/>
  <c r="O562" i="1"/>
  <c r="Q562" i="1"/>
  <c r="O475" i="1"/>
  <c r="Q475" i="1"/>
  <c r="O519" i="1"/>
  <c r="Q519" i="1"/>
  <c r="O524" i="1"/>
  <c r="Q524" i="1"/>
  <c r="O543" i="1"/>
  <c r="Q543" i="1"/>
  <c r="O559" i="1"/>
  <c r="Q559" i="1"/>
  <c r="Q495" i="1"/>
  <c r="O495" i="1"/>
  <c r="Q468" i="1"/>
  <c r="O468" i="1"/>
  <c r="Q104" i="1"/>
  <c r="O104" i="1"/>
  <c r="Q103" i="1"/>
  <c r="O103" i="1"/>
  <c r="Q72" i="1"/>
  <c r="O72" i="1"/>
  <c r="O814" i="1" l="1"/>
  <c r="O813" i="1"/>
  <c r="O812" i="1"/>
  <c r="O811" i="1"/>
  <c r="O810" i="1"/>
  <c r="O809" i="1"/>
  <c r="O807" i="1"/>
  <c r="O806" i="1"/>
  <c r="O805" i="1"/>
  <c r="O803" i="1"/>
  <c r="O802" i="1"/>
  <c r="O801" i="1"/>
  <c r="O800" i="1"/>
  <c r="O799" i="1"/>
  <c r="O798" i="1"/>
  <c r="O797" i="1"/>
  <c r="O796" i="1"/>
  <c r="O795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2" i="1"/>
  <c r="O721" i="1"/>
  <c r="O720" i="1"/>
  <c r="O719" i="1"/>
  <c r="O718" i="1"/>
  <c r="O716" i="1"/>
  <c r="O715" i="1"/>
  <c r="O714" i="1"/>
  <c r="O713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5" i="1"/>
  <c r="O664" i="1"/>
  <c r="O663" i="1"/>
  <c r="O662" i="1"/>
  <c r="O661" i="1"/>
  <c r="O660" i="1"/>
  <c r="O659" i="1"/>
  <c r="O658" i="1"/>
  <c r="O657" i="1"/>
  <c r="O655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6" i="1"/>
  <c r="O605" i="1"/>
  <c r="O604" i="1"/>
  <c r="O603" i="1"/>
  <c r="O602" i="1"/>
  <c r="O597" i="1"/>
  <c r="O595" i="1"/>
  <c r="O594" i="1"/>
  <c r="O591" i="1"/>
  <c r="O590" i="1"/>
  <c r="O589" i="1"/>
  <c r="O588" i="1"/>
  <c r="O587" i="1"/>
  <c r="O586" i="1"/>
  <c r="O585" i="1"/>
  <c r="O584" i="1"/>
  <c r="O583" i="1"/>
  <c r="O581" i="1"/>
  <c r="O580" i="1"/>
  <c r="O579" i="1"/>
  <c r="O577" i="1"/>
  <c r="O576" i="1"/>
  <c r="O575" i="1"/>
  <c r="O574" i="1"/>
  <c r="O573" i="1"/>
  <c r="O572" i="1"/>
  <c r="O571" i="1"/>
  <c r="O570" i="1"/>
  <c r="O569" i="1"/>
  <c r="O568" i="1"/>
  <c r="O563" i="1"/>
  <c r="O557" i="1"/>
  <c r="O555" i="1"/>
  <c r="O553" i="1"/>
  <c r="O551" i="1"/>
  <c r="O550" i="1"/>
  <c r="O549" i="1"/>
  <c r="O548" i="1"/>
  <c r="O547" i="1"/>
  <c r="O546" i="1"/>
  <c r="O545" i="1"/>
  <c r="O539" i="1"/>
  <c r="O537" i="1"/>
  <c r="O536" i="1"/>
  <c r="O532" i="1"/>
  <c r="O531" i="1"/>
  <c r="O530" i="1"/>
  <c r="O529" i="1"/>
  <c r="O528" i="1"/>
  <c r="O527" i="1"/>
  <c r="O526" i="1"/>
  <c r="O525" i="1"/>
  <c r="O523" i="1"/>
  <c r="O517" i="1"/>
  <c r="O518" i="1"/>
  <c r="O516" i="1"/>
  <c r="O514" i="1"/>
  <c r="O513" i="1"/>
  <c r="O512" i="1"/>
  <c r="O504" i="1"/>
  <c r="O503" i="1"/>
  <c r="O496" i="1"/>
  <c r="O493" i="1"/>
  <c r="O492" i="1"/>
  <c r="O491" i="1"/>
  <c r="O489" i="1"/>
  <c r="O488" i="1"/>
  <c r="O484" i="1"/>
  <c r="O483" i="1"/>
  <c r="O482" i="1"/>
  <c r="O481" i="1"/>
  <c r="O480" i="1"/>
  <c r="O474" i="1"/>
  <c r="O472" i="1"/>
  <c r="O469" i="1"/>
  <c r="O466" i="1"/>
  <c r="O465" i="1"/>
  <c r="O464" i="1"/>
  <c r="O462" i="1"/>
  <c r="O461" i="1"/>
  <c r="O460" i="1"/>
  <c r="O458" i="1"/>
  <c r="O457" i="1"/>
  <c r="O455" i="1"/>
  <c r="O450" i="1"/>
  <c r="O449" i="1"/>
  <c r="O448" i="1"/>
  <c r="O447" i="1"/>
  <c r="O439" i="1"/>
  <c r="O437" i="1"/>
  <c r="O435" i="1"/>
  <c r="O431" i="1"/>
  <c r="O425" i="1"/>
  <c r="O424" i="1"/>
  <c r="O423" i="1"/>
  <c r="O422" i="1"/>
  <c r="O421" i="1"/>
  <c r="O420" i="1"/>
  <c r="O419" i="1"/>
  <c r="O418" i="1"/>
  <c r="O417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372" i="1"/>
  <c r="O371" i="1"/>
  <c r="O399" i="1"/>
  <c r="O370" i="1"/>
  <c r="O398" i="1"/>
  <c r="O369" i="1"/>
  <c r="O368" i="1"/>
  <c r="O367" i="1"/>
  <c r="O397" i="1"/>
  <c r="O396" i="1"/>
  <c r="O366" i="1"/>
  <c r="O365" i="1"/>
  <c r="O394" i="1"/>
  <c r="O364" i="1"/>
  <c r="O363" i="1"/>
  <c r="O362" i="1"/>
  <c r="O361" i="1"/>
  <c r="O360" i="1"/>
  <c r="O390" i="1"/>
  <c r="O359" i="1"/>
  <c r="O358" i="1"/>
  <c r="O357" i="1"/>
  <c r="O356" i="1"/>
  <c r="O355" i="1"/>
  <c r="O354" i="1"/>
  <c r="O353" i="1"/>
  <c r="O387" i="1"/>
  <c r="O352" i="1"/>
  <c r="O351" i="1"/>
  <c r="O385" i="1"/>
  <c r="O350" i="1"/>
  <c r="O349" i="1"/>
  <c r="O348" i="1"/>
  <c r="O347" i="1"/>
  <c r="O346" i="1"/>
  <c r="O345" i="1"/>
  <c r="O383" i="1"/>
  <c r="O344" i="1"/>
  <c r="O343" i="1"/>
  <c r="O381" i="1"/>
  <c r="O342" i="1"/>
  <c r="O341" i="1"/>
  <c r="O340" i="1"/>
  <c r="O377" i="1"/>
  <c r="O339" i="1"/>
  <c r="O375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18" i="1"/>
  <c r="O317" i="1"/>
  <c r="O313" i="1"/>
  <c r="O312" i="1"/>
  <c r="O310" i="1"/>
  <c r="O309" i="1"/>
  <c r="O308" i="1"/>
  <c r="O307" i="1"/>
  <c r="O306" i="1"/>
  <c r="O305" i="1"/>
  <c r="O304" i="1"/>
  <c r="O302" i="1"/>
  <c r="O299" i="1"/>
  <c r="O298" i="1"/>
  <c r="O297" i="1"/>
  <c r="O296" i="1"/>
  <c r="O294" i="1"/>
  <c r="O293" i="1"/>
  <c r="O292" i="1"/>
  <c r="O287" i="1"/>
  <c r="O284" i="1"/>
  <c r="O283" i="1"/>
  <c r="O281" i="1"/>
  <c r="O274" i="1"/>
  <c r="O269" i="1"/>
  <c r="O266" i="1"/>
  <c r="O265" i="1"/>
  <c r="O263" i="1"/>
  <c r="O260" i="1"/>
  <c r="O258" i="1"/>
  <c r="O256" i="1"/>
  <c r="O254" i="1"/>
  <c r="O250" i="1"/>
  <c r="O246" i="1"/>
  <c r="O244" i="1"/>
  <c r="O239" i="1"/>
  <c r="O238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99" i="1"/>
  <c r="O98" i="1"/>
  <c r="O97" i="1"/>
  <c r="O96" i="1"/>
  <c r="O95" i="1"/>
  <c r="O92" i="1"/>
  <c r="O91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N10" i="1"/>
  <c r="O26" i="1"/>
  <c r="R712" i="1" l="1"/>
  <c r="R808" i="1"/>
  <c r="R656" i="1"/>
  <c r="R794" i="1"/>
  <c r="R717" i="1"/>
  <c r="R654" i="1"/>
  <c r="R804" i="1"/>
  <c r="R653" i="1"/>
  <c r="R639" i="1"/>
  <c r="R723" i="1"/>
  <c r="R94" i="1"/>
  <c r="R90" i="1"/>
  <c r="R93" i="1"/>
  <c r="R262" i="1"/>
  <c r="R311" i="1"/>
  <c r="R270" i="1"/>
  <c r="R272" i="1"/>
  <c r="R301" i="1"/>
  <c r="R552" i="1"/>
  <c r="R578" i="1"/>
  <c r="R600" i="1"/>
  <c r="R593" i="1"/>
  <c r="R596" i="1"/>
  <c r="R599" i="1"/>
  <c r="R582" i="1"/>
  <c r="R601" i="1"/>
  <c r="R598" i="1"/>
  <c r="R592" i="1"/>
  <c r="R753" i="1"/>
  <c r="R666" i="1"/>
  <c r="R286" i="1"/>
  <c r="R291" i="1"/>
  <c r="R315" i="1"/>
  <c r="R300" i="1"/>
  <c r="R251" i="1"/>
  <c r="R271" i="1"/>
  <c r="R264" i="1"/>
  <c r="R295" i="1"/>
  <c r="R237" i="1"/>
  <c r="R234" i="1"/>
  <c r="R275" i="1"/>
  <c r="R279" i="1"/>
  <c r="R277" i="1"/>
  <c r="R316" i="1"/>
  <c r="R248" i="1"/>
  <c r="R243" i="1"/>
  <c r="R242" i="1"/>
  <c r="R289" i="1"/>
  <c r="R285" i="1"/>
  <c r="R282" i="1"/>
  <c r="R255" i="1"/>
  <c r="R252" i="1"/>
  <c r="R267" i="1"/>
  <c r="R259" i="1"/>
  <c r="R245" i="1"/>
  <c r="R303" i="1"/>
  <c r="R276" i="1"/>
  <c r="R314" i="1"/>
  <c r="R235" i="1"/>
  <c r="R241" i="1"/>
  <c r="R268" i="1"/>
  <c r="R261" i="1"/>
  <c r="R280" i="1"/>
  <c r="R236" i="1"/>
  <c r="R233" i="1"/>
  <c r="R249" i="1"/>
  <c r="R278" i="1"/>
  <c r="R273" i="1"/>
  <c r="R247" i="1"/>
  <c r="R290" i="1"/>
  <c r="R288" i="1"/>
  <c r="R240" i="1"/>
  <c r="R257" i="1"/>
  <c r="R253" i="1"/>
  <c r="R564" i="1"/>
  <c r="R374" i="1"/>
  <c r="R392" i="1"/>
  <c r="R380" i="1"/>
  <c r="R384" i="1"/>
  <c r="R391" i="1"/>
  <c r="R379" i="1"/>
  <c r="R382" i="1"/>
  <c r="R389" i="1"/>
  <c r="R400" i="1"/>
  <c r="R378" i="1"/>
  <c r="R388" i="1"/>
  <c r="R395" i="1"/>
  <c r="R376" i="1"/>
  <c r="R386" i="1"/>
  <c r="R373" i="1"/>
  <c r="R393" i="1"/>
  <c r="R443" i="1"/>
  <c r="R477" i="1"/>
  <c r="R508" i="1"/>
  <c r="R554" i="1"/>
  <c r="R452" i="1"/>
  <c r="R495" i="1"/>
  <c r="R436" i="1"/>
  <c r="R534" i="1"/>
  <c r="R104" i="1"/>
  <c r="R519" i="1"/>
  <c r="R475" i="1"/>
  <c r="R416" i="1"/>
  <c r="R498" i="1"/>
  <c r="R524" i="1"/>
  <c r="R522" i="1"/>
  <c r="R521" i="1"/>
  <c r="R520" i="1"/>
  <c r="R459" i="1"/>
  <c r="R533" i="1"/>
  <c r="R494" i="1"/>
  <c r="R490" i="1"/>
  <c r="R468" i="1"/>
  <c r="R559" i="1"/>
  <c r="R433" i="1"/>
  <c r="R497" i="1"/>
  <c r="R454" i="1"/>
  <c r="R453" i="1"/>
  <c r="R499" i="1"/>
  <c r="R72" i="1"/>
  <c r="R456" i="1"/>
  <c r="R430" i="1"/>
  <c r="R429" i="1"/>
  <c r="R463" i="1"/>
  <c r="R542" i="1"/>
  <c r="R432" i="1"/>
  <c r="R543" i="1"/>
  <c r="R538" i="1"/>
  <c r="R434" i="1"/>
  <c r="R506" i="1"/>
  <c r="R541" i="1"/>
  <c r="R540" i="1"/>
  <c r="R500" i="1"/>
  <c r="R507" i="1"/>
  <c r="R473" i="1"/>
  <c r="R505" i="1"/>
  <c r="R501" i="1"/>
  <c r="R467" i="1"/>
  <c r="R103" i="1"/>
  <c r="R476" i="1"/>
  <c r="R441" i="1"/>
  <c r="R471" i="1"/>
  <c r="R470" i="1"/>
  <c r="R442" i="1"/>
  <c r="R562" i="1"/>
  <c r="R440" i="1"/>
  <c r="R438" i="1"/>
  <c r="R535" i="1"/>
  <c r="R544" i="1"/>
  <c r="R487" i="1"/>
  <c r="R556" i="1"/>
  <c r="R426" i="1"/>
  <c r="R561" i="1"/>
  <c r="R560" i="1"/>
  <c r="R558" i="1"/>
  <c r="R509" i="1"/>
  <c r="R428" i="1"/>
  <c r="R515" i="1"/>
  <c r="R511" i="1"/>
  <c r="R510" i="1"/>
  <c r="R478" i="1"/>
  <c r="R427" i="1"/>
  <c r="R486" i="1"/>
  <c r="R485" i="1"/>
  <c r="R479" i="1"/>
  <c r="R444" i="1"/>
  <c r="R451" i="1"/>
  <c r="R446" i="1"/>
  <c r="R445" i="1"/>
  <c r="R502" i="1"/>
  <c r="R811" i="1"/>
  <c r="R747" i="1"/>
  <c r="R32" i="1"/>
  <c r="R121" i="1"/>
  <c r="R204" i="1"/>
  <c r="R375" i="1"/>
  <c r="R462" i="1"/>
  <c r="R644" i="1"/>
  <c r="R780" i="1"/>
  <c r="R33" i="1"/>
  <c r="R49" i="1"/>
  <c r="R65" i="1"/>
  <c r="R82" i="1"/>
  <c r="R106" i="1"/>
  <c r="R122" i="1"/>
  <c r="R138" i="1"/>
  <c r="R154" i="1"/>
  <c r="R170" i="1"/>
  <c r="R189" i="1"/>
  <c r="R205" i="1"/>
  <c r="R224" i="1"/>
  <c r="R258" i="1"/>
  <c r="R298" i="1"/>
  <c r="R324" i="1"/>
  <c r="R339" i="1"/>
  <c r="R351" i="1"/>
  <c r="R394" i="1"/>
  <c r="R407" i="1"/>
  <c r="R424" i="1"/>
  <c r="R464" i="1"/>
  <c r="R496" i="1"/>
  <c r="R531" i="1"/>
  <c r="R568" i="1"/>
  <c r="R586" i="1"/>
  <c r="R612" i="1"/>
  <c r="R628" i="1"/>
  <c r="R645" i="1"/>
  <c r="R664" i="1"/>
  <c r="R681" i="1"/>
  <c r="R697" i="1"/>
  <c r="R714" i="1"/>
  <c r="R732" i="1"/>
  <c r="R748" i="1"/>
  <c r="R765" i="1"/>
  <c r="R781" i="1"/>
  <c r="R798" i="1"/>
  <c r="R48" i="1"/>
  <c r="R81" i="1"/>
  <c r="R153" i="1"/>
  <c r="R169" i="1"/>
  <c r="R256" i="1"/>
  <c r="R323" i="1"/>
  <c r="R364" i="1"/>
  <c r="R423" i="1"/>
  <c r="R530" i="1"/>
  <c r="R563" i="1"/>
  <c r="R611" i="1"/>
  <c r="R663" i="1"/>
  <c r="R680" i="1"/>
  <c r="R696" i="1"/>
  <c r="R713" i="1"/>
  <c r="R731" i="1"/>
  <c r="R797" i="1"/>
  <c r="R34" i="1"/>
  <c r="R50" i="1"/>
  <c r="R66" i="1"/>
  <c r="R83" i="1"/>
  <c r="R107" i="1"/>
  <c r="R123" i="1"/>
  <c r="R139" i="1"/>
  <c r="R155" i="1"/>
  <c r="R171" i="1"/>
  <c r="R190" i="1"/>
  <c r="R206" i="1"/>
  <c r="R225" i="1"/>
  <c r="R260" i="1"/>
  <c r="R299" i="1"/>
  <c r="R325" i="1"/>
  <c r="R377" i="1"/>
  <c r="R352" i="1"/>
  <c r="R365" i="1"/>
  <c r="R408" i="1"/>
  <c r="R425" i="1"/>
  <c r="R465" i="1"/>
  <c r="R503" i="1"/>
  <c r="R532" i="1"/>
  <c r="R569" i="1"/>
  <c r="R587" i="1"/>
  <c r="R613" i="1"/>
  <c r="R629" i="1"/>
  <c r="R646" i="1"/>
  <c r="R665" i="1"/>
  <c r="R682" i="1"/>
  <c r="R698" i="1"/>
  <c r="R715" i="1"/>
  <c r="R733" i="1"/>
  <c r="R749" i="1"/>
  <c r="R766" i="1"/>
  <c r="R782" i="1"/>
  <c r="R799" i="1"/>
  <c r="R105" i="1"/>
  <c r="R223" i="1"/>
  <c r="R385" i="1"/>
  <c r="R493" i="1"/>
  <c r="R627" i="1"/>
  <c r="R764" i="1"/>
  <c r="R35" i="1"/>
  <c r="R51" i="1"/>
  <c r="R67" i="1"/>
  <c r="R84" i="1"/>
  <c r="R108" i="1"/>
  <c r="R124" i="1"/>
  <c r="R140" i="1"/>
  <c r="R156" i="1"/>
  <c r="R172" i="1"/>
  <c r="R191" i="1"/>
  <c r="R207" i="1"/>
  <c r="R226" i="1"/>
  <c r="R263" i="1"/>
  <c r="R302" i="1"/>
  <c r="R326" i="1"/>
  <c r="R340" i="1"/>
  <c r="R387" i="1"/>
  <c r="R366" i="1"/>
  <c r="R409" i="1"/>
  <c r="R431" i="1"/>
  <c r="R466" i="1"/>
  <c r="R504" i="1"/>
  <c r="R536" i="1"/>
  <c r="R570" i="1"/>
  <c r="R588" i="1"/>
  <c r="R614" i="1"/>
  <c r="R630" i="1"/>
  <c r="R647" i="1"/>
  <c r="R667" i="1"/>
  <c r="R683" i="1"/>
  <c r="R699" i="1"/>
  <c r="R716" i="1"/>
  <c r="R734" i="1"/>
  <c r="R750" i="1"/>
  <c r="R767" i="1"/>
  <c r="R783" i="1"/>
  <c r="R800" i="1"/>
  <c r="R64" i="1"/>
  <c r="R137" i="1"/>
  <c r="R188" i="1"/>
  <c r="R297" i="1"/>
  <c r="R406" i="1"/>
  <c r="R585" i="1"/>
  <c r="R36" i="1"/>
  <c r="R52" i="1"/>
  <c r="R68" i="1"/>
  <c r="R85" i="1"/>
  <c r="R109" i="1"/>
  <c r="R125" i="1"/>
  <c r="R141" i="1"/>
  <c r="R157" i="1"/>
  <c r="R173" i="1"/>
  <c r="R192" i="1"/>
  <c r="R208" i="1"/>
  <c r="R227" i="1"/>
  <c r="R265" i="1"/>
  <c r="R304" i="1"/>
  <c r="R327" i="1"/>
  <c r="R341" i="1"/>
  <c r="R353" i="1"/>
  <c r="R396" i="1"/>
  <c r="R410" i="1"/>
  <c r="R435" i="1"/>
  <c r="R469" i="1"/>
  <c r="R512" i="1"/>
  <c r="R537" i="1"/>
  <c r="R571" i="1"/>
  <c r="R589" i="1"/>
  <c r="R615" i="1"/>
  <c r="R631" i="1"/>
  <c r="R648" i="1"/>
  <c r="R668" i="1"/>
  <c r="R684" i="1"/>
  <c r="R700" i="1"/>
  <c r="R718" i="1"/>
  <c r="R735" i="1"/>
  <c r="R751" i="1"/>
  <c r="R768" i="1"/>
  <c r="R784" i="1"/>
  <c r="R801" i="1"/>
  <c r="R37" i="1"/>
  <c r="R53" i="1"/>
  <c r="R69" i="1"/>
  <c r="R86" i="1"/>
  <c r="R110" i="1"/>
  <c r="R126" i="1"/>
  <c r="R142" i="1"/>
  <c r="R158" i="1"/>
  <c r="R174" i="1"/>
  <c r="R193" i="1"/>
  <c r="R209" i="1"/>
  <c r="R228" i="1"/>
  <c r="R266" i="1"/>
  <c r="R305" i="1"/>
  <c r="R328" i="1"/>
  <c r="R342" i="1"/>
  <c r="R354" i="1"/>
  <c r="R397" i="1"/>
  <c r="R411" i="1"/>
  <c r="R437" i="1"/>
  <c r="R472" i="1"/>
  <c r="R513" i="1"/>
  <c r="R539" i="1"/>
  <c r="R572" i="1"/>
  <c r="R590" i="1"/>
  <c r="R616" i="1"/>
  <c r="R632" i="1"/>
  <c r="R649" i="1"/>
  <c r="R669" i="1"/>
  <c r="R685" i="1"/>
  <c r="R701" i="1"/>
  <c r="R719" i="1"/>
  <c r="R736" i="1"/>
  <c r="R752" i="1"/>
  <c r="R769" i="1"/>
  <c r="R785" i="1"/>
  <c r="R802" i="1"/>
  <c r="R38" i="1"/>
  <c r="R54" i="1"/>
  <c r="R70" i="1"/>
  <c r="R87" i="1"/>
  <c r="R111" i="1"/>
  <c r="R127" i="1"/>
  <c r="R143" i="1"/>
  <c r="R159" i="1"/>
  <c r="R175" i="1"/>
  <c r="R194" i="1"/>
  <c r="R210" i="1"/>
  <c r="R229" i="1"/>
  <c r="R269" i="1"/>
  <c r="R306" i="1"/>
  <c r="R329" i="1"/>
  <c r="R381" i="1"/>
  <c r="R355" i="1"/>
  <c r="R367" i="1"/>
  <c r="R412" i="1"/>
  <c r="R439" i="1"/>
  <c r="R474" i="1"/>
  <c r="R514" i="1"/>
  <c r="R545" i="1"/>
  <c r="R573" i="1"/>
  <c r="R591" i="1"/>
  <c r="R617" i="1"/>
  <c r="R633" i="1"/>
  <c r="R650" i="1"/>
  <c r="R670" i="1"/>
  <c r="R686" i="1"/>
  <c r="R702" i="1"/>
  <c r="R720" i="1"/>
  <c r="R737" i="1"/>
  <c r="R754" i="1"/>
  <c r="R770" i="1"/>
  <c r="R786" i="1"/>
  <c r="R803" i="1"/>
  <c r="R39" i="1"/>
  <c r="R55" i="1"/>
  <c r="R71" i="1"/>
  <c r="R88" i="1"/>
  <c r="R112" i="1"/>
  <c r="R128" i="1"/>
  <c r="R144" i="1"/>
  <c r="R160" i="1"/>
  <c r="R176" i="1"/>
  <c r="R195" i="1"/>
  <c r="R211" i="1"/>
  <c r="R230" i="1"/>
  <c r="R274" i="1"/>
  <c r="R307" i="1"/>
  <c r="R330" i="1"/>
  <c r="R343" i="1"/>
  <c r="R356" i="1"/>
  <c r="R368" i="1"/>
  <c r="R413" i="1"/>
  <c r="R447" i="1"/>
  <c r="R480" i="1"/>
  <c r="R516" i="1"/>
  <c r="R546" i="1"/>
  <c r="R574" i="1"/>
  <c r="R594" i="1"/>
  <c r="R618" i="1"/>
  <c r="R634" i="1"/>
  <c r="R651" i="1"/>
  <c r="R671" i="1"/>
  <c r="R687" i="1"/>
  <c r="R703" i="1"/>
  <c r="R721" i="1"/>
  <c r="R738" i="1"/>
  <c r="R755" i="1"/>
  <c r="R771" i="1"/>
  <c r="R787" i="1"/>
  <c r="R805" i="1"/>
  <c r="R40" i="1"/>
  <c r="R56" i="1"/>
  <c r="R73" i="1"/>
  <c r="R89" i="1"/>
  <c r="R113" i="1"/>
  <c r="R129" i="1"/>
  <c r="R145" i="1"/>
  <c r="R161" i="1"/>
  <c r="R177" i="1"/>
  <c r="R196" i="1"/>
  <c r="R212" i="1"/>
  <c r="R231" i="1"/>
  <c r="R281" i="1"/>
  <c r="R308" i="1"/>
  <c r="R331" i="1"/>
  <c r="R344" i="1"/>
  <c r="R357" i="1"/>
  <c r="R369" i="1"/>
  <c r="R414" i="1"/>
  <c r="R448" i="1"/>
  <c r="R481" i="1"/>
  <c r="R518" i="1"/>
  <c r="R547" i="1"/>
  <c r="R575" i="1"/>
  <c r="R595" i="1"/>
  <c r="R619" i="1"/>
  <c r="R635" i="1"/>
  <c r="R652" i="1"/>
  <c r="R672" i="1"/>
  <c r="R688" i="1"/>
  <c r="R704" i="1"/>
  <c r="R722" i="1"/>
  <c r="R739" i="1"/>
  <c r="R756" i="1"/>
  <c r="R772" i="1"/>
  <c r="R788" i="1"/>
  <c r="R806" i="1"/>
  <c r="R41" i="1"/>
  <c r="R57" i="1"/>
  <c r="R74" i="1"/>
  <c r="R91" i="1"/>
  <c r="R114" i="1"/>
  <c r="R130" i="1"/>
  <c r="R146" i="1"/>
  <c r="R162" i="1"/>
  <c r="R178" i="1"/>
  <c r="R197" i="1"/>
  <c r="R213" i="1"/>
  <c r="R232" i="1"/>
  <c r="R283" i="1"/>
  <c r="R309" i="1"/>
  <c r="R332" i="1"/>
  <c r="R383" i="1"/>
  <c r="R358" i="1"/>
  <c r="R398" i="1"/>
  <c r="R415" i="1"/>
  <c r="R449" i="1"/>
  <c r="R482" i="1"/>
  <c r="R517" i="1"/>
  <c r="R548" i="1"/>
  <c r="R576" i="1"/>
  <c r="R597" i="1"/>
  <c r="R620" i="1"/>
  <c r="R636" i="1"/>
  <c r="R655" i="1"/>
  <c r="R673" i="1"/>
  <c r="R689" i="1"/>
  <c r="R705" i="1"/>
  <c r="R724" i="1"/>
  <c r="R740" i="1"/>
  <c r="R757" i="1"/>
  <c r="R773" i="1"/>
  <c r="R789" i="1"/>
  <c r="R807" i="1"/>
  <c r="R26" i="1"/>
  <c r="R42" i="1"/>
  <c r="R58" i="1"/>
  <c r="R75" i="1"/>
  <c r="R92" i="1"/>
  <c r="R115" i="1"/>
  <c r="R131" i="1"/>
  <c r="R147" i="1"/>
  <c r="R163" i="1"/>
  <c r="R179" i="1"/>
  <c r="R198" i="1"/>
  <c r="R214" i="1"/>
  <c r="R238" i="1"/>
  <c r="R284" i="1"/>
  <c r="R310" i="1"/>
  <c r="R333" i="1"/>
  <c r="R345" i="1"/>
  <c r="R359" i="1"/>
  <c r="R370" i="1"/>
  <c r="R417" i="1"/>
  <c r="R450" i="1"/>
  <c r="R483" i="1"/>
  <c r="R523" i="1"/>
  <c r="R549" i="1"/>
  <c r="R577" i="1"/>
  <c r="R602" i="1"/>
  <c r="R621" i="1"/>
  <c r="R637" i="1"/>
  <c r="R657" i="1"/>
  <c r="R674" i="1"/>
  <c r="R690" i="1"/>
  <c r="R706" i="1"/>
  <c r="R725" i="1"/>
  <c r="R741" i="1"/>
  <c r="R758" i="1"/>
  <c r="R774" i="1"/>
  <c r="R790" i="1"/>
  <c r="R809" i="1"/>
  <c r="R27" i="1"/>
  <c r="R43" i="1"/>
  <c r="R59" i="1"/>
  <c r="R76" i="1"/>
  <c r="R95" i="1"/>
  <c r="R116" i="1"/>
  <c r="R132" i="1"/>
  <c r="R148" i="1"/>
  <c r="R164" i="1"/>
  <c r="R180" i="1"/>
  <c r="R199" i="1"/>
  <c r="R215" i="1"/>
  <c r="R239" i="1"/>
  <c r="R287" i="1"/>
  <c r="R312" i="1"/>
  <c r="R334" i="1"/>
  <c r="R346" i="1"/>
  <c r="R390" i="1"/>
  <c r="R399" i="1"/>
  <c r="R418" i="1"/>
  <c r="R455" i="1"/>
  <c r="R484" i="1"/>
  <c r="R525" i="1"/>
  <c r="R550" i="1"/>
  <c r="R579" i="1"/>
  <c r="R603" i="1"/>
  <c r="R622" i="1"/>
  <c r="R638" i="1"/>
  <c r="R658" i="1"/>
  <c r="R675" i="1"/>
  <c r="R691" i="1"/>
  <c r="R707" i="1"/>
  <c r="R726" i="1"/>
  <c r="R742" i="1"/>
  <c r="R759" i="1"/>
  <c r="R775" i="1"/>
  <c r="R791" i="1"/>
  <c r="R810" i="1"/>
  <c r="R28" i="1"/>
  <c r="R44" i="1"/>
  <c r="R60" i="1"/>
  <c r="R77" i="1"/>
  <c r="R96" i="1"/>
  <c r="R117" i="1"/>
  <c r="R133" i="1"/>
  <c r="R149" i="1"/>
  <c r="R165" i="1"/>
  <c r="R181" i="1"/>
  <c r="R200" i="1"/>
  <c r="R219" i="1"/>
  <c r="R244" i="1"/>
  <c r="R292" i="1"/>
  <c r="R313" i="1"/>
  <c r="R335" i="1"/>
  <c r="R347" i="1"/>
  <c r="R360" i="1"/>
  <c r="R371" i="1"/>
  <c r="R419" i="1"/>
  <c r="R457" i="1"/>
  <c r="R488" i="1"/>
  <c r="R526" i="1"/>
  <c r="R551" i="1"/>
  <c r="R580" i="1"/>
  <c r="R604" i="1"/>
  <c r="R623" i="1"/>
  <c r="R640" i="1"/>
  <c r="R659" i="1"/>
  <c r="R676" i="1"/>
  <c r="R692" i="1"/>
  <c r="R708" i="1"/>
  <c r="R727" i="1"/>
  <c r="R743" i="1"/>
  <c r="R760" i="1"/>
  <c r="R776" i="1"/>
  <c r="R792" i="1"/>
  <c r="R812" i="1"/>
  <c r="R29" i="1"/>
  <c r="R45" i="1"/>
  <c r="R61" i="1"/>
  <c r="R78" i="1"/>
  <c r="R97" i="1"/>
  <c r="R118" i="1"/>
  <c r="R134" i="1"/>
  <c r="R150" i="1"/>
  <c r="R166" i="1"/>
  <c r="R185" i="1"/>
  <c r="R201" i="1"/>
  <c r="R220" i="1"/>
  <c r="R246" i="1"/>
  <c r="R293" i="1"/>
  <c r="R317" i="1"/>
  <c r="R336" i="1"/>
  <c r="R348" i="1"/>
  <c r="R361" i="1"/>
  <c r="R372" i="1"/>
  <c r="R420" i="1"/>
  <c r="R458" i="1"/>
  <c r="R489" i="1"/>
  <c r="R527" i="1"/>
  <c r="R553" i="1"/>
  <c r="R581" i="1"/>
  <c r="R605" i="1"/>
  <c r="R624" i="1"/>
  <c r="R641" i="1"/>
  <c r="R660" i="1"/>
  <c r="R677" i="1"/>
  <c r="R693" i="1"/>
  <c r="R709" i="1"/>
  <c r="R728" i="1"/>
  <c r="R744" i="1"/>
  <c r="R761" i="1"/>
  <c r="R777" i="1"/>
  <c r="R793" i="1"/>
  <c r="R813" i="1"/>
  <c r="R30" i="1"/>
  <c r="R46" i="1"/>
  <c r="R62" i="1"/>
  <c r="R79" i="1"/>
  <c r="R98" i="1"/>
  <c r="R119" i="1"/>
  <c r="R135" i="1"/>
  <c r="R151" i="1"/>
  <c r="R167" i="1"/>
  <c r="R186" i="1"/>
  <c r="R202" i="1"/>
  <c r="R221" i="1"/>
  <c r="R250" i="1"/>
  <c r="R294" i="1"/>
  <c r="R318" i="1"/>
  <c r="R337" i="1"/>
  <c r="R349" i="1"/>
  <c r="R362" i="1"/>
  <c r="R404" i="1"/>
  <c r="R421" i="1"/>
  <c r="R460" i="1"/>
  <c r="R491" i="1"/>
  <c r="R528" i="1"/>
  <c r="R555" i="1"/>
  <c r="R583" i="1"/>
  <c r="R606" i="1"/>
  <c r="R625" i="1"/>
  <c r="R642" i="1"/>
  <c r="R661" i="1"/>
  <c r="R678" i="1"/>
  <c r="R694" i="1"/>
  <c r="R710" i="1"/>
  <c r="R729" i="1"/>
  <c r="R745" i="1"/>
  <c r="R762" i="1"/>
  <c r="R778" i="1"/>
  <c r="R795" i="1"/>
  <c r="R814" i="1"/>
  <c r="R31" i="1"/>
  <c r="R47" i="1"/>
  <c r="R63" i="1"/>
  <c r="R80" i="1"/>
  <c r="R99" i="1"/>
  <c r="R120" i="1"/>
  <c r="R136" i="1"/>
  <c r="R152" i="1"/>
  <c r="R168" i="1"/>
  <c r="R187" i="1"/>
  <c r="R203" i="1"/>
  <c r="R222" i="1"/>
  <c r="R254" i="1"/>
  <c r="R296" i="1"/>
  <c r="R322" i="1"/>
  <c r="R338" i="1"/>
  <c r="R350" i="1"/>
  <c r="R363" i="1"/>
  <c r="R405" i="1"/>
  <c r="R422" i="1"/>
  <c r="R461" i="1"/>
  <c r="R492" i="1"/>
  <c r="R529" i="1"/>
  <c r="R557" i="1"/>
  <c r="R584" i="1"/>
  <c r="R610" i="1"/>
  <c r="R626" i="1"/>
  <c r="R643" i="1"/>
  <c r="R662" i="1"/>
  <c r="R679" i="1"/>
  <c r="R695" i="1"/>
  <c r="R711" i="1"/>
  <c r="R730" i="1"/>
  <c r="R746" i="1"/>
  <c r="R763" i="1"/>
  <c r="R779" i="1"/>
  <c r="R796" i="1"/>
  <c r="O15" i="1" l="1"/>
  <c r="O14" i="1"/>
  <c r="O17" i="1"/>
  <c r="O12" i="1"/>
  <c r="O16" i="1"/>
  <c r="O13" i="1"/>
  <c r="O10" i="1"/>
  <c r="Q658" i="1" l="1"/>
  <c r="Q70" i="1"/>
  <c r="Q606" i="1" l="1"/>
  <c r="Q605" i="1"/>
  <c r="Q604" i="1"/>
  <c r="Q595" i="1"/>
  <c r="Q580" i="1"/>
  <c r="Q790" i="1" l="1"/>
  <c r="Q687" i="1"/>
  <c r="Q630" i="1"/>
  <c r="Q517" i="1"/>
  <c r="Q447" i="1"/>
  <c r="Q358" i="1" l="1"/>
  <c r="Q381" i="1"/>
  <c r="Q455" i="1"/>
  <c r="Q738" i="1"/>
  <c r="Q799" i="1" l="1"/>
  <c r="Q798" i="1"/>
  <c r="Q796" i="1"/>
  <c r="Q791" i="1"/>
  <c r="Q730" i="1"/>
  <c r="Q716" i="1"/>
  <c r="Q715" i="1"/>
  <c r="Q707" i="1"/>
  <c r="Q698" i="1"/>
  <c r="Q697" i="1"/>
  <c r="Q690" i="1"/>
  <c r="Q678" i="1"/>
  <c r="Q657" i="1"/>
  <c r="Q655" i="1"/>
  <c r="Q629" i="1"/>
  <c r="Q631" i="1"/>
  <c r="Q632" i="1"/>
  <c r="Q633" i="1"/>
  <c r="Q634" i="1"/>
  <c r="Q635" i="1"/>
  <c r="Q636" i="1"/>
  <c r="Q627" i="1"/>
  <c r="Q626" i="1"/>
  <c r="Q622" i="1"/>
  <c r="Q620" i="1"/>
  <c r="Q583" i="1"/>
  <c r="Q581" i="1"/>
  <c r="Q579" i="1"/>
  <c r="Q585" i="1"/>
  <c r="Q586" i="1"/>
  <c r="Q587" i="1"/>
  <c r="Q588" i="1"/>
  <c r="Q589" i="1"/>
  <c r="Q590" i="1"/>
  <c r="Q591" i="1"/>
  <c r="Q594" i="1"/>
  <c r="Q597" i="1"/>
  <c r="Q602" i="1"/>
  <c r="Q603" i="1"/>
  <c r="Q423" i="1"/>
  <c r="Q424" i="1"/>
  <c r="Q425" i="1"/>
  <c r="Q431" i="1"/>
  <c r="Q435" i="1"/>
  <c r="Q437" i="1"/>
  <c r="Q439" i="1"/>
  <c r="Q448" i="1"/>
  <c r="Q449" i="1"/>
  <c r="Q450" i="1"/>
  <c r="Q457" i="1"/>
  <c r="Q458" i="1"/>
  <c r="Q460" i="1"/>
  <c r="Q461" i="1"/>
  <c r="Q462" i="1"/>
  <c r="Q464" i="1"/>
  <c r="Q465" i="1"/>
  <c r="Q466" i="1"/>
  <c r="Q469" i="1"/>
  <c r="Q472" i="1"/>
  <c r="Q474" i="1"/>
  <c r="Q480" i="1"/>
  <c r="Q481" i="1"/>
  <c r="Q482" i="1"/>
  <c r="Q483" i="1"/>
  <c r="Q484" i="1"/>
  <c r="Q488" i="1"/>
  <c r="Q489" i="1"/>
  <c r="Q491" i="1"/>
  <c r="Q492" i="1"/>
  <c r="Q493" i="1"/>
  <c r="Q496" i="1"/>
  <c r="Q503" i="1"/>
  <c r="Q504" i="1"/>
  <c r="Q512" i="1"/>
  <c r="Q513" i="1"/>
  <c r="Q514" i="1"/>
  <c r="Q516" i="1"/>
  <c r="Q518" i="1"/>
  <c r="Q523" i="1"/>
  <c r="Q525" i="1"/>
  <c r="Q526" i="1"/>
  <c r="Q527" i="1"/>
  <c r="Q528" i="1"/>
  <c r="Q529" i="1"/>
  <c r="Q530" i="1"/>
  <c r="Q531" i="1"/>
  <c r="Q532" i="1"/>
  <c r="Q536" i="1"/>
  <c r="Q537" i="1"/>
  <c r="Q539" i="1"/>
  <c r="Q545" i="1"/>
  <c r="Q546" i="1"/>
  <c r="Q547" i="1"/>
  <c r="Q548" i="1"/>
  <c r="Q549" i="1"/>
  <c r="Q550" i="1"/>
  <c r="Q551" i="1"/>
  <c r="Q553" i="1"/>
  <c r="Q555" i="1"/>
  <c r="Q557" i="1"/>
  <c r="Q563" i="1"/>
  <c r="Q422" i="1"/>
  <c r="Q354" i="1"/>
  <c r="Q170" i="1"/>
  <c r="Q166" i="1"/>
  <c r="Q160" i="1"/>
  <c r="Q159" i="1"/>
  <c r="Q147" i="1"/>
  <c r="Q134" i="1"/>
  <c r="Q119" i="1"/>
  <c r="Q107" i="1"/>
  <c r="Q148" i="1"/>
  <c r="Q158" i="1"/>
  <c r="Q91" i="1"/>
  <c r="Q108" i="1"/>
  <c r="Q105" i="1"/>
  <c r="Q421" i="1" l="1"/>
  <c r="Q420" i="1"/>
  <c r="Q419" i="1"/>
  <c r="Q418" i="1"/>
  <c r="Q417" i="1"/>
  <c r="Q333" i="1"/>
  <c r="Q334" i="1"/>
  <c r="Q335" i="1"/>
  <c r="Q336" i="1"/>
  <c r="Q337" i="1"/>
  <c r="Q338" i="1"/>
  <c r="Q375" i="1"/>
  <c r="Q339" i="1"/>
  <c r="Q377" i="1"/>
  <c r="Q340" i="1"/>
  <c r="Q341" i="1"/>
  <c r="Q342" i="1"/>
  <c r="Q343" i="1"/>
  <c r="Q344" i="1"/>
  <c r="Q383" i="1"/>
  <c r="Q345" i="1"/>
  <c r="Q346" i="1"/>
  <c r="Q347" i="1"/>
  <c r="Q348" i="1"/>
  <c r="Q349" i="1"/>
  <c r="Q350" i="1"/>
  <c r="Q385" i="1"/>
  <c r="Q351" i="1"/>
  <c r="Q352" i="1"/>
  <c r="Q387" i="1"/>
  <c r="Q353" i="1"/>
  <c r="Q355" i="1"/>
  <c r="Q356" i="1"/>
  <c r="Q357" i="1"/>
  <c r="Q359" i="1"/>
  <c r="Q390" i="1"/>
  <c r="Q360" i="1"/>
  <c r="Q361" i="1"/>
  <c r="Q362" i="1"/>
  <c r="Q363" i="1"/>
  <c r="Q364" i="1"/>
  <c r="Q394" i="1"/>
  <c r="Q365" i="1"/>
  <c r="Q366" i="1"/>
  <c r="Q396" i="1"/>
  <c r="Q397" i="1"/>
  <c r="Q367" i="1"/>
  <c r="Q368" i="1"/>
  <c r="Q369" i="1"/>
  <c r="Q398" i="1"/>
  <c r="Q370" i="1"/>
  <c r="Q399" i="1"/>
  <c r="Q371" i="1"/>
  <c r="Q372" i="1"/>
  <c r="Q332" i="1"/>
  <c r="Q318" i="1" l="1"/>
  <c r="Q312" i="1"/>
  <c r="Q310" i="1"/>
  <c r="Q309" i="1"/>
  <c r="Q308" i="1"/>
  <c r="Q306" i="1"/>
  <c r="Q305" i="1"/>
  <c r="Q302" i="1"/>
  <c r="Q299" i="1"/>
  <c r="Q297" i="1"/>
  <c r="Q296" i="1"/>
  <c r="Q294" i="1"/>
  <c r="Q293" i="1"/>
  <c r="Q287" i="1"/>
  <c r="Q284" i="1"/>
  <c r="Q283" i="1"/>
  <c r="Q281" i="1"/>
  <c r="Q266" i="1"/>
  <c r="Q265" i="1"/>
  <c r="Q260" i="1"/>
  <c r="Q254" i="1"/>
  <c r="Q250" i="1"/>
  <c r="Q246" i="1"/>
  <c r="Q244" i="1"/>
  <c r="Q232" i="1"/>
  <c r="Q317" i="1"/>
  <c r="Q313" i="1"/>
  <c r="Q307" i="1"/>
  <c r="Q304" i="1"/>
  <c r="Q298" i="1"/>
  <c r="Q292" i="1"/>
  <c r="Q274" i="1"/>
  <c r="Q269" i="1"/>
  <c r="Q263" i="1"/>
  <c r="Q258" i="1"/>
  <c r="Q256" i="1"/>
  <c r="Q239" i="1"/>
  <c r="Q238" i="1"/>
  <c r="Q231" i="1"/>
  <c r="Q230" i="1"/>
  <c r="Q195" i="1" l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178" i="1"/>
  <c r="Q177" i="1"/>
  <c r="Q176" i="1"/>
  <c r="Q175" i="1"/>
  <c r="Q174" i="1"/>
  <c r="Q171" i="1"/>
  <c r="Q168" i="1"/>
  <c r="Q167" i="1"/>
  <c r="Q165" i="1"/>
  <c r="Q156" i="1"/>
  <c r="Q153" i="1"/>
  <c r="Q152" i="1"/>
  <c r="Q138" i="1"/>
  <c r="Q136" i="1"/>
  <c r="Q135" i="1"/>
  <c r="Q132" i="1"/>
  <c r="Q128" i="1"/>
  <c r="Q127" i="1"/>
  <c r="Q126" i="1"/>
  <c r="Q123" i="1"/>
  <c r="Q121" i="1"/>
  <c r="Q113" i="1"/>
  <c r="Q163" i="1"/>
  <c r="Q162" i="1"/>
  <c r="Q161" i="1"/>
  <c r="Q157" i="1"/>
  <c r="Q150" i="1"/>
  <c r="Q149" i="1"/>
  <c r="Q144" i="1"/>
  <c r="Q140" i="1"/>
  <c r="Q139" i="1"/>
  <c r="Q133" i="1"/>
  <c r="Q131" i="1"/>
  <c r="Q129" i="1"/>
  <c r="Q118" i="1"/>
  <c r="Q117" i="1"/>
  <c r="Q116" i="1"/>
  <c r="Q115" i="1"/>
  <c r="Q114" i="1"/>
  <c r="Q110" i="1"/>
  <c r="Q181" i="1"/>
  <c r="Q180" i="1"/>
  <c r="Q179" i="1"/>
  <c r="Q173" i="1"/>
  <c r="Q172" i="1"/>
  <c r="Q169" i="1"/>
  <c r="Q164" i="1"/>
  <c r="Q155" i="1"/>
  <c r="Q154" i="1"/>
  <c r="Q151" i="1"/>
  <c r="Q146" i="1"/>
  <c r="Q145" i="1"/>
  <c r="Q143" i="1"/>
  <c r="Q142" i="1"/>
  <c r="Q141" i="1"/>
  <c r="Q137" i="1"/>
  <c r="Q130" i="1"/>
  <c r="Q125" i="1"/>
  <c r="Q124" i="1"/>
  <c r="Q122" i="1"/>
  <c r="Q120" i="1"/>
  <c r="Q112" i="1"/>
  <c r="Q111" i="1"/>
  <c r="Q109" i="1"/>
  <c r="Q106" i="1"/>
  <c r="N820" i="1" s="1"/>
  <c r="Q813" i="1"/>
  <c r="Q812" i="1"/>
  <c r="Q811" i="1"/>
  <c r="Q810" i="1"/>
  <c r="Q809" i="1"/>
  <c r="Q807" i="1"/>
  <c r="Q806" i="1"/>
  <c r="Q805" i="1"/>
  <c r="Q801" i="1"/>
  <c r="Q792" i="1"/>
  <c r="Q789" i="1"/>
  <c r="Q787" i="1"/>
  <c r="Q786" i="1"/>
  <c r="Q785" i="1"/>
  <c r="Q784" i="1"/>
  <c r="Q783" i="1"/>
  <c r="Q782" i="1"/>
  <c r="Q781" i="1"/>
  <c r="Q780" i="1"/>
  <c r="Q779" i="1"/>
  <c r="Q777" i="1"/>
  <c r="Q776" i="1"/>
  <c r="Q775" i="1"/>
  <c r="Q773" i="1"/>
  <c r="Q772" i="1"/>
  <c r="Q771" i="1"/>
  <c r="Q770" i="1"/>
  <c r="Q768" i="1"/>
  <c r="Q767" i="1"/>
  <c r="Q763" i="1"/>
  <c r="Q762" i="1"/>
  <c r="Q761" i="1"/>
  <c r="Q760" i="1"/>
  <c r="Q759" i="1"/>
  <c r="Q758" i="1"/>
  <c r="Q757" i="1"/>
  <c r="Q756" i="1"/>
  <c r="Q755" i="1"/>
  <c r="Q754" i="1"/>
  <c r="Q752" i="1"/>
  <c r="Q751" i="1"/>
  <c r="Q750" i="1"/>
  <c r="Q749" i="1"/>
  <c r="Q748" i="1"/>
  <c r="Q746" i="1"/>
  <c r="Q745" i="1"/>
  <c r="Q744" i="1"/>
  <c r="Q743" i="1"/>
  <c r="Q742" i="1"/>
  <c r="Q741" i="1"/>
  <c r="Q737" i="1"/>
  <c r="Q736" i="1"/>
  <c r="Q735" i="1"/>
  <c r="Q734" i="1"/>
  <c r="Q733" i="1"/>
  <c r="Q732" i="1"/>
  <c r="Q727" i="1"/>
  <c r="Q726" i="1"/>
  <c r="Q725" i="1"/>
  <c r="Q722" i="1"/>
  <c r="Q720" i="1"/>
  <c r="Q719" i="1"/>
  <c r="Q701" i="1"/>
  <c r="Q696" i="1"/>
  <c r="Q695" i="1"/>
  <c r="Q693" i="1"/>
  <c r="Q689" i="1"/>
  <c r="Q688" i="1"/>
  <c r="Q686" i="1"/>
  <c r="Q685" i="1"/>
  <c r="Q684" i="1"/>
  <c r="Q682" i="1"/>
  <c r="Q681" i="1"/>
  <c r="Q679" i="1"/>
  <c r="Q669" i="1"/>
  <c r="Q661" i="1"/>
  <c r="Q646" i="1"/>
  <c r="Q645" i="1"/>
  <c r="Q643" i="1"/>
  <c r="Q642" i="1"/>
  <c r="Q641" i="1"/>
  <c r="Q638" i="1"/>
  <c r="Q625" i="1"/>
  <c r="Q619" i="1"/>
  <c r="Q584" i="1"/>
  <c r="Q99" i="1"/>
  <c r="Q98" i="1"/>
  <c r="Q96" i="1"/>
  <c r="Q95" i="1"/>
  <c r="Q92" i="1"/>
  <c r="Q89" i="1"/>
  <c r="Q88" i="1"/>
  <c r="Q87" i="1"/>
  <c r="Q84" i="1"/>
  <c r="Q83" i="1"/>
  <c r="Q82" i="1"/>
  <c r="Q81" i="1"/>
  <c r="Q80" i="1"/>
  <c r="Q78" i="1"/>
  <c r="Q75" i="1"/>
  <c r="Q74" i="1"/>
  <c r="Q73" i="1"/>
  <c r="Q69" i="1"/>
  <c r="Q68" i="1"/>
  <c r="Q65" i="1"/>
  <c r="Q64" i="1"/>
  <c r="Q63" i="1"/>
  <c r="Q62" i="1"/>
  <c r="Q59" i="1"/>
  <c r="Q57" i="1"/>
  <c r="Q56" i="1"/>
  <c r="Q53" i="1"/>
  <c r="Q50" i="1"/>
  <c r="Q49" i="1"/>
  <c r="Q47" i="1"/>
  <c r="Q46" i="1"/>
  <c r="Q45" i="1"/>
  <c r="Q44" i="1"/>
  <c r="Q43" i="1"/>
  <c r="Q42" i="1"/>
  <c r="Q41" i="1"/>
  <c r="Q40" i="1"/>
  <c r="Q39" i="1"/>
  <c r="Q38" i="1"/>
  <c r="Q30" i="1"/>
  <c r="Q29" i="1"/>
  <c r="Q814" i="1"/>
  <c r="Q803" i="1"/>
  <c r="Q802" i="1"/>
  <c r="Q800" i="1"/>
  <c r="Q797" i="1"/>
  <c r="Q795" i="1"/>
  <c r="Q793" i="1"/>
  <c r="Q788" i="1"/>
  <c r="Q778" i="1"/>
  <c r="Q774" i="1"/>
  <c r="Q769" i="1"/>
  <c r="Q766" i="1"/>
  <c r="Q765" i="1"/>
  <c r="Q764" i="1"/>
  <c r="Q747" i="1"/>
  <c r="Q740" i="1"/>
  <c r="Q739" i="1"/>
  <c r="Q731" i="1"/>
  <c r="Q729" i="1"/>
  <c r="Q728" i="1"/>
  <c r="Q724" i="1"/>
  <c r="Q721" i="1"/>
  <c r="Q718" i="1"/>
  <c r="Q714" i="1"/>
  <c r="Q713" i="1"/>
  <c r="Q711" i="1"/>
  <c r="Q710" i="1"/>
  <c r="Q709" i="1"/>
  <c r="Q708" i="1"/>
  <c r="Q706" i="1"/>
  <c r="Q705" i="1"/>
  <c r="Q704" i="1"/>
  <c r="Q703" i="1"/>
  <c r="Q702" i="1"/>
  <c r="Q700" i="1"/>
  <c r="Q699" i="1"/>
  <c r="Q694" i="1"/>
  <c r="Q692" i="1"/>
  <c r="Q691" i="1"/>
  <c r="Q683" i="1"/>
  <c r="Q680" i="1"/>
  <c r="Q677" i="1"/>
  <c r="Q676" i="1"/>
  <c r="Q675" i="1"/>
  <c r="Q674" i="1"/>
  <c r="Q673" i="1"/>
  <c r="Q672" i="1"/>
  <c r="Q671" i="1"/>
  <c r="Q670" i="1"/>
  <c r="Q668" i="1"/>
  <c r="Q667" i="1"/>
  <c r="Q665" i="1"/>
  <c r="Q664" i="1"/>
  <c r="Q663" i="1"/>
  <c r="Q662" i="1"/>
  <c r="Q660" i="1"/>
  <c r="Q659" i="1"/>
  <c r="Q652" i="1"/>
  <c r="Q651" i="1"/>
  <c r="Q650" i="1"/>
  <c r="Q649" i="1"/>
  <c r="Q648" i="1"/>
  <c r="Q647" i="1"/>
  <c r="Q644" i="1"/>
  <c r="Q640" i="1"/>
  <c r="Q637" i="1"/>
  <c r="Q628" i="1"/>
  <c r="Q624" i="1"/>
  <c r="Q623" i="1"/>
  <c r="Q621" i="1"/>
  <c r="Q618" i="1"/>
  <c r="Q617" i="1"/>
  <c r="Q616" i="1"/>
  <c r="Q615" i="1"/>
  <c r="Q614" i="1"/>
  <c r="Q613" i="1"/>
  <c r="Q612" i="1"/>
  <c r="Q611" i="1"/>
  <c r="Q610" i="1"/>
  <c r="Q97" i="1"/>
  <c r="Q86" i="1"/>
  <c r="Q85" i="1"/>
  <c r="Q79" i="1"/>
  <c r="Q77" i="1"/>
  <c r="Q76" i="1"/>
  <c r="Q71" i="1"/>
  <c r="Q67" i="1"/>
  <c r="Q66" i="1"/>
  <c r="Q61" i="1"/>
  <c r="Q60" i="1"/>
  <c r="Q58" i="1"/>
  <c r="Q55" i="1"/>
  <c r="Q54" i="1"/>
  <c r="Q52" i="1"/>
  <c r="Q51" i="1"/>
  <c r="Q48" i="1"/>
  <c r="Q37" i="1"/>
  <c r="Q36" i="1"/>
  <c r="Q35" i="1"/>
  <c r="Q34" i="1"/>
  <c r="Q33" i="1"/>
  <c r="Q32" i="1"/>
  <c r="Q31" i="1"/>
  <c r="Q28" i="1"/>
  <c r="Q27" i="1"/>
  <c r="Q26" i="1"/>
  <c r="N17" i="1" l="1"/>
  <c r="N16" i="1"/>
  <c r="N14" i="1"/>
  <c r="N13" i="1"/>
  <c r="N12" i="1"/>
  <c r="N11" i="1"/>
  <c r="N18" i="1" l="1"/>
  <c r="N821" i="1" s="1"/>
  <c r="N819" i="1" l="1"/>
  <c r="N818" i="1"/>
  <c r="N822" i="1" l="1"/>
  <c r="O11" i="1"/>
  <c r="O18" i="1" l="1"/>
</calcChain>
</file>

<file path=xl/sharedStrings.xml><?xml version="1.0" encoding="utf-8"?>
<sst xmlns="http://schemas.openxmlformats.org/spreadsheetml/2006/main" count="9802" uniqueCount="2050">
  <si>
    <t xml:space="preserve">Владимирская обл., Киржачский район, дер. Знаменское  </t>
  </si>
  <si>
    <t>Перед оформлением заказа, пожалуйста, ознакомьтесь с условиями работы и подтвердите своё согласие с ними:</t>
  </si>
  <si>
    <t xml:space="preserve"> </t>
  </si>
  <si>
    <r>
      <rPr>
        <b/>
        <sz val="11"/>
        <color rgb="FFFF0000"/>
        <rFont val="Calibri"/>
        <family val="2"/>
        <charset val="204"/>
        <scheme val="minor"/>
      </rPr>
      <t xml:space="preserve">  </t>
    </r>
    <r>
      <rPr>
        <b/>
        <u/>
        <sz val="11"/>
        <color rgb="FFFF0000"/>
        <rFont val="Calibri"/>
        <family val="2"/>
        <charset val="204"/>
        <scheme val="minor"/>
      </rPr>
      <t>&gt;&gt;&gt; Условия работы &lt;&lt;&lt;</t>
    </r>
  </si>
  <si>
    <t>с условиями работы ознакомлен</t>
  </si>
  <si>
    <t>Выдача заказов: с 15 недели 2022</t>
  </si>
  <si>
    <t>кол-во, шт</t>
  </si>
  <si>
    <t>сумма, ₽</t>
  </si>
  <si>
    <t>Общий минимальный заказ: 25 000 ₽</t>
  </si>
  <si>
    <t>Гортензии P8-P12</t>
  </si>
  <si>
    <t>Cистема скидок: при заказе растений от 100 тыс. ₽ -5%</t>
  </si>
  <si>
    <t>Клематисы с ОКС и в Р7</t>
  </si>
  <si>
    <t>Предоплата для бронирования: 100%</t>
  </si>
  <si>
    <t>Луковицы лилий</t>
  </si>
  <si>
    <t>Тара - бесплатно</t>
  </si>
  <si>
    <t>Корни пионов</t>
  </si>
  <si>
    <t>Корни хост</t>
  </si>
  <si>
    <t>Корни многолетников (АСТ)</t>
  </si>
  <si>
    <t>Черенки в кассетах</t>
  </si>
  <si>
    <t>Черенки в Р9-Р12</t>
  </si>
  <si>
    <t>Итого</t>
  </si>
  <si>
    <t>Доступно к заказу</t>
  </si>
  <si>
    <t>Артикул</t>
  </si>
  <si>
    <t>Род, вид лат.</t>
  </si>
  <si>
    <t>Род, вид рус.</t>
  </si>
  <si>
    <t>Сорт</t>
  </si>
  <si>
    <t>Страна производства</t>
  </si>
  <si>
    <t>Цена, ₽</t>
  </si>
  <si>
    <t>Кратность заказа</t>
  </si>
  <si>
    <t>Заказ, шт</t>
  </si>
  <si>
    <t xml:space="preserve">Сумма, ₽ </t>
  </si>
  <si>
    <t>Период цветения</t>
  </si>
  <si>
    <t>Цвет</t>
  </si>
  <si>
    <t>Описание</t>
  </si>
  <si>
    <t>87-07-9025</t>
  </si>
  <si>
    <t>фото</t>
  </si>
  <si>
    <t>Hydrangea arborescens</t>
  </si>
  <si>
    <t>Гортензия древовидная</t>
  </si>
  <si>
    <t>Candybelle Bubblegum</t>
  </si>
  <si>
    <t>P9</t>
  </si>
  <si>
    <t>NL</t>
  </si>
  <si>
    <t>июль…сен</t>
  </si>
  <si>
    <t>розовый</t>
  </si>
  <si>
    <t>Гортензия отличается очень обильным цветением, куст компактный, крона округлая. Во время цветения куст не разваливается. Распускается нежно-розовым цветом, по мере своего распускания становится ярко-розовой</t>
  </si>
  <si>
    <t>*</t>
  </si>
  <si>
    <t>30-02-0053</t>
  </si>
  <si>
    <t>Emerald Lace</t>
  </si>
  <si>
    <t>P8</t>
  </si>
  <si>
    <t>FR</t>
  </si>
  <si>
    <t>июнь…</t>
  </si>
  <si>
    <t>белый</t>
  </si>
  <si>
    <t>30-02-0057</t>
  </si>
  <si>
    <t>Radiata</t>
  </si>
  <si>
    <t>июль…</t>
  </si>
  <si>
    <t>87-07-10033</t>
  </si>
  <si>
    <t>Hydrangea macrophylla</t>
  </si>
  <si>
    <t>Гортензия крупнолистная</t>
  </si>
  <si>
    <t>Doppio Nuvela</t>
  </si>
  <si>
    <t>июнь…сент</t>
  </si>
  <si>
    <t>белый…кремовый...розовый</t>
  </si>
  <si>
    <t>87-07-7320</t>
  </si>
  <si>
    <t>Perfection</t>
  </si>
  <si>
    <t>июль…авг</t>
  </si>
  <si>
    <t>87-07-0659</t>
  </si>
  <si>
    <t>You and Me Forever</t>
  </si>
  <si>
    <t>46-38-9759</t>
  </si>
  <si>
    <t>Hydrangea paniculata</t>
  </si>
  <si>
    <t>Гортензия метельчатая</t>
  </si>
  <si>
    <t>Brussels Lace</t>
  </si>
  <si>
    <t>RUS</t>
  </si>
  <si>
    <t>июнь…сен</t>
  </si>
  <si>
    <t>белый-розовый</t>
  </si>
  <si>
    <t>Гортензия белого цвета с кремовым оттенком, к осени розовеет. Соцветие метелка конической формы. Листья большие, темно-зеленые. Неприхотливый, зимостойкий сорт.</t>
  </si>
  <si>
    <t>46-38-6556</t>
  </si>
  <si>
    <t>Candlelight</t>
  </si>
  <si>
    <t>июль…окт</t>
  </si>
  <si>
    <t>желто-зеленый/кремовый/красный</t>
  </si>
  <si>
    <t>Гортензия с округлой, густой кроной, соцветия конической формы состоят из нескольких типов цветков (мелких, крупных, стерильных). К осени цвет становится ярко-красным. Награждена серебряной медалью на всемирной цветочной выставке.</t>
  </si>
  <si>
    <t>46-38-9128</t>
  </si>
  <si>
    <t>Cotton Cream</t>
  </si>
  <si>
    <t>июль…сент</t>
  </si>
  <si>
    <t>зеленоватый/кремовый/нежно-розовый</t>
  </si>
  <si>
    <t>Гортензия с кремовыми, округлыми цветками средней величины. Прекрасно смотрится в небольших группах на газонах. Куст аккуратный и компактный с плотной, округлой формой.</t>
  </si>
  <si>
    <t>30-02-0121</t>
  </si>
  <si>
    <t>Dentelle De Gorron</t>
  </si>
  <si>
    <t>нежно-салатовый/кремовый/белый</t>
  </si>
  <si>
    <t>Гортензия с очень крупными соцветиями, напоминающими облако. В начале цветения они нежно-салатовые или кремовые, по мере роста становятся белоснежными. Цветение обильное.</t>
  </si>
  <si>
    <t>46-38-9756</t>
  </si>
  <si>
    <t>Dentelle de Gorron</t>
  </si>
  <si>
    <t>30-02-0060</t>
  </si>
  <si>
    <t>Diamant Rouge</t>
  </si>
  <si>
    <t>белый/розовый/малиновый</t>
  </si>
  <si>
    <t>Гортензия с красивым и компактным кустом. Обладательница множетсва наград и медалей. Название переводится как "красный бриллиант". Меняет цвет до розового и позже малинового. Листья сочно-зеленого цвета до оранжево-красного.</t>
  </si>
  <si>
    <t>30-02-0062</t>
  </si>
  <si>
    <t>желто-зеленый/белый/нежно-розовый</t>
  </si>
  <si>
    <t>Гортензия пышноцветущая. В начале цветения имеет желто-зеленую окраску, затем белую и к концу цветения светло-розовую.</t>
  </si>
  <si>
    <t>46-38-9757</t>
  </si>
  <si>
    <t>Dolly</t>
  </si>
  <si>
    <t>белый/розовый</t>
  </si>
  <si>
    <t>Гортензия сорта Dolly с английского языка переводится "овечка". Это пышный, раскидистый кустарник, усыпанный большими соцветиями белого цвета, который к осени розовеет.</t>
  </si>
  <si>
    <t>46-38-5095</t>
  </si>
  <si>
    <t>Early Sensation</t>
  </si>
  <si>
    <t>июль..сент</t>
  </si>
  <si>
    <t>кремовый…розовый…винно-красный</t>
  </si>
  <si>
    <t>46-38-5095/1</t>
  </si>
  <si>
    <t>30-02-0108</t>
  </si>
  <si>
    <t>июнь…окт</t>
  </si>
  <si>
    <t>белый…розовый…красный с белым</t>
  </si>
  <si>
    <t xml:space="preserve">Улучшенный сорт гортензии метельчатой «Vanilla Fraise». Побеги жесткие, прямостоячие, окрашены в яркий темно-бордовый цвет с коричневым оттенком. Листва темно-зеленого цвета, узко яйцевидной формы. Соцветие огромной, плотно- пирамидальной формы, длиной 30-40 см(45-55 см). В начале цветения бутоны молочно-белые, затем приобретают нежно-розовые отттенки цвета, а к концу становятся насыщенной малиново-винной окраски. При этом верхняя часть соцветия сохраняет ослепительно-белый тон. Контрастная окраска "дуо" -бело/красная держится долго и выглядит очень эффектно! Цветет продолжительно — с июля до конца октября. К почве нетребовательна, растет на солнце и в полутени. Зимостойкость: до -34 С.
</t>
  </si>
  <si>
    <t>46-38-9758</t>
  </si>
  <si>
    <t>Goliath</t>
  </si>
  <si>
    <t>июнь..авг</t>
  </si>
  <si>
    <t>белый/палево-розовый</t>
  </si>
  <si>
    <t xml:space="preserve">Гортензия с крупными соцветиями белого цвета, с возрастом становится палево-розовой. Листья крупные, с выемчато-пильчатым краем, насыщенного изумрудно цвета, сидят на черешках вишнёвого цвета. 
</t>
  </si>
  <si>
    <t>87-07-9412</t>
  </si>
  <si>
    <t>Graffiti</t>
  </si>
  <si>
    <t>P12</t>
  </si>
  <si>
    <t>июль..окт</t>
  </si>
  <si>
    <t>лаймовый…розово-зелено-белый</t>
  </si>
  <si>
    <t>87-07-9413</t>
  </si>
  <si>
    <t>30-02-0132</t>
  </si>
  <si>
    <t>Гортензия с крупными и удлененными соцветиями, состоящая из мелких белых цветов. В течении сезона оттенок меняется от кремового, белоснежного до нежно-розового.</t>
  </si>
  <si>
    <t>87-07-9415</t>
  </si>
  <si>
    <t>Hercules</t>
  </si>
  <si>
    <t>лимонно-жёлтый…белоснежный…розоватый</t>
  </si>
  <si>
    <t>46-38-2334</t>
  </si>
  <si>
    <t>Kyushu</t>
  </si>
  <si>
    <t>Гортензия с прекрасными белыми цветками и раскидистой кроной. Отцветая, приобретает розовый оттенок. Имеет аромат.</t>
  </si>
  <si>
    <t>30-02-0136</t>
  </si>
  <si>
    <t>Levana</t>
  </si>
  <si>
    <t>белый-молочно-кремовый</t>
  </si>
  <si>
    <t>Гортензия с пьянящим медовым ароматом и крупными соцветиями до 50 см. В момент распускания цвет белый, затем меняется на кремовый.</t>
  </si>
  <si>
    <t>87-07-2173</t>
  </si>
  <si>
    <t>Limelight</t>
  </si>
  <si>
    <t>зеленый/белый/розовый</t>
  </si>
  <si>
    <t>Гортензия является цветущим, листопадным кустарником. Имеет раскидистую форму, во время цветения не требует подвязки и опоры.</t>
  </si>
  <si>
    <t>46-38-1598</t>
  </si>
  <si>
    <t>зеленый...белый...розовый</t>
  </si>
  <si>
    <t>87-07-2177</t>
  </si>
  <si>
    <t>87-07-9621</t>
  </si>
  <si>
    <t>Little Fresco (Little Fraise)</t>
  </si>
  <si>
    <t>белый/зеленый/розовый</t>
  </si>
  <si>
    <t>Гортензия комактная, карликовая. Цветет очень красиво и также красиво увядает. В самом начале цветения окраска соцветий темно-зеленая, затем лимонно-кремовая и при отцветании имеет белоснежную окраску, которая превращается в розовую.</t>
  </si>
  <si>
    <t>46-38-6702</t>
  </si>
  <si>
    <t>Little Passion</t>
  </si>
  <si>
    <t>светло-зеленый/кремовый/розовый</t>
  </si>
  <si>
    <t>Гортензия в период цветения смотрится одним огромынм кустом зеленовато-белого цвета. Цветение обильное. Рекомендуется для бордюрных изгородей и небольших садов.</t>
  </si>
  <si>
    <t>30-02-0133</t>
  </si>
  <si>
    <t>Magical Fire</t>
  </si>
  <si>
    <t>белый/темно-розовый/пурпурный</t>
  </si>
  <si>
    <t>Гортензия Magical Fire в переводе с английского означает "волшебный огонь". На стадии распускания бутоны светло-розовые, но к концу сезона приобретают красный или даже бордовый цвет.</t>
  </si>
  <si>
    <t>30-02-0096</t>
  </si>
  <si>
    <t>Magical Himalaya</t>
  </si>
  <si>
    <t>зеленовато-белый</t>
  </si>
  <si>
    <t>30-02-0131</t>
  </si>
  <si>
    <t>Magical Moonlight</t>
  </si>
  <si>
    <t>бело-зеленый</t>
  </si>
  <si>
    <t>Гортензия с ажурной кроной. Цветовая гамма зависит от того места, где она произрастает. В тени она кремово-зеленая..</t>
  </si>
  <si>
    <t>87-07-9420</t>
  </si>
  <si>
    <t>Mojito</t>
  </si>
  <si>
    <t>лаймовый…с оттенком розового</t>
  </si>
  <si>
    <t>87-07-9065</t>
  </si>
  <si>
    <t>30-02-0127</t>
  </si>
  <si>
    <t>October Bride</t>
  </si>
  <si>
    <t>сент…окт</t>
  </si>
  <si>
    <t>кремово-белый/нежно-салатовый</t>
  </si>
  <si>
    <t>Гортензия с белыми соцветиями, к концу цветения становятся нежно-салатовыми. Состоят из стерильных и плодущих цветков в гармоничном количественном соотношении. Зимует без укрытия.</t>
  </si>
  <si>
    <t>46-38-8161/1</t>
  </si>
  <si>
    <t>30-02-0128</t>
  </si>
  <si>
    <t>кремовый/светло-розовый</t>
  </si>
  <si>
    <t>Гортензия совершенно не имеет аромата. Цветет обильно и красочно. Соцветия крупные, пирамидальной формы.</t>
  </si>
  <si>
    <t>46-38-2150</t>
  </si>
  <si>
    <t>Phantom</t>
  </si>
  <si>
    <t>46-38-2150/1</t>
  </si>
  <si>
    <t>87-07-2217</t>
  </si>
  <si>
    <t>Pinky Winky</t>
  </si>
  <si>
    <t>бело-розовый</t>
  </si>
  <si>
    <t>Гортензия имеет бело-розовые цветки, кторые меняются на насыщенно-розовые. Осенью листва преобретает красный оттенок, это придает особый шарм растению.</t>
  </si>
  <si>
    <t>87-07-7332</t>
  </si>
  <si>
    <t>46-38-5188</t>
  </si>
  <si>
    <t>Polar Bear</t>
  </si>
  <si>
    <t>зеленый/кремовый/розовый</t>
  </si>
  <si>
    <t>Гортензия в перерводе с английского "полярный медведь". Это крупный и раскидистый кустарник, с массивными соцветиями до 40 см. Вначале цветения имеет окрас лайма, затем она белеет и коконцу сезона становится розовой.</t>
  </si>
  <si>
    <t>30-02-0090</t>
  </si>
  <si>
    <t>Praecox</t>
  </si>
  <si>
    <t>белый…бело-розовый</t>
  </si>
  <si>
    <t>46-38-6704</t>
  </si>
  <si>
    <t>Prim White Dolprim</t>
  </si>
  <si>
    <t>белый…розовато-белый</t>
  </si>
  <si>
    <t>46-38-6704/1</t>
  </si>
  <si>
    <t>30-02-0092</t>
  </si>
  <si>
    <t>Prim's Red</t>
  </si>
  <si>
    <t>кремово-белый…розовый…красный</t>
  </si>
  <si>
    <t>30-02-0091</t>
  </si>
  <si>
    <t>Prim's White</t>
  </si>
  <si>
    <t>87-07-10063</t>
  </si>
  <si>
    <t>июнь..окт</t>
  </si>
  <si>
    <t>кремово-белый/дымчато-розовый</t>
  </si>
  <si>
    <t>Гортензия цветет большими соцветиями белого цвета в конце цветения становится бледно-розовыми. Цветки крупные, по своей форме напоминают гиацинты.</t>
  </si>
  <si>
    <t>87-07-10062</t>
  </si>
  <si>
    <t>Skyfall</t>
  </si>
  <si>
    <t>46-38-6705</t>
  </si>
  <si>
    <t>Strawberry blossom</t>
  </si>
  <si>
    <t>кремовый/розовый/малиновый</t>
  </si>
  <si>
    <t xml:space="preserve">Гортензия с конусобразными соцветиями, напоминающими клубнику. Цветы окрашены в светло-зелёный тон, с течением времени становятся белого цвета, а в конце цветения — приобретают розовый оттенок. 
</t>
  </si>
  <si>
    <t>46-38-6707</t>
  </si>
  <si>
    <t>Summer Love</t>
  </si>
  <si>
    <t>белый/розовый/насыщенно-розовый</t>
  </si>
  <si>
    <t>Гортензия с цветами белых и розовых оттенков, компактной кроной. Листва темно-зеленых оттенков. Относится к виду низкорослых.</t>
  </si>
  <si>
    <t>46-38-5096</t>
  </si>
  <si>
    <t>Unique</t>
  </si>
  <si>
    <t>46-38-8163</t>
  </si>
  <si>
    <t>White Lady</t>
  </si>
  <si>
    <t>Гортензия с соцветиями конусовидной формы. Вначале цветения окрас белый, затем может порозоветь. Имеет сильный аромат, лепестки с зубчатым краемт.</t>
  </si>
  <si>
    <t>46-38-8163/1</t>
  </si>
  <si>
    <t>46-38-5187</t>
  </si>
  <si>
    <t>Wim's Red</t>
  </si>
  <si>
    <t>Гортензия часто используется в ландшафтном дизайне. Растение неприхотливое и иметт шикарный вид. Соцветия окрашены в белый цвет, затем в розовый и в конце цветения становится малиновым.</t>
  </si>
  <si>
    <t>87-07-2245</t>
  </si>
  <si>
    <t>40-03-0016</t>
  </si>
  <si>
    <t>Hydrangea serrata</t>
  </si>
  <si>
    <t>Гортензия пильчатая</t>
  </si>
  <si>
    <t>Rosalba</t>
  </si>
  <si>
    <t>DE</t>
  </si>
  <si>
    <t>июль...сент</t>
  </si>
  <si>
    <t xml:space="preserve">белый/розовый/красный </t>
  </si>
  <si>
    <t>Цветки бело-розово-малиновые в плоских или слегка выпуклых щитках, срединные плодущие цветки мельче, фиолетовые или розовые.
В средней полосе рекомендуется укрытие на зиму лапником.</t>
  </si>
  <si>
    <t>Группа обрезки</t>
  </si>
  <si>
    <t>Высота, см</t>
  </si>
  <si>
    <t>Размер цветка (d, см)</t>
  </si>
  <si>
    <t>Группа/Коллеция</t>
  </si>
  <si>
    <t>87-58-0517</t>
  </si>
  <si>
    <t xml:space="preserve">Clematis </t>
  </si>
  <si>
    <t>Клематис</t>
  </si>
  <si>
    <t>Annabella</t>
  </si>
  <si>
    <t>P7</t>
  </si>
  <si>
    <t>VI-X</t>
  </si>
  <si>
    <t>120-160</t>
  </si>
  <si>
    <t>6-9 см</t>
  </si>
  <si>
    <t>Diversifolia</t>
  </si>
  <si>
    <t>87-58-0021</t>
  </si>
  <si>
    <t>Baby Star</t>
  </si>
  <si>
    <t>V-VI, VII-VIII</t>
  </si>
  <si>
    <t>4-10 см</t>
  </si>
  <si>
    <t>Patens</t>
  </si>
  <si>
    <t>50-03-0034</t>
  </si>
  <si>
    <t>Bijou</t>
  </si>
  <si>
    <t>GB</t>
  </si>
  <si>
    <t>VI-IX</t>
  </si>
  <si>
    <t>20-30</t>
  </si>
  <si>
    <t xml:space="preserve"> 7-10</t>
  </si>
  <si>
    <t>Tudor Patio Collection®</t>
  </si>
  <si>
    <t>87-58-0025</t>
  </si>
  <si>
    <t>Blue Angel</t>
  </si>
  <si>
    <t>VI-VIII</t>
  </si>
  <si>
    <t>300-400</t>
  </si>
  <si>
    <t>10-15 см</t>
  </si>
  <si>
    <t>Late large-flowered</t>
  </si>
  <si>
    <t>87-58-0028</t>
  </si>
  <si>
    <t>Blue Ocean</t>
  </si>
  <si>
    <t>100</t>
  </si>
  <si>
    <t>4-8 см</t>
  </si>
  <si>
    <t>87-58-0210</t>
  </si>
  <si>
    <t>Blue River</t>
  </si>
  <si>
    <t>ОКС, А</t>
  </si>
  <si>
    <t>175</t>
  </si>
  <si>
    <t>6-10 см</t>
  </si>
  <si>
    <t>50-03-0011</t>
  </si>
  <si>
    <t>Bourbon</t>
  </si>
  <si>
    <t>VII-VIII</t>
  </si>
  <si>
    <t>2</t>
  </si>
  <si>
    <t>140-160</t>
  </si>
  <si>
    <t>12 - 15</t>
  </si>
  <si>
    <t>The Gardini Collection®</t>
  </si>
  <si>
    <t>50-03-0032</t>
  </si>
  <si>
    <t>Chevalier</t>
  </si>
  <si>
    <t>150 -180</t>
  </si>
  <si>
    <t>10 - 15</t>
  </si>
  <si>
    <t>Patio and Garden®</t>
  </si>
  <si>
    <t>50-03-0002</t>
  </si>
  <si>
    <t>Chrystal Fountain</t>
  </si>
  <si>
    <t>V-VI; IX-X</t>
  </si>
  <si>
    <t>10-12</t>
  </si>
  <si>
    <t>Regal® (Doubles)</t>
  </si>
  <si>
    <t>50-03-0035</t>
  </si>
  <si>
    <t>Clair de lune</t>
  </si>
  <si>
    <t>V-VI; IX</t>
  </si>
  <si>
    <t>150-300</t>
  </si>
  <si>
    <t>15-18</t>
  </si>
  <si>
    <t>50-03-0013</t>
  </si>
  <si>
    <t>Corinne</t>
  </si>
  <si>
    <t>90-120</t>
  </si>
  <si>
    <t>15</t>
  </si>
  <si>
    <t>Boulevard® (compact patio)</t>
  </si>
  <si>
    <t>87-58-0039</t>
  </si>
  <si>
    <t>Dark Eyes</t>
  </si>
  <si>
    <t>4-5 см</t>
  </si>
  <si>
    <t>Viticella</t>
  </si>
  <si>
    <t>87-58-0221</t>
  </si>
  <si>
    <t>Dawn</t>
  </si>
  <si>
    <t>200</t>
  </si>
  <si>
    <t>10-17 см</t>
  </si>
  <si>
    <t>87-58-0041</t>
  </si>
  <si>
    <t>Destiny</t>
  </si>
  <si>
    <t>V-VI/VII-VIII</t>
  </si>
  <si>
    <t>8-10 см</t>
  </si>
  <si>
    <t>87-58-0397</t>
  </si>
  <si>
    <t>Dorothy Tolver</t>
  </si>
  <si>
    <t>V-VI, VIII-IX</t>
  </si>
  <si>
    <t>400-500</t>
  </si>
  <si>
    <t>8-20 см</t>
  </si>
  <si>
    <t>87-58-0043</t>
  </si>
  <si>
    <t>Dr Ruppel</t>
  </si>
  <si>
    <t>10-12 см</t>
  </si>
  <si>
    <t>87-58-0377</t>
  </si>
  <si>
    <t>East River</t>
  </si>
  <si>
    <t>8-13 см</t>
  </si>
  <si>
    <t>87-58-0233</t>
  </si>
  <si>
    <t>Eriostemon</t>
  </si>
  <si>
    <t>150-200</t>
  </si>
  <si>
    <t>5-9 см</t>
  </si>
  <si>
    <t>87-58-0235</t>
  </si>
  <si>
    <t>Esther</t>
  </si>
  <si>
    <t>87-58-0239</t>
  </si>
  <si>
    <t>Fascination</t>
  </si>
  <si>
    <t>150</t>
  </si>
  <si>
    <t>4-6 см</t>
  </si>
  <si>
    <t>50-03-0037</t>
  </si>
  <si>
    <t>Filigree</t>
  </si>
  <si>
    <t>VI-VII</t>
  </si>
  <si>
    <t>30-50</t>
  </si>
  <si>
    <t>87-45-0214</t>
  </si>
  <si>
    <t>Florida Bicolor</t>
  </si>
  <si>
    <t>200-300</t>
  </si>
  <si>
    <t xml:space="preserve"> 8-10</t>
  </si>
  <si>
    <t>Florida</t>
  </si>
  <si>
    <t>50-03-0017</t>
  </si>
  <si>
    <t>Franziska Maria</t>
  </si>
  <si>
    <t>10-15</t>
  </si>
  <si>
    <t>87-58-0404</t>
  </si>
  <si>
    <t>Green Passion</t>
  </si>
  <si>
    <t>V-VI</t>
  </si>
  <si>
    <t>50-03-0044</t>
  </si>
  <si>
    <t>Guiding Promise</t>
  </si>
  <si>
    <t>100-150</t>
  </si>
  <si>
    <t>87-58-0410</t>
  </si>
  <si>
    <t>I Am Lady J</t>
  </si>
  <si>
    <t>200-250</t>
  </si>
  <si>
    <t>5-7 см</t>
  </si>
  <si>
    <t>87-58-0454</t>
  </si>
  <si>
    <t>Isabella</t>
  </si>
  <si>
    <t>V-VI, VII-IX</t>
  </si>
  <si>
    <t>8-12 см</t>
  </si>
  <si>
    <t>Early large-flowered</t>
  </si>
  <si>
    <t>87-58-0375</t>
  </si>
  <si>
    <t>Jackmanii</t>
  </si>
  <si>
    <t>3</t>
  </si>
  <si>
    <t>87-58-0268</t>
  </si>
  <si>
    <t>Jackmanii Purpurea</t>
  </si>
  <si>
    <t>300</t>
  </si>
  <si>
    <t>6-12 см</t>
  </si>
  <si>
    <t>50-03-0018</t>
  </si>
  <si>
    <t>Kimiko</t>
  </si>
  <si>
    <t>50-03-0050</t>
  </si>
  <si>
    <t>Kitty</t>
  </si>
  <si>
    <t>60-90</t>
  </si>
  <si>
    <t xml:space="preserve"> 8-9</t>
  </si>
  <si>
    <t>Boulevard® Collection</t>
  </si>
  <si>
    <t>87-58-0092</t>
  </si>
  <si>
    <t>Little Mermaid</t>
  </si>
  <si>
    <t>87-58-0096</t>
  </si>
  <si>
    <t>Lucky Charm</t>
  </si>
  <si>
    <t>87-58-0103</t>
  </si>
  <si>
    <t>Madame Le Coultre</t>
  </si>
  <si>
    <t>50-03-0020</t>
  </si>
  <si>
    <t xml:space="preserve">Mirabelle  </t>
  </si>
  <si>
    <t>V-X</t>
  </si>
  <si>
    <t>12 ‐15</t>
  </si>
  <si>
    <t>87-58-0107</t>
  </si>
  <si>
    <t>Miss Bateman</t>
  </si>
  <si>
    <t>87-58-0108</t>
  </si>
  <si>
    <t>Mississippi River</t>
  </si>
  <si>
    <t>6-8 см</t>
  </si>
  <si>
    <t>50-03-0021</t>
  </si>
  <si>
    <t>Neva</t>
  </si>
  <si>
    <t>7-10</t>
  </si>
  <si>
    <t>50-03-0042</t>
  </si>
  <si>
    <t>Ninon</t>
  </si>
  <si>
    <t>V-VI; VIII-IX</t>
  </si>
  <si>
    <t>100-120</t>
  </si>
  <si>
    <t>87-58-0429</t>
  </si>
  <si>
    <t>Niobe</t>
  </si>
  <si>
    <t>87-58-0117</t>
  </si>
  <si>
    <t>87-58-0303</t>
  </si>
  <si>
    <t>Palette</t>
  </si>
  <si>
    <t>87-58-0137</t>
  </si>
  <si>
    <t>Romantika</t>
  </si>
  <si>
    <t>87-58-0323</t>
  </si>
  <si>
    <t>Rosalyn</t>
  </si>
  <si>
    <t>87-58-0138</t>
  </si>
  <si>
    <t>50-03-0026</t>
  </si>
  <si>
    <t>Rosemoor</t>
  </si>
  <si>
    <t>50-03-0027</t>
  </si>
  <si>
    <t>Sacha</t>
  </si>
  <si>
    <t>V-VIII; X</t>
  </si>
  <si>
    <t>50-03-0052</t>
  </si>
  <si>
    <t>Samaritan Jo</t>
  </si>
  <si>
    <t>V-IX</t>
  </si>
  <si>
    <t>120-150</t>
  </si>
  <si>
    <t>8-10</t>
  </si>
  <si>
    <t>50-03-0040</t>
  </si>
  <si>
    <t>Sarah Elizabeth</t>
  </si>
  <si>
    <t>87-58-0327</t>
  </si>
  <si>
    <t>Sea Breeze</t>
  </si>
  <si>
    <t>250-300</t>
  </si>
  <si>
    <t>87-58-0371</t>
  </si>
  <si>
    <t>87-58-0337</t>
  </si>
  <si>
    <t>Still Waters</t>
  </si>
  <si>
    <t>150-250</t>
  </si>
  <si>
    <t>87-58-0339</t>
  </si>
  <si>
    <t>Sunny Sky</t>
  </si>
  <si>
    <t>5-8 см</t>
  </si>
  <si>
    <t>87-58-0154</t>
  </si>
  <si>
    <t>Sunset</t>
  </si>
  <si>
    <t>10-16 см</t>
  </si>
  <si>
    <t>87-58-0487</t>
  </si>
  <si>
    <t>Super Night</t>
  </si>
  <si>
    <t xml:space="preserve"> Viticella</t>
  </si>
  <si>
    <t>87-45-0150</t>
  </si>
  <si>
    <t>Taiga</t>
  </si>
  <si>
    <t>87-45-0079</t>
  </si>
  <si>
    <t>The President</t>
  </si>
  <si>
    <t>87-58-0159</t>
  </si>
  <si>
    <t>Temptation</t>
  </si>
  <si>
    <t>87-58-0449</t>
  </si>
  <si>
    <t>Veronicas Choice</t>
  </si>
  <si>
    <t>87-45-0085</t>
  </si>
  <si>
    <t>Violet Elizabeth</t>
  </si>
  <si>
    <t>87-58-0453</t>
  </si>
  <si>
    <t>Walter Pennell</t>
  </si>
  <si>
    <t>87-58-0178</t>
  </si>
  <si>
    <t>Warszawska Nike</t>
  </si>
  <si>
    <t>87-58-0500</t>
  </si>
  <si>
    <t>White Arabella</t>
  </si>
  <si>
    <t>87-58-0183</t>
  </si>
  <si>
    <t>Yukiokoshi</t>
  </si>
  <si>
    <t>87-94-1359</t>
  </si>
  <si>
    <t>Lilium OT-hybrid</t>
  </si>
  <si>
    <t>Лилия OT-гибрид</t>
  </si>
  <si>
    <t>El Capitan</t>
  </si>
  <si>
    <t>ОКС, 18/20</t>
  </si>
  <si>
    <t>87-94-1361</t>
  </si>
  <si>
    <t>Frontera</t>
  </si>
  <si>
    <t>ОКС, 22/24</t>
  </si>
  <si>
    <t>87-94-0029</t>
  </si>
  <si>
    <t>Petacas</t>
  </si>
  <si>
    <t>ОКС, 14/16</t>
  </si>
  <si>
    <t>87-94-0949</t>
  </si>
  <si>
    <t>Sempione</t>
  </si>
  <si>
    <t>87-50-0267</t>
  </si>
  <si>
    <t>White Eyes</t>
  </si>
  <si>
    <t>87-94-1026</t>
  </si>
  <si>
    <t xml:space="preserve">Lilium Asiatic </t>
  </si>
  <si>
    <t>Лилия Азиатская</t>
  </si>
  <si>
    <t>Tiny Padhye</t>
  </si>
  <si>
    <t>87-94-0545</t>
  </si>
  <si>
    <t xml:space="preserve">Lilium Asiatic Pot </t>
  </si>
  <si>
    <t>Лилия Азиатская горшечная</t>
  </si>
  <si>
    <t>Tiny Crystal</t>
  </si>
  <si>
    <t>ОКС, 10/12</t>
  </si>
  <si>
    <t>87-94-0594</t>
  </si>
  <si>
    <t>Tiny Ghost</t>
  </si>
  <si>
    <t>ОКС, 16/18</t>
  </si>
  <si>
    <t>87-50-2096</t>
  </si>
  <si>
    <t>Trendy Las Palmas</t>
  </si>
  <si>
    <t>87-94-0896</t>
  </si>
  <si>
    <t>Lilium Oriental</t>
  </si>
  <si>
    <t>Лилия Восточная</t>
  </si>
  <si>
    <t>Solution</t>
  </si>
  <si>
    <t>87-50-0348</t>
  </si>
  <si>
    <t>Lilium LA-hybrid</t>
  </si>
  <si>
    <t>Лилия ЛА-гибрид</t>
  </si>
  <si>
    <t>Francesca</t>
  </si>
  <si>
    <t>87-50-0197</t>
  </si>
  <si>
    <t>Litouwen</t>
  </si>
  <si>
    <t>87-94-0725</t>
  </si>
  <si>
    <t>Longwood</t>
  </si>
  <si>
    <t>ОКС, 12/14</t>
  </si>
  <si>
    <t>87-94-0997</t>
  </si>
  <si>
    <t>Lilium double</t>
  </si>
  <si>
    <t>Лилия Махровая</t>
  </si>
  <si>
    <t>Tiny Double Dutch</t>
  </si>
  <si>
    <t>87-94-1108</t>
  </si>
  <si>
    <t>Lilium rosy</t>
  </si>
  <si>
    <t>Лилия Розовидная</t>
  </si>
  <si>
    <t>Aisha</t>
  </si>
  <si>
    <t>87-94-0640</t>
  </si>
  <si>
    <t>Angela</t>
  </si>
  <si>
    <t>87-94-1113</t>
  </si>
  <si>
    <t>Clarissa</t>
  </si>
  <si>
    <t>87-94-1148</t>
  </si>
  <si>
    <t>Dejima</t>
  </si>
  <si>
    <t>87-94-1409</t>
  </si>
  <si>
    <t>Edsilia</t>
  </si>
  <si>
    <t>87-94-1185</t>
  </si>
  <si>
    <t>Leona</t>
  </si>
  <si>
    <t>87-94-1217</t>
  </si>
  <si>
    <t>Lorena</t>
  </si>
  <si>
    <t>ОКС, 20/22</t>
  </si>
  <si>
    <t>87-94-0671</t>
  </si>
  <si>
    <t>Mila</t>
  </si>
  <si>
    <t>87-94-0643</t>
  </si>
  <si>
    <t>Natalia</t>
  </si>
  <si>
    <t>87-94-1189</t>
  </si>
  <si>
    <t>Natascha</t>
  </si>
  <si>
    <t>87-94-0664</t>
  </si>
  <si>
    <t>Patricia</t>
  </si>
  <si>
    <t>87-94-1102</t>
  </si>
  <si>
    <t>Rafaela</t>
  </si>
  <si>
    <t>87-94-1431</t>
  </si>
  <si>
    <t>Samuela</t>
  </si>
  <si>
    <t>87-94-1166</t>
  </si>
  <si>
    <t>Sita</t>
  </si>
  <si>
    <t>87-52-0042</t>
  </si>
  <si>
    <t>Paeonia</t>
  </si>
  <si>
    <t>Пион</t>
  </si>
  <si>
    <t>Alertie</t>
  </si>
  <si>
    <t>ОКС, 2/3 глазка</t>
  </si>
  <si>
    <t>87-107-0130</t>
  </si>
  <si>
    <t>87-107-0131</t>
  </si>
  <si>
    <t>ОКС, 3/5 глазка</t>
  </si>
  <si>
    <t>87-52-0050</t>
  </si>
  <si>
    <t>Bella Donna</t>
  </si>
  <si>
    <t>87-104-0677</t>
  </si>
  <si>
    <t>Paeonia Itoh</t>
  </si>
  <si>
    <t>Пион Ито</t>
  </si>
  <si>
    <t>Belle Toulousaine</t>
  </si>
  <si>
    <t>87-77-1346</t>
  </si>
  <si>
    <t>Belleville</t>
  </si>
  <si>
    <t>87-104-0089</t>
  </si>
  <si>
    <t>Butter bowl</t>
  </si>
  <si>
    <t>87-52-0161</t>
  </si>
  <si>
    <t>Callies Memory</t>
  </si>
  <si>
    <t>87-52-0379</t>
  </si>
  <si>
    <t>Colonel Owens Cousins</t>
  </si>
  <si>
    <t>87-77-1422</t>
  </si>
  <si>
    <t>Command Performance</t>
  </si>
  <si>
    <t>87-104-0148</t>
  </si>
  <si>
    <t>Coral Magic</t>
  </si>
  <si>
    <t>87-104-0152</t>
  </si>
  <si>
    <t>Cotton Candy</t>
  </si>
  <si>
    <t>87-107-0173</t>
  </si>
  <si>
    <t>Dinner Plate</t>
  </si>
  <si>
    <t>87-77-1456</t>
  </si>
  <si>
    <t>Dr. F.G. Brethour</t>
  </si>
  <si>
    <t>87-104-0703</t>
  </si>
  <si>
    <t>Duchesse de Lorraine</t>
  </si>
  <si>
    <t>87-77-1472</t>
  </si>
  <si>
    <t>Ellen Cowley</t>
  </si>
  <si>
    <t>87-77-0023</t>
  </si>
  <si>
    <t>Evening Dream</t>
  </si>
  <si>
    <t>87-52-0008</t>
  </si>
  <si>
    <t>First Arrival</t>
  </si>
  <si>
    <t>87-52-0165</t>
  </si>
  <si>
    <t>87-104-0705</t>
  </si>
  <si>
    <t>87-77-1501</t>
  </si>
  <si>
    <t>Flame</t>
  </si>
  <si>
    <t>87-52-0251</t>
  </si>
  <si>
    <t>Garden Lace</t>
  </si>
  <si>
    <t>87-104-0711</t>
  </si>
  <si>
    <t>Gordon E. Simonson</t>
  </si>
  <si>
    <t>87-52-0101</t>
  </si>
  <si>
    <t>Ivory Victory</t>
  </si>
  <si>
    <t>87-104-0321</t>
  </si>
  <si>
    <t>Lady Alexander Duff</t>
  </si>
  <si>
    <t>87-52-0392</t>
  </si>
  <si>
    <t>Madame Claude Tain</t>
  </si>
  <si>
    <t>87-104-0367</t>
  </si>
  <si>
    <t>Madame de Verneville</t>
  </si>
  <si>
    <t>87-77-1654</t>
  </si>
  <si>
    <t>Moonrise</t>
  </si>
  <si>
    <t>87-52-0174</t>
  </si>
  <si>
    <t>Old Rose Dandy</t>
  </si>
  <si>
    <t>87-52-0018</t>
  </si>
  <si>
    <t>Pastel Splendour</t>
  </si>
  <si>
    <t>87-52-0197</t>
  </si>
  <si>
    <t>Patio Peony Oslo</t>
  </si>
  <si>
    <t>87-104-0462</t>
  </si>
  <si>
    <t>Peaches and Cream</t>
  </si>
  <si>
    <t>87-52-0503</t>
  </si>
  <si>
    <t>Pink Ardour</t>
  </si>
  <si>
    <t>87-52-0552</t>
  </si>
  <si>
    <t>Pink Giant</t>
  </si>
  <si>
    <t>87-104-0491</t>
  </si>
  <si>
    <t>Pink Luau</t>
  </si>
  <si>
    <t>87-104-0492</t>
  </si>
  <si>
    <t>Pink Parfait</t>
  </si>
  <si>
    <t>87-104-0493</t>
  </si>
  <si>
    <t>87-104-0519</t>
  </si>
  <si>
    <t>Raspberry Ice</t>
  </si>
  <si>
    <t>87-104-0528</t>
  </si>
  <si>
    <t>Red Grace</t>
  </si>
  <si>
    <t>87-104-0529</t>
  </si>
  <si>
    <t>87-77-1735</t>
  </si>
  <si>
    <t>Red Queen</t>
  </si>
  <si>
    <t>87-104-0539</t>
  </si>
  <si>
    <t>Red Spider</t>
  </si>
  <si>
    <t>87-52-0021</t>
  </si>
  <si>
    <t>Scarlet Heaven</t>
  </si>
  <si>
    <t>87-104-0583</t>
  </si>
  <si>
    <t>Snow Mountain</t>
  </si>
  <si>
    <t>87-52-0399</t>
  </si>
  <si>
    <t>Soft Salmon Saucer</t>
  </si>
  <si>
    <t>87-104-0957</t>
  </si>
  <si>
    <t>Sonoma Kaleidoscope</t>
  </si>
  <si>
    <t>87-104-0594</t>
  </si>
  <si>
    <t>Summer Glow</t>
  </si>
  <si>
    <t>87-104-0599</t>
  </si>
  <si>
    <t>Suzie Q</t>
  </si>
  <si>
    <t>87-77-1788</t>
  </si>
  <si>
    <t>Sweet Sixteen</t>
  </si>
  <si>
    <t>87-52-0318</t>
  </si>
  <si>
    <t>Wladyslava</t>
  </si>
  <si>
    <t>87-52-0157</t>
  </si>
  <si>
    <t>87-107-0001</t>
  </si>
  <si>
    <t>Hosta</t>
  </si>
  <si>
    <t>Хоста</t>
  </si>
  <si>
    <t>Abiqua Drinking Gourd</t>
  </si>
  <si>
    <t>ОКС, standart</t>
  </si>
  <si>
    <t>46-38-3395</t>
  </si>
  <si>
    <t>Albomarginata</t>
  </si>
  <si>
    <t>ОКС</t>
  </si>
  <si>
    <t>87-107-0316</t>
  </si>
  <si>
    <t>Ambrosia</t>
  </si>
  <si>
    <t>87-77-0205</t>
  </si>
  <si>
    <t>American Halo</t>
  </si>
  <si>
    <t>46-38-10123</t>
  </si>
  <si>
    <t>Aristocrat</t>
  </si>
  <si>
    <t>87-77-0213</t>
  </si>
  <si>
    <t>Autumn Frost</t>
  </si>
  <si>
    <t>87-107-0004</t>
  </si>
  <si>
    <t>Band Of Gold</t>
  </si>
  <si>
    <t>87-107-0005</t>
  </si>
  <si>
    <t>Bedazzled</t>
  </si>
  <si>
    <t>87-107-0006</t>
  </si>
  <si>
    <t>Ben Vernooij</t>
  </si>
  <si>
    <t>46-38-8427</t>
  </si>
  <si>
    <t>Big Daddy</t>
  </si>
  <si>
    <t>87-77-0218</t>
  </si>
  <si>
    <t>46-38-4908</t>
  </si>
  <si>
    <t>87-107-0008</t>
  </si>
  <si>
    <t>Blue Cadet</t>
  </si>
  <si>
    <t>87-107-0010</t>
  </si>
  <si>
    <t>Blue Hawaii</t>
  </si>
  <si>
    <t>87-107-0011</t>
  </si>
  <si>
    <t>Blue Mouse Ears</t>
  </si>
  <si>
    <t>87-77-0235</t>
  </si>
  <si>
    <t>Canadian Blue</t>
  </si>
  <si>
    <t>87-107-0014</t>
  </si>
  <si>
    <t>Cherry Berry</t>
  </si>
  <si>
    <t>87-77-0246</t>
  </si>
  <si>
    <t>Color Festival</t>
  </si>
  <si>
    <t>87-107-0020</t>
  </si>
  <si>
    <t>Dream Queen</t>
  </si>
  <si>
    <t>46-38-8440</t>
  </si>
  <si>
    <t>Elegans</t>
  </si>
  <si>
    <t>87-107-0023</t>
  </si>
  <si>
    <t>Firn Line</t>
  </si>
  <si>
    <t>87-107-0025</t>
  </si>
  <si>
    <t>Forbidden Fruit</t>
  </si>
  <si>
    <t>87-107-0062</t>
  </si>
  <si>
    <t>Frances Williams</t>
  </si>
  <si>
    <t>87-77-0278</t>
  </si>
  <si>
    <t>Gold Standard</t>
  </si>
  <si>
    <t>87-77-0282</t>
  </si>
  <si>
    <t>Goosberry Sundae</t>
  </si>
  <si>
    <t>87-107-0035</t>
  </si>
  <si>
    <t>Guardian Angel</t>
  </si>
  <si>
    <t>46-38-8543</t>
  </si>
  <si>
    <t>Halcyon</t>
  </si>
  <si>
    <t>87-107-0036</t>
  </si>
  <si>
    <t>87-107-0040</t>
  </si>
  <si>
    <t>His Honor</t>
  </si>
  <si>
    <t>46-38-3396</t>
  </si>
  <si>
    <t>Hyacinthina</t>
  </si>
  <si>
    <t>87-77-0297</t>
  </si>
  <si>
    <t>Lakeside Banana Bay</t>
  </si>
  <si>
    <t>87-77-0299</t>
  </si>
  <si>
    <t>Lakeside Dragonfly</t>
  </si>
  <si>
    <t>87-77-0300</t>
  </si>
  <si>
    <t>Lakeside Little Tuft</t>
  </si>
  <si>
    <t>87-77-0303</t>
  </si>
  <si>
    <t>Liberty</t>
  </si>
  <si>
    <t>87-77-0329</t>
  </si>
  <si>
    <t>Orange marmalade</t>
  </si>
  <si>
    <t>87-77-0331</t>
  </si>
  <si>
    <t>Paisley Border</t>
  </si>
  <si>
    <t>46-38-4913</t>
  </si>
  <si>
    <t>Patriot</t>
  </si>
  <si>
    <t>87-107-0051</t>
  </si>
  <si>
    <t>87-77-0344</t>
  </si>
  <si>
    <t>Praying Hands</t>
  </si>
  <si>
    <t>87-107-0056</t>
  </si>
  <si>
    <t>Rainforest Sunrise</t>
  </si>
  <si>
    <t>87-77-0354</t>
  </si>
  <si>
    <t>Ripple Effect</t>
  </si>
  <si>
    <t>87-77-0365</t>
  </si>
  <si>
    <t>Snake Eyes</t>
  </si>
  <si>
    <t>87-107-0065</t>
  </si>
  <si>
    <t>Snow Cap</t>
  </si>
  <si>
    <t>46-38-3405</t>
  </si>
  <si>
    <t>Snowstorm</t>
  </si>
  <si>
    <t>87-77-0367</t>
  </si>
  <si>
    <t>Sorbet</t>
  </si>
  <si>
    <t>87-77-0371</t>
  </si>
  <si>
    <t>Sting</t>
  </si>
  <si>
    <t>87-107-0069</t>
  </si>
  <si>
    <t>Sum and Substance</t>
  </si>
  <si>
    <t>87-107-0073</t>
  </si>
  <si>
    <t>Tea at Betty</t>
  </si>
  <si>
    <t>87-107-0074</t>
  </si>
  <si>
    <t>Tokudama Flavocircinalis</t>
  </si>
  <si>
    <t>46-38-10129</t>
  </si>
  <si>
    <t>T-Rex</t>
  </si>
  <si>
    <t>46-38-8437</t>
  </si>
  <si>
    <t>Twilight</t>
  </si>
  <si>
    <t>87-77-0391</t>
  </si>
  <si>
    <t>Undulata Mediovariegata</t>
  </si>
  <si>
    <t>87-107-0078</t>
  </si>
  <si>
    <t>Warwick Comet</t>
  </si>
  <si>
    <t>87-77-0397</t>
  </si>
  <si>
    <t>Whirlwind</t>
  </si>
  <si>
    <t>46-38-10130</t>
  </si>
  <si>
    <t>White Feather</t>
  </si>
  <si>
    <t>87-77-0400</t>
  </si>
  <si>
    <t>46-38-8439</t>
  </si>
  <si>
    <t>Wide Brim</t>
  </si>
  <si>
    <t>87-107-0080</t>
  </si>
  <si>
    <t>87-107-0083</t>
  </si>
  <si>
    <t>Yellow Polka Dot Bikini</t>
  </si>
  <si>
    <t>87-107-0084</t>
  </si>
  <si>
    <t>Yellow River</t>
  </si>
  <si>
    <t>46-38-10021</t>
  </si>
  <si>
    <t>Aquilegia</t>
  </si>
  <si>
    <t>Аквилегия/Водосбор/Орлики</t>
  </si>
  <si>
    <t>Mrs Scott Elliott Hybrids</t>
  </si>
  <si>
    <t>46-38-10022</t>
  </si>
  <si>
    <t>Aquilegia vulgaris</t>
  </si>
  <si>
    <t>Аквилегия/Водосбор/Орлики обыкновенная</t>
  </si>
  <si>
    <t>Black Barlow</t>
  </si>
  <si>
    <t>46-38-10025</t>
  </si>
  <si>
    <t>Anemone hybrida</t>
  </si>
  <si>
    <t>Анемона гибридная</t>
  </si>
  <si>
    <t>Honorine Jobert</t>
  </si>
  <si>
    <t>46-38-10026</t>
  </si>
  <si>
    <t>Anemone hupehensis</t>
  </si>
  <si>
    <t>Анемона японская</t>
  </si>
  <si>
    <t>46-38-10028</t>
  </si>
  <si>
    <t>September Charm</t>
  </si>
  <si>
    <t>46-38-10031</t>
  </si>
  <si>
    <t>Astilba</t>
  </si>
  <si>
    <t>Астильба</t>
  </si>
  <si>
    <t>Burgundy Red</t>
  </si>
  <si>
    <t>46-38-8294</t>
  </si>
  <si>
    <t>Purpurkerze</t>
  </si>
  <si>
    <t>46-38-3419</t>
  </si>
  <si>
    <t>Astilba arendsii</t>
  </si>
  <si>
    <t>Астильба арендса</t>
  </si>
  <si>
    <t>Amethyst</t>
  </si>
  <si>
    <t>46-38-3407</t>
  </si>
  <si>
    <t>Bumalda</t>
  </si>
  <si>
    <t>46-38-10033</t>
  </si>
  <si>
    <t>Erika</t>
  </si>
  <si>
    <t>46-38-10036</t>
  </si>
  <si>
    <t>Gloria Purpurea</t>
  </si>
  <si>
    <t>46-38-10037</t>
  </si>
  <si>
    <t>Granat</t>
  </si>
  <si>
    <t>46-38-3409</t>
  </si>
  <si>
    <t>Sister Theresa</t>
  </si>
  <si>
    <t>46-38-10038</t>
  </si>
  <si>
    <t>Astilba chinensis</t>
  </si>
  <si>
    <t>Астильба китайская</t>
  </si>
  <si>
    <t>Little Vision in Red</t>
  </si>
  <si>
    <t>46-38-8293</t>
  </si>
  <si>
    <t>Superba</t>
  </si>
  <si>
    <t>46-38-8384</t>
  </si>
  <si>
    <t>Aster</t>
  </si>
  <si>
    <t>Астра</t>
  </si>
  <si>
    <t>Blaue Lagune</t>
  </si>
  <si>
    <t>46-38-8298</t>
  </si>
  <si>
    <t>Aster alpinus</t>
  </si>
  <si>
    <t>Астра альпийская</t>
  </si>
  <si>
    <t>Wargrave Pink</t>
  </si>
  <si>
    <t>46-38-8389</t>
  </si>
  <si>
    <t>Aster dumosus</t>
  </si>
  <si>
    <t>Астра бордюрная</t>
  </si>
  <si>
    <t>Lady in Blue</t>
  </si>
  <si>
    <t>46-38-8385</t>
  </si>
  <si>
    <t>Aster novi-belgii</t>
  </si>
  <si>
    <t>Астра новобельгийская</t>
  </si>
  <si>
    <t>Marie Ballard</t>
  </si>
  <si>
    <t>46-38-8386</t>
  </si>
  <si>
    <t>Milka</t>
  </si>
  <si>
    <t>46-38-8387</t>
  </si>
  <si>
    <t>Patricia Ballard</t>
  </si>
  <si>
    <t>46-38-10046</t>
  </si>
  <si>
    <t>Astrantia major</t>
  </si>
  <si>
    <t>Астранция крупная</t>
  </si>
  <si>
    <t>Venice</t>
  </si>
  <si>
    <t>46-38-10047</t>
  </si>
  <si>
    <t>Brunnera macrophylla</t>
  </si>
  <si>
    <t>Бруннера крупнолистная</t>
  </si>
  <si>
    <t>46-38-8545</t>
  </si>
  <si>
    <t>Ligularia przewalskii</t>
  </si>
  <si>
    <t>Бузульник Пржевальского</t>
  </si>
  <si>
    <t>46-38-10050</t>
  </si>
  <si>
    <t>Heuchera</t>
  </si>
  <si>
    <t>Гейхера</t>
  </si>
  <si>
    <t>Can Can</t>
  </si>
  <si>
    <t>46-38-10051</t>
  </si>
  <si>
    <t>Crimson Curls</t>
  </si>
  <si>
    <t>46-38-10052</t>
  </si>
  <si>
    <t>Mars</t>
  </si>
  <si>
    <t>46-38-10053</t>
  </si>
  <si>
    <t>Obsidian</t>
  </si>
  <si>
    <t>46-38-10054</t>
  </si>
  <si>
    <t>Plum Pudding</t>
  </si>
  <si>
    <t>46-38-8527</t>
  </si>
  <si>
    <t>Regina</t>
  </si>
  <si>
    <t>46-38-8550</t>
  </si>
  <si>
    <t>Heuchera sanguinea</t>
  </si>
  <si>
    <t>Гейхера кроваво-красная</t>
  </si>
  <si>
    <t>Coral Forest</t>
  </si>
  <si>
    <t>46-38-10056</t>
  </si>
  <si>
    <t>Heuchera micrantha</t>
  </si>
  <si>
    <t>Гейхера мелкоцветковая</t>
  </si>
  <si>
    <t>Palace Purple</t>
  </si>
  <si>
    <t>46-38-10062</t>
  </si>
  <si>
    <t>Helenium</t>
  </si>
  <si>
    <t>Гелениум</t>
  </si>
  <si>
    <t>Moerheim Beauty</t>
  </si>
  <si>
    <t>46-38-10064</t>
  </si>
  <si>
    <t>Geranium sanguineum</t>
  </si>
  <si>
    <t>Герань кроваво-красная</t>
  </si>
  <si>
    <t>Max Frei</t>
  </si>
  <si>
    <t>46-38-10071</t>
  </si>
  <si>
    <t>Nepeta faassenii</t>
  </si>
  <si>
    <t>Котовник фассена</t>
  </si>
  <si>
    <t>Kit Cat</t>
  </si>
  <si>
    <t>46-38-10072</t>
  </si>
  <si>
    <t>Six Hills Giant</t>
  </si>
  <si>
    <t>46-38-10073</t>
  </si>
  <si>
    <t>Athyrium niponicum</t>
  </si>
  <si>
    <t>Кочедыжник ниппонский</t>
  </si>
  <si>
    <t>Ursula's Red</t>
  </si>
  <si>
    <t>46-38-10077</t>
  </si>
  <si>
    <t>Trollius europeus</t>
  </si>
  <si>
    <t>Купальница европейская</t>
  </si>
  <si>
    <t>46-38-10080</t>
  </si>
  <si>
    <t>Hemerocallis</t>
  </si>
  <si>
    <t>Лилейник</t>
  </si>
  <si>
    <t>Always Afternoon</t>
  </si>
  <si>
    <t>46-38-10083</t>
  </si>
  <si>
    <t>Bestseller</t>
  </si>
  <si>
    <t>46-38-10087</t>
  </si>
  <si>
    <t>Diva's Choice</t>
  </si>
  <si>
    <t>46-38-10093</t>
  </si>
  <si>
    <t>Lavender Deal</t>
  </si>
  <si>
    <t>46-38-10094</t>
  </si>
  <si>
    <t>Little Grapette</t>
  </si>
  <si>
    <t>46-38-10096</t>
  </si>
  <si>
    <t>Mary Todd</t>
  </si>
  <si>
    <t>46-38-10097</t>
  </si>
  <si>
    <t>Moonlit Masquerade</t>
  </si>
  <si>
    <t>46-38-10100</t>
  </si>
  <si>
    <t>Ruffled Apricot</t>
  </si>
  <si>
    <t>46-38-8419</t>
  </si>
  <si>
    <t>Strawberry Candy</t>
  </si>
  <si>
    <t>46-38-8532</t>
  </si>
  <si>
    <t>Voodoo Dancer</t>
  </si>
  <si>
    <t>46-38-8533</t>
  </si>
  <si>
    <t>Alchemilla mollis</t>
  </si>
  <si>
    <t>Манжетка мягкая</t>
  </si>
  <si>
    <t>46-38-10109</t>
  </si>
  <si>
    <t>Molinia caerulea</t>
  </si>
  <si>
    <t>Молиния голубая</t>
  </si>
  <si>
    <t>Variegata</t>
  </si>
  <si>
    <t>46-38-8420</t>
  </si>
  <si>
    <t>Monarda</t>
  </si>
  <si>
    <t>Монарда</t>
  </si>
  <si>
    <t>Croftway Pink</t>
  </si>
  <si>
    <t>46-38-10110</t>
  </si>
  <si>
    <t>Leucanthemum superbum</t>
  </si>
  <si>
    <t>Нивяник великолепный</t>
  </si>
  <si>
    <t>Wirral Supreme</t>
  </si>
  <si>
    <t>46-38-3400</t>
  </si>
  <si>
    <t>Sedum</t>
  </si>
  <si>
    <t>Очиток</t>
  </si>
  <si>
    <t>Brilliant</t>
  </si>
  <si>
    <t>46-38-8422</t>
  </si>
  <si>
    <t>Matrona</t>
  </si>
  <si>
    <t>46-38-10112</t>
  </si>
  <si>
    <t>Mini Joy</t>
  </si>
  <si>
    <t>46-38-2533</t>
  </si>
  <si>
    <t>Sedum spectabile</t>
  </si>
  <si>
    <t>Очиток видный</t>
  </si>
  <si>
    <t>46-38-3386</t>
  </si>
  <si>
    <t>Sedum spurium</t>
  </si>
  <si>
    <t>Очиток ложный</t>
  </si>
  <si>
    <t>46-38-10114</t>
  </si>
  <si>
    <t>Pennisetum alopecuroides</t>
  </si>
  <si>
    <t>Пеннисетум лисохвостовый</t>
  </si>
  <si>
    <t>Hameln</t>
  </si>
  <si>
    <t>46-38-10133</t>
  </si>
  <si>
    <t>Echinacea purpurea</t>
  </si>
  <si>
    <t>Эхинацея пурпурная</t>
  </si>
  <si>
    <t>White Swan</t>
  </si>
  <si>
    <t>87-41-0113</t>
  </si>
  <si>
    <t>Colorful cocktail</t>
  </si>
  <si>
    <t>MP84</t>
  </si>
  <si>
    <t>46-38-9836</t>
  </si>
  <si>
    <t>MP96</t>
  </si>
  <si>
    <t>46-38-9777</t>
  </si>
  <si>
    <t>46-38-9841</t>
  </si>
  <si>
    <t>87-41-0099</t>
  </si>
  <si>
    <t>Pinky Promise</t>
  </si>
  <si>
    <t>87-41-0100</t>
  </si>
  <si>
    <t>Raspberry Pink</t>
  </si>
  <si>
    <t>87-41-0155</t>
  </si>
  <si>
    <t>Royal Flower</t>
  </si>
  <si>
    <t>MP40</t>
  </si>
  <si>
    <t>87-41-0104</t>
  </si>
  <si>
    <t>87-41-0105</t>
  </si>
  <si>
    <t>Summer Snow</t>
  </si>
  <si>
    <t>87-41-0106</t>
  </si>
  <si>
    <t>Touch of Pink</t>
  </si>
  <si>
    <t>46-38-9775</t>
  </si>
  <si>
    <t>Cornus alba</t>
  </si>
  <si>
    <t>Дерен белый</t>
  </si>
  <si>
    <t>Elegantissima</t>
  </si>
  <si>
    <t>46-38-9776</t>
  </si>
  <si>
    <t>Physocarpus opulifolius</t>
  </si>
  <si>
    <t>Пузыреплодник калинолистный</t>
  </si>
  <si>
    <t>Red Baron</t>
  </si>
  <si>
    <t>46-38-9773</t>
  </si>
  <si>
    <t>Spiraea cinerea</t>
  </si>
  <si>
    <t>Спирея серая</t>
  </si>
  <si>
    <t>Grefsheim</t>
  </si>
  <si>
    <t>46-38-9774</t>
  </si>
  <si>
    <t>Spiraea japonica</t>
  </si>
  <si>
    <t>Спирея японская</t>
  </si>
  <si>
    <t>Golden Princess</t>
  </si>
  <si>
    <t>46-38-9772</t>
  </si>
  <si>
    <t>Little Princess</t>
  </si>
  <si>
    <t>87-10-1891</t>
  </si>
  <si>
    <t>Thuja occidentalis</t>
  </si>
  <si>
    <t>Туя западная</t>
  </si>
  <si>
    <t>Brabant</t>
  </si>
  <si>
    <t>MP145</t>
  </si>
  <si>
    <t>87-07-1242</t>
  </si>
  <si>
    <t>Andromeda polifolia</t>
  </si>
  <si>
    <t>Андромеда/Подбел обыкновенный</t>
  </si>
  <si>
    <t>Blue Ice</t>
  </si>
  <si>
    <t>87-07-1295</t>
  </si>
  <si>
    <t>Berberis thunbergii</t>
  </si>
  <si>
    <t>Барбарис тунберга</t>
  </si>
  <si>
    <t>Admiration</t>
  </si>
  <si>
    <t>87-07-1303</t>
  </si>
  <si>
    <t>Atropurpurea</t>
  </si>
  <si>
    <t>87-07-1300</t>
  </si>
  <si>
    <t>Atropurpurea Nana</t>
  </si>
  <si>
    <t>87-07-1306</t>
  </si>
  <si>
    <t>Aurea</t>
  </si>
  <si>
    <t>87-07-1346</t>
  </si>
  <si>
    <t>Kelleris</t>
  </si>
  <si>
    <t>87-07-1348</t>
  </si>
  <si>
    <t>Kobold</t>
  </si>
  <si>
    <t>87-07-1816</t>
  </si>
  <si>
    <t>Euonymus fortunei</t>
  </si>
  <si>
    <t>Бересклет Форчуна</t>
  </si>
  <si>
    <t>Emerald Gaiety</t>
  </si>
  <si>
    <t>87-07-9468</t>
  </si>
  <si>
    <t>Sambucus nigra</t>
  </si>
  <si>
    <t>Бузина черная</t>
  </si>
  <si>
    <t>Golden Spark</t>
  </si>
  <si>
    <t>87-07-4119</t>
  </si>
  <si>
    <t>Weigela florida</t>
  </si>
  <si>
    <t>Вейгела цветущая</t>
  </si>
  <si>
    <t>Bristol Snowflake</t>
  </si>
  <si>
    <t>40-03-0022</t>
  </si>
  <si>
    <t>Korea</t>
  </si>
  <si>
    <t>87-07-10599</t>
  </si>
  <si>
    <t>Vitex agnus-castus</t>
  </si>
  <si>
    <t>Витекс священный</t>
  </si>
  <si>
    <t>Delta Blues</t>
  </si>
  <si>
    <t>87-07-4039</t>
  </si>
  <si>
    <t>Vaccinium corymbosum</t>
  </si>
  <si>
    <t>Голубика садовая</t>
  </si>
  <si>
    <t>Spartan</t>
  </si>
  <si>
    <t>87-07-1743</t>
  </si>
  <si>
    <t>Deutzia gracilis</t>
  </si>
  <si>
    <t>Дейция изящная</t>
  </si>
  <si>
    <t>Nikko</t>
  </si>
  <si>
    <t>46-38-8151/1</t>
  </si>
  <si>
    <t>Argenteomarginata</t>
  </si>
  <si>
    <t>87-07-1589</t>
  </si>
  <si>
    <t>Gouchaultii</t>
  </si>
  <si>
    <t>40-03-0013</t>
  </si>
  <si>
    <t>Ivory Halo</t>
  </si>
  <si>
    <t>46-38-8129</t>
  </si>
  <si>
    <t>Kesselringii</t>
  </si>
  <si>
    <t>40-03-0010</t>
  </si>
  <si>
    <t>Red Gnome</t>
  </si>
  <si>
    <t>87-07-9373</t>
  </si>
  <si>
    <t>40-03-0011</t>
  </si>
  <si>
    <t>Siberica Variegata</t>
  </si>
  <si>
    <t>46-38-9127</t>
  </si>
  <si>
    <t>Sibirica</t>
  </si>
  <si>
    <t>87-07-3500</t>
  </si>
  <si>
    <t>Rubus fruticosus</t>
  </si>
  <si>
    <t>Ежевика кустистая</t>
  </si>
  <si>
    <t>Black Satin</t>
  </si>
  <si>
    <t>87-07-10721</t>
  </si>
  <si>
    <t>Dirksen Thornless</t>
  </si>
  <si>
    <t>87-07-3507</t>
  </si>
  <si>
    <t>Loch Ness</t>
  </si>
  <si>
    <t>87-07-3512</t>
  </si>
  <si>
    <t>Thornless Evergreen</t>
  </si>
  <si>
    <t>87-07-1056</t>
  </si>
  <si>
    <t>Triple Crown</t>
  </si>
  <si>
    <t>87-07-3535</t>
  </si>
  <si>
    <t>Rubus</t>
  </si>
  <si>
    <t>Ежемалина</t>
  </si>
  <si>
    <t>Tayberry</t>
  </si>
  <si>
    <t>87-07-3025</t>
  </si>
  <si>
    <t>Picea omorika</t>
  </si>
  <si>
    <t>Ель сербская</t>
  </si>
  <si>
    <t/>
  </si>
  <si>
    <t>46-38-0551/1</t>
  </si>
  <si>
    <t>Picea glauca</t>
  </si>
  <si>
    <t>Ель сизая/канадская</t>
  </si>
  <si>
    <t>Conica</t>
  </si>
  <si>
    <t>87-07-1182</t>
  </si>
  <si>
    <t>87-07-2583</t>
  </si>
  <si>
    <t>Lonicera caerulea</t>
  </si>
  <si>
    <t>Жимолость съедобная</t>
  </si>
  <si>
    <t>Morena</t>
  </si>
  <si>
    <t>87-07-0578</t>
  </si>
  <si>
    <t>Sinoglaska</t>
  </si>
  <si>
    <t>87-07-3584</t>
  </si>
  <si>
    <t>Salix purpurea</t>
  </si>
  <si>
    <t>Ива пурпурная</t>
  </si>
  <si>
    <t>Nana</t>
  </si>
  <si>
    <t>87-07-3555</t>
  </si>
  <si>
    <t>Salix integra</t>
  </si>
  <si>
    <t>Ива цельнолистная</t>
  </si>
  <si>
    <t>Hakuro-nishiki</t>
  </si>
  <si>
    <t>46-38-6711</t>
  </si>
  <si>
    <t>Viburnum opulus</t>
  </si>
  <si>
    <t>Калина обыкновенная</t>
  </si>
  <si>
    <t>Roseum</t>
  </si>
  <si>
    <t>87-07-0945</t>
  </si>
  <si>
    <t>Cedrus deodara</t>
  </si>
  <si>
    <t>Кедр гималайский</t>
  </si>
  <si>
    <t>87-07-10236</t>
  </si>
  <si>
    <t>Chamaecyparis pisifera</t>
  </si>
  <si>
    <t>Кипарисовик горохоплодный</t>
  </si>
  <si>
    <t>Sungold</t>
  </si>
  <si>
    <t>87-07-0874</t>
  </si>
  <si>
    <t>Acer palmatum</t>
  </si>
  <si>
    <t>Клен дланевидный/веерный</t>
  </si>
  <si>
    <t>87-07-1232</t>
  </si>
  <si>
    <t>Seiryu</t>
  </si>
  <si>
    <t>87-07-0691</t>
  </si>
  <si>
    <t>Clethra alnifolia</t>
  </si>
  <si>
    <t>Клетра ольхолистная</t>
  </si>
  <si>
    <t>Hummingbird</t>
  </si>
  <si>
    <t>87-07-10718</t>
  </si>
  <si>
    <t>Ribes uva-crispa</t>
  </si>
  <si>
    <t>Крыжовник обыкновенный</t>
  </si>
  <si>
    <t>Achilles</t>
  </si>
  <si>
    <t>87-07-3473</t>
  </si>
  <si>
    <t>Hinnonmaki Rod</t>
  </si>
  <si>
    <t>87-07-7365</t>
  </si>
  <si>
    <t>Lavandula intermedia</t>
  </si>
  <si>
    <t>Лаванда гибридная</t>
  </si>
  <si>
    <t>Phenomenal</t>
  </si>
  <si>
    <t>46-38-3288</t>
  </si>
  <si>
    <t>Potentilla fruticosa</t>
  </si>
  <si>
    <t>Лапчатка кустарниковая</t>
  </si>
  <si>
    <t>Abbotswood</t>
  </si>
  <si>
    <t>87-07-3112</t>
  </si>
  <si>
    <t>Daydawn</t>
  </si>
  <si>
    <t>46-38-9747</t>
  </si>
  <si>
    <t>Elizabeth</t>
  </si>
  <si>
    <t>46-38-5115</t>
  </si>
  <si>
    <t>Goldfinger</t>
  </si>
  <si>
    <t>87-07-3120</t>
  </si>
  <si>
    <t>Goldstar</t>
  </si>
  <si>
    <t>46-38-6281</t>
  </si>
  <si>
    <t>Goldteppich</t>
  </si>
  <si>
    <t>46-38-9753</t>
  </si>
  <si>
    <t>Longacre</t>
  </si>
  <si>
    <t>46-38-9748</t>
  </si>
  <si>
    <t>Pink Queen</t>
  </si>
  <si>
    <t>46-38-6235</t>
  </si>
  <si>
    <t>Snowflake</t>
  </si>
  <si>
    <t>46-38-2373</t>
  </si>
  <si>
    <t>Tangerine</t>
  </si>
  <si>
    <t>87-07-10378</t>
  </si>
  <si>
    <t>46-38-3289/1</t>
  </si>
  <si>
    <t>Juniperus horizontalis</t>
  </si>
  <si>
    <t>Можжевельник горизонтальный</t>
  </si>
  <si>
    <t>Andorra Compact</t>
  </si>
  <si>
    <t>87-07-2389</t>
  </si>
  <si>
    <t>Blue Chip</t>
  </si>
  <si>
    <t>46-38-3669/1</t>
  </si>
  <si>
    <t>Wiltonii</t>
  </si>
  <si>
    <t>46-38-3673/1</t>
  </si>
  <si>
    <t>Juniperus procumbens</t>
  </si>
  <si>
    <t>Можжевельник лежачий</t>
  </si>
  <si>
    <t>87-07-2375</t>
  </si>
  <si>
    <t>Juniperus communis</t>
  </si>
  <si>
    <t>Можжевельник обыкновенный</t>
  </si>
  <si>
    <t>Spotty Spreader</t>
  </si>
  <si>
    <t>87-07-2370</t>
  </si>
  <si>
    <t>Juniperus conferta</t>
  </si>
  <si>
    <t>Можжевельник прибрежный</t>
  </si>
  <si>
    <t>Schlager</t>
  </si>
  <si>
    <t>46-38-6563</t>
  </si>
  <si>
    <t>Juniperus scopulorum</t>
  </si>
  <si>
    <t>Можжевельник скальный</t>
  </si>
  <si>
    <t>Blue Arrow</t>
  </si>
  <si>
    <t>87-07-2446</t>
  </si>
  <si>
    <t>87-07-2421</t>
  </si>
  <si>
    <t>Juniperus pfitzeriana</t>
  </si>
  <si>
    <t>Можжевельник средний</t>
  </si>
  <si>
    <t>Gold Star</t>
  </si>
  <si>
    <t>87-07-2420</t>
  </si>
  <si>
    <t>Goldkissen</t>
  </si>
  <si>
    <t>87-07-2427</t>
  </si>
  <si>
    <t>Mint Julep</t>
  </si>
  <si>
    <t>87-07-10742</t>
  </si>
  <si>
    <t>87-07-2415</t>
  </si>
  <si>
    <t>Juglans nigra</t>
  </si>
  <si>
    <t>Орех черный</t>
  </si>
  <si>
    <t>87-07-7590</t>
  </si>
  <si>
    <t>Carex morrowii</t>
  </si>
  <si>
    <t>Осока Морроу</t>
  </si>
  <si>
    <t>Irish Green</t>
  </si>
  <si>
    <t>87-07-2320</t>
  </si>
  <si>
    <t>Ilex meserveae</t>
  </si>
  <si>
    <t>Падуб Мезерва</t>
  </si>
  <si>
    <t>Blue Prince</t>
  </si>
  <si>
    <t>87-07-0996</t>
  </si>
  <si>
    <t>Pachysandra terminalis</t>
  </si>
  <si>
    <t>Пахизандра верхушечная</t>
  </si>
  <si>
    <t>Green Sheen</t>
  </si>
  <si>
    <t>46-38-5121</t>
  </si>
  <si>
    <t>Dart's Gold</t>
  </si>
  <si>
    <t>46-38-5121/1</t>
  </si>
  <si>
    <t>87-07-2807</t>
  </si>
  <si>
    <t>46-38-2043</t>
  </si>
  <si>
    <t>Diabolo</t>
  </si>
  <si>
    <t>87-07-2814</t>
  </si>
  <si>
    <t>87-07-7627</t>
  </si>
  <si>
    <t>Little Greeny</t>
  </si>
  <si>
    <t>46-38-2044/1</t>
  </si>
  <si>
    <t>Luteus</t>
  </si>
  <si>
    <t>46-38-1064</t>
  </si>
  <si>
    <t>46-38-1064/1</t>
  </si>
  <si>
    <t>87-07-2852</t>
  </si>
  <si>
    <t>Schuch</t>
  </si>
  <si>
    <t>87-07-3813</t>
  </si>
  <si>
    <t>Syringa josikaea</t>
  </si>
  <si>
    <t>Сирень венгерская</t>
  </si>
  <si>
    <t>46-38-9625</t>
  </si>
  <si>
    <t>Syringa vulgaris</t>
  </si>
  <si>
    <t>Сирень обыкновенная</t>
  </si>
  <si>
    <t>Adelina</t>
  </si>
  <si>
    <t>46-38-5109</t>
  </si>
  <si>
    <t>Beauty of Moscow</t>
  </si>
  <si>
    <t>46-38-6715</t>
  </si>
  <si>
    <t>Bogdan Khmelnitsky</t>
  </si>
  <si>
    <t>46-38-5108</t>
  </si>
  <si>
    <t>Charles Joly</t>
  </si>
  <si>
    <t>46-38-9627</t>
  </si>
  <si>
    <t>Dresden China</t>
  </si>
  <si>
    <t>46-38-6719</t>
  </si>
  <si>
    <t>Jeanne d'Arc</t>
  </si>
  <si>
    <t>87-07-1180</t>
  </si>
  <si>
    <t>Krasavitsa Moskvy</t>
  </si>
  <si>
    <t>46-38-6721</t>
  </si>
  <si>
    <t>Marechal Lannes</t>
  </si>
  <si>
    <t>46-38-9853</t>
  </si>
  <si>
    <t>Marshal Biruzov</t>
  </si>
  <si>
    <t>46-38-9133</t>
  </si>
  <si>
    <t>Marshal Malinovsky</t>
  </si>
  <si>
    <t>46-38-9850</t>
  </si>
  <si>
    <t>Marshal Sokolovsky</t>
  </si>
  <si>
    <t>46-38-9629</t>
  </si>
  <si>
    <t>Mazais Princis</t>
  </si>
  <si>
    <t>46-38-9130</t>
  </si>
  <si>
    <t>Monique Lemoine</t>
  </si>
  <si>
    <t>87-07-0934</t>
  </si>
  <si>
    <t>46-38-6722</t>
  </si>
  <si>
    <t>Montaigne</t>
  </si>
  <si>
    <t>46-38-6724</t>
  </si>
  <si>
    <t>Ogni Donbassa</t>
  </si>
  <si>
    <t>46-38-6725</t>
  </si>
  <si>
    <t>Olimpiada Kolesnikova</t>
  </si>
  <si>
    <t>46-38-9628</t>
  </si>
  <si>
    <t>Olya</t>
  </si>
  <si>
    <t>46-38-5111</t>
  </si>
  <si>
    <t>Pamyat o Kolesnikove</t>
  </si>
  <si>
    <t>46-38-6727</t>
  </si>
  <si>
    <t>Rochester</t>
  </si>
  <si>
    <t>46-38-5107/1</t>
  </si>
  <si>
    <t>Sensation</t>
  </si>
  <si>
    <t>46-38-6729</t>
  </si>
  <si>
    <t>Sovetskaya Arktika</t>
  </si>
  <si>
    <t>46-38-9132</t>
  </si>
  <si>
    <t>Vecherny Zvon</t>
  </si>
  <si>
    <t>46-38-9852</t>
  </si>
  <si>
    <t>Vechernyaya Moskva</t>
  </si>
  <si>
    <t>46-38-9851</t>
  </si>
  <si>
    <t>Violetta</t>
  </si>
  <si>
    <t>46-38-6728</t>
  </si>
  <si>
    <t>Русская песня</t>
  </si>
  <si>
    <t>46-38-9744</t>
  </si>
  <si>
    <t>Symphoricarpos doorenbosii</t>
  </si>
  <si>
    <t>Снежноягодник доренбоза</t>
  </si>
  <si>
    <t>Magic Berry</t>
  </si>
  <si>
    <t>46-38-9745</t>
  </si>
  <si>
    <t>Mother of Pearl</t>
  </si>
  <si>
    <t>46-38-9751</t>
  </si>
  <si>
    <t>Symphoricarpos chenaultii</t>
  </si>
  <si>
    <t>Снежноягодник Хенаульта</t>
  </si>
  <si>
    <t>Hancock</t>
  </si>
  <si>
    <t>87-07-2986</t>
  </si>
  <si>
    <t>Pinus mugo</t>
  </si>
  <si>
    <t>Сосна горная</t>
  </si>
  <si>
    <t>Pumilio</t>
  </si>
  <si>
    <t>87-07-3085</t>
  </si>
  <si>
    <t>Pinus sylvestris</t>
  </si>
  <si>
    <t>Сосна обыкновенная</t>
  </si>
  <si>
    <t>87-07-3014</t>
  </si>
  <si>
    <t>Pinus nigra nigra</t>
  </si>
  <si>
    <t>Сосна черная</t>
  </si>
  <si>
    <t>46-38-1943</t>
  </si>
  <si>
    <t>Spiraea betulifolia</t>
  </si>
  <si>
    <t>Спирея березолистная</t>
  </si>
  <si>
    <t>Tor</t>
  </si>
  <si>
    <t>46-38-2135</t>
  </si>
  <si>
    <t>Spiraea vanhouttei</t>
  </si>
  <si>
    <t>Спирея Вангутта</t>
  </si>
  <si>
    <t>87-07-3652</t>
  </si>
  <si>
    <t>Gold Fountain</t>
  </si>
  <si>
    <t>46-38-9931</t>
  </si>
  <si>
    <t>Spiraea nipponica</t>
  </si>
  <si>
    <t>Спирея ниппонская</t>
  </si>
  <si>
    <t>Halward's Silver</t>
  </si>
  <si>
    <t>46-38-9752</t>
  </si>
  <si>
    <t>June Bride</t>
  </si>
  <si>
    <t>46-38-1068</t>
  </si>
  <si>
    <t>Snowmound</t>
  </si>
  <si>
    <t>46-38-1067</t>
  </si>
  <si>
    <t>87-07-3618</t>
  </si>
  <si>
    <t>Spiraea decumbens</t>
  </si>
  <si>
    <t>Спирея стелющаяся</t>
  </si>
  <si>
    <t>46-38-2335</t>
  </si>
  <si>
    <t>Spiraea thunbergii</t>
  </si>
  <si>
    <t>Спирея тунберга</t>
  </si>
  <si>
    <t>46-38-9749</t>
  </si>
  <si>
    <t>Albiflora</t>
  </si>
  <si>
    <t>46-38-5104</t>
  </si>
  <si>
    <t>Anthony Waterer</t>
  </si>
  <si>
    <t>87-07-3631</t>
  </si>
  <si>
    <t>Dart's Red</t>
  </si>
  <si>
    <t>46-38-9750</t>
  </si>
  <si>
    <t>Froebelii</t>
  </si>
  <si>
    <t>46-38-1801</t>
  </si>
  <si>
    <t>Genpei</t>
  </si>
  <si>
    <t>46-38-1822</t>
  </si>
  <si>
    <t>46-38-3656</t>
  </si>
  <si>
    <t>Goldflame</t>
  </si>
  <si>
    <t>46-38-8155</t>
  </si>
  <si>
    <t>46-38-8155/1</t>
  </si>
  <si>
    <t>46-38-1821</t>
  </si>
  <si>
    <t>Goldmound</t>
  </si>
  <si>
    <t>46-38-1819</t>
  </si>
  <si>
    <t>46-38-1819/1</t>
  </si>
  <si>
    <t>87-07-3765</t>
  </si>
  <si>
    <t>46-38-9933</t>
  </si>
  <si>
    <t>Sparkling Champagne</t>
  </si>
  <si>
    <t>46-38-0743</t>
  </si>
  <si>
    <t>87-07-3677</t>
  </si>
  <si>
    <t>Holmstrup</t>
  </si>
  <si>
    <t>87-07-7099</t>
  </si>
  <si>
    <t>King of Brabant</t>
  </si>
  <si>
    <t>87-07-7812</t>
  </si>
  <si>
    <t>Smaragd</t>
  </si>
  <si>
    <t>P10,5</t>
  </si>
  <si>
    <t>46-38-0745/1</t>
  </si>
  <si>
    <t>87-07-3680</t>
  </si>
  <si>
    <t>87-07-3962</t>
  </si>
  <si>
    <t>Teddy</t>
  </si>
  <si>
    <t>40-03-0012</t>
  </si>
  <si>
    <t>Tiny Tim</t>
  </si>
  <si>
    <t>40-03-0008</t>
  </si>
  <si>
    <t>Chaenomeles</t>
  </si>
  <si>
    <t>Хеномелес/Айва</t>
  </si>
  <si>
    <t>Red Kimono</t>
  </si>
  <si>
    <t>40-03-0009</t>
  </si>
  <si>
    <t>Rubra</t>
  </si>
  <si>
    <t>46-38-5128</t>
  </si>
  <si>
    <t>Philadelphus</t>
  </si>
  <si>
    <t>Чубушник</t>
  </si>
  <si>
    <t>Bouquet Blanc</t>
  </si>
  <si>
    <t>46-38-5128/1</t>
  </si>
  <si>
    <t>46-38-9741</t>
  </si>
  <si>
    <t>Manteau d'Hermine</t>
  </si>
  <si>
    <t>46-38-5127</t>
  </si>
  <si>
    <t>Mont Blanc</t>
  </si>
  <si>
    <t>46-38-5127/1</t>
  </si>
  <si>
    <t>87-07-10102</t>
  </si>
  <si>
    <t>Starbright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</si>
  <si>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</si>
  <si>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</si>
  <si>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</si>
  <si>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</si>
  <si>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</si>
  <si>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</si>
  <si>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</si>
  <si>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</si>
  <si>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</si>
  <si>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</si>
  <si>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</si>
  <si>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</si>
  <si>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</si>
  <si>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</si>
  <si>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</si>
  <si>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</si>
  <si>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</si>
  <si>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</si>
  <si>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100% оплаты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</si>
  <si>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</si>
  <si>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</si>
  <si>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ден. средства, либо, при Вашем согласии, взамен неподтвержденных сортов предлагаем  замены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</si>
  <si>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</si>
  <si>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</si>
  <si>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</si>
  <si>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</si>
  <si>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</si>
  <si>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средств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</si>
  <si>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</si>
  <si>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</si>
  <si>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организации доставки нашими силами, но за Ваш счет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</si>
  <si>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</si>
  <si>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</si>
  <si>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</si>
  <si>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Сборка заказов производится в соответствии с кратностью на сорт, указанной в бланке заказа. Исключения составляют только позиции, остатки по которым меньше указанной кратности. В случае ошибки в заказе по кратности на сорт, допущенной Покупателем при составлении заказа, Продавец оставляет за собой право откорректировать заказ до ближайшего кратного числа.</t>
  </si>
  <si>
    <t>Сборка заказов осуществляется только после внесения Покупателем оплаты по заказу.</t>
  </si>
  <si>
    <t>Отгрузка/выдача заказов осуществляется в период с 11 апреля 2022 года, но не ранее, чем через 3 дня после получения оплаты по заказу. Сборка и отгрузка заказов в день их размещения не производятся.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</si>
  <si>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</si>
  <si>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</si>
  <si>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 в г. Москве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</si>
  <si>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</si>
  <si>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</si>
  <si>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</si>
  <si>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</si>
  <si>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Если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</si>
  <si>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</si>
  <si>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</si>
  <si>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</si>
  <si>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</si>
  <si>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</si>
  <si>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</si>
  <si>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</si>
  <si>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</si>
  <si>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</si>
  <si>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</si>
  <si>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</si>
  <si>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</si>
  <si>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</si>
  <si>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</si>
  <si>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Понедельник - пятница   с 9:00 до 18:00</t>
  </si>
  <si>
    <t>87-07-0866</t>
  </si>
  <si>
    <t>40-03-0005</t>
  </si>
  <si>
    <t>87-07-0655</t>
  </si>
  <si>
    <t>87-07-7569</t>
  </si>
  <si>
    <t>87-07-0632</t>
  </si>
  <si>
    <t>87-07-10741</t>
  </si>
  <si>
    <t>87-07-3810</t>
  </si>
  <si>
    <t>87-07-3840</t>
  </si>
  <si>
    <t>87-07-0973</t>
  </si>
  <si>
    <t>Little Giant</t>
  </si>
  <si>
    <t>Lebedushka</t>
  </si>
  <si>
    <t>Maidens Blush</t>
  </si>
  <si>
    <t>Syringa hyacinthiflora</t>
  </si>
  <si>
    <t>Сирень гиацинтовая</t>
  </si>
  <si>
    <t>Heidebraut</t>
  </si>
  <si>
    <t>Moon Glow</t>
  </si>
  <si>
    <t>Black Jewel</t>
  </si>
  <si>
    <t>Малина обыкновенная</t>
  </si>
  <si>
    <t>Rubus idaeus</t>
  </si>
  <si>
    <t>Super Blue Seedling</t>
  </si>
  <si>
    <t>Ель колючая</t>
  </si>
  <si>
    <t>Picea pungens</t>
  </si>
  <si>
    <t>Orange Carpet</t>
  </si>
  <si>
    <t>Актинидия пестролистная</t>
  </si>
  <si>
    <t>Actinidia kolomikta</t>
  </si>
  <si>
    <t>Sentyabraskaya</t>
  </si>
  <si>
    <t>87-07-9395</t>
  </si>
  <si>
    <t>87-07-9396</t>
  </si>
  <si>
    <t>87-07-9404</t>
  </si>
  <si>
    <t>87-07-7315</t>
  </si>
  <si>
    <t>87-07-10520</t>
  </si>
  <si>
    <t>87-07-2130</t>
  </si>
  <si>
    <t>87-07-2158</t>
  </si>
  <si>
    <t>87-07-9414</t>
  </si>
  <si>
    <t>87-07-10536</t>
  </si>
  <si>
    <t>87-07-2193</t>
  </si>
  <si>
    <t>87-41-0150</t>
  </si>
  <si>
    <t>P11</t>
  </si>
  <si>
    <t>Candybelle Marshmallow</t>
  </si>
  <si>
    <t>Hamburg</t>
  </si>
  <si>
    <t>Salsa</t>
  </si>
  <si>
    <t>You and Me Perfection</t>
  </si>
  <si>
    <t>Bobo</t>
  </si>
  <si>
    <t>87-10-1853</t>
  </si>
  <si>
    <t>87-10-1831</t>
  </si>
  <si>
    <t>87-10-1819</t>
  </si>
  <si>
    <t>87-10-1627</t>
  </si>
  <si>
    <t>87-10-1396</t>
  </si>
  <si>
    <t>MP150</t>
  </si>
  <si>
    <t>MP100</t>
  </si>
  <si>
    <t>Vanille Fraise</t>
  </si>
  <si>
    <t>Mirjam</t>
  </si>
  <si>
    <t>Nana Variegata</t>
  </si>
  <si>
    <t>87-58-0345</t>
  </si>
  <si>
    <t>terniflora</t>
  </si>
  <si>
    <t>2-3</t>
  </si>
  <si>
    <t>2-3 см</t>
  </si>
  <si>
    <t>Flammula</t>
  </si>
  <si>
    <t>VIII-X</t>
  </si>
  <si>
    <t>87-94-0678</t>
  </si>
  <si>
    <t>87-50-0590</t>
  </si>
  <si>
    <t>87-94-1400</t>
  </si>
  <si>
    <t>Summer Sky</t>
  </si>
  <si>
    <t>87-07-1330</t>
  </si>
  <si>
    <t>87-07-2943</t>
  </si>
  <si>
    <t>December</t>
  </si>
  <si>
    <t>Goldalita</t>
  </si>
  <si>
    <t>Diamantino</t>
  </si>
  <si>
    <t>Fraise Melba</t>
  </si>
  <si>
    <t>Grandiflora</t>
  </si>
  <si>
    <t>Сортировка</t>
  </si>
  <si>
    <t>Корневая</t>
  </si>
  <si>
    <t>Тара (справочно)</t>
  </si>
  <si>
    <t>Тара</t>
  </si>
  <si>
    <t>Кол-во тары</t>
  </si>
  <si>
    <t>УТ-00051394</t>
  </si>
  <si>
    <t>Ящик фанерный Hoogen (60х40х21)</t>
  </si>
  <si>
    <t>УТ-00118486</t>
  </si>
  <si>
    <t>Ящик фанерный (60х40х26)</t>
  </si>
  <si>
    <t>УТ-00077722</t>
  </si>
  <si>
    <t>Поддон (1200x800) до 1500кг</t>
  </si>
  <si>
    <t>УТ-00003772</t>
  </si>
  <si>
    <t>УТ-00106969</t>
  </si>
  <si>
    <t>Ящик пластиковый</t>
  </si>
  <si>
    <t>Гофрокороб 60х40х30</t>
  </si>
  <si>
    <t>87-10-1615</t>
  </si>
  <si>
    <t>87-41-0109</t>
  </si>
  <si>
    <t>87-10-0272</t>
  </si>
  <si>
    <t>MP104</t>
  </si>
  <si>
    <t>87-10-1379</t>
  </si>
  <si>
    <t>87-58-0012</t>
  </si>
  <si>
    <t>87-45-0153</t>
  </si>
  <si>
    <t>50-03-0008</t>
  </si>
  <si>
    <t>87-58-0218</t>
  </si>
  <si>
    <t>87-45-0032</t>
  </si>
  <si>
    <t>87-58-0425</t>
  </si>
  <si>
    <t>87-07-1570</t>
  </si>
  <si>
    <t>87-45-0073</t>
  </si>
  <si>
    <t>87-07-1576</t>
  </si>
  <si>
    <t>87-58-0439</t>
  </si>
  <si>
    <t>87-58-0485</t>
  </si>
  <si>
    <t>87-58-0486</t>
  </si>
  <si>
    <t>46-38-8381</t>
  </si>
  <si>
    <t>46-38-10032</t>
  </si>
  <si>
    <t>46-38-10035</t>
  </si>
  <si>
    <t>46-38-10039</t>
  </si>
  <si>
    <t>46-38-10042</t>
  </si>
  <si>
    <t>46-38-10045</t>
  </si>
  <si>
    <t>46-38-10529</t>
  </si>
  <si>
    <t>46-38-10537</t>
  </si>
  <si>
    <t>46-38-4922</t>
  </si>
  <si>
    <t>46-38-10057</t>
  </si>
  <si>
    <t>46-38-10059</t>
  </si>
  <si>
    <t>46-38-10065</t>
  </si>
  <si>
    <t>46-38-10558</t>
  </si>
  <si>
    <t>46-38-10561</t>
  </si>
  <si>
    <t>46-38-8286</t>
  </si>
  <si>
    <t>46-38-10777</t>
  </si>
  <si>
    <t>46-38-10573</t>
  </si>
  <si>
    <t>46-38-10779</t>
  </si>
  <si>
    <t>46-38-10111</t>
  </si>
  <si>
    <t>46-38-8620</t>
  </si>
  <si>
    <t>46-38-10585</t>
  </si>
  <si>
    <t>87-07-9351</t>
  </si>
  <si>
    <t>87-07-1827</t>
  </si>
  <si>
    <t>87-07-4163</t>
  </si>
  <si>
    <t>87-07-0590</t>
  </si>
  <si>
    <t>87-07-3997</t>
  </si>
  <si>
    <t>87-07-2462</t>
  </si>
  <si>
    <t>87-07-3098</t>
  </si>
  <si>
    <t>87-07-7426</t>
  </si>
  <si>
    <t>46-38-8433</t>
  </si>
  <si>
    <t>87-07-3189</t>
  </si>
  <si>
    <t>87-07-0738</t>
  </si>
  <si>
    <t>87-07-4007</t>
  </si>
  <si>
    <t>87-07-4012</t>
  </si>
  <si>
    <t>87-07-4041</t>
  </si>
  <si>
    <t>87-07-2231</t>
  </si>
  <si>
    <t>87-07-3038</t>
  </si>
  <si>
    <t>87-07-0668</t>
  </si>
  <si>
    <t>87-07-2503</t>
  </si>
  <si>
    <t>87-07-9331</t>
  </si>
  <si>
    <t>87-07-2346</t>
  </si>
  <si>
    <t>87-07-2364</t>
  </si>
  <si>
    <t>87-07-0833</t>
  </si>
  <si>
    <t>87-07-6486</t>
  </si>
  <si>
    <t>87-07-3940</t>
  </si>
  <si>
    <t>87-07-0975</t>
  </si>
  <si>
    <t>87-07-3678</t>
  </si>
  <si>
    <t>Астильба японская</t>
  </si>
  <si>
    <t>Вербейник клетровидный</t>
  </si>
  <si>
    <t>Гейхерелла</t>
  </si>
  <si>
    <t>Герань пепельная</t>
  </si>
  <si>
    <t>Ирис</t>
  </si>
  <si>
    <t>Колосняк песчаный</t>
  </si>
  <si>
    <t>Нивянник великолепный</t>
  </si>
  <si>
    <t>Посконник пятнистый</t>
  </si>
  <si>
    <t>Виноград триостренный</t>
  </si>
  <si>
    <t>Можжевельник чешуйчатый</t>
  </si>
  <si>
    <t>Плосковеточник восточный</t>
  </si>
  <si>
    <t>Вишня</t>
  </si>
  <si>
    <t>Лаванда узколистная</t>
  </si>
  <si>
    <t>Малина</t>
  </si>
  <si>
    <t>Пихта кавказская</t>
  </si>
  <si>
    <t>Тсуга канадская</t>
  </si>
  <si>
    <t xml:space="preserve">Hydrangea paniculata </t>
  </si>
  <si>
    <t>Picea glauca Conica</t>
  </si>
  <si>
    <t xml:space="preserve">Astilba </t>
  </si>
  <si>
    <t xml:space="preserve">Astilba arendsii </t>
  </si>
  <si>
    <t xml:space="preserve">Astilba japonica </t>
  </si>
  <si>
    <t xml:space="preserve">Lysimachia clethroides </t>
  </si>
  <si>
    <t xml:space="preserve">Heuchera </t>
  </si>
  <si>
    <t xml:space="preserve">Heucherella </t>
  </si>
  <si>
    <t>Prunus</t>
  </si>
  <si>
    <t xml:space="preserve">Helenium </t>
  </si>
  <si>
    <t xml:space="preserve">Geranium </t>
  </si>
  <si>
    <t xml:space="preserve">Iris </t>
  </si>
  <si>
    <t>Elymus</t>
  </si>
  <si>
    <t xml:space="preserve">Hemerocallis </t>
  </si>
  <si>
    <t>Eupatorium maculatum</t>
  </si>
  <si>
    <t xml:space="preserve">Berberis thunbergii </t>
  </si>
  <si>
    <t xml:space="preserve">Euonymus fortunei </t>
  </si>
  <si>
    <t xml:space="preserve">Weigela florida </t>
  </si>
  <si>
    <t xml:space="preserve">Vitis/Parthenocissus tricuspidata </t>
  </si>
  <si>
    <t xml:space="preserve">Juniperus squamata </t>
  </si>
  <si>
    <t xml:space="preserve">Platycladus orientalis </t>
  </si>
  <si>
    <t xml:space="preserve">Syringa hyacinthiflora </t>
  </si>
  <si>
    <t xml:space="preserve">Lavandula angustifolia </t>
  </si>
  <si>
    <t xml:space="preserve">Rubus </t>
  </si>
  <si>
    <t xml:space="preserve">Abies nordmanniana </t>
  </si>
  <si>
    <t>Tsuga canadensis</t>
  </si>
  <si>
    <t xml:space="preserve">Thuja occidentalis </t>
  </si>
  <si>
    <t>Aljonushka</t>
  </si>
  <si>
    <t>Ashva</t>
  </si>
  <si>
    <t>Avant-garde</t>
  </si>
  <si>
    <t>Hagley Hybrid</t>
  </si>
  <si>
    <t>Mrs N. Thompson</t>
  </si>
  <si>
    <t>Multi Blue</t>
  </si>
  <si>
    <t>Rouge Cardinal</t>
  </si>
  <si>
    <t>Ruriokoshi</t>
  </si>
  <si>
    <t>Sundae Fraise</t>
  </si>
  <si>
    <t>Bluecrop</t>
  </si>
  <si>
    <t>Denise Blue</t>
  </si>
  <si>
    <t>Duke</t>
  </si>
  <si>
    <t>Goldtraube 71</t>
  </si>
  <si>
    <t>Toro</t>
  </si>
  <si>
    <t>Little Boy</t>
  </si>
  <si>
    <t>Pyramidalis Compacta</t>
  </si>
  <si>
    <t>Rheingold</t>
  </si>
  <si>
    <t>Victoria</t>
  </si>
  <si>
    <t>DANCING SMILE</t>
  </si>
  <si>
    <t>SPOTLIGHT</t>
  </si>
  <si>
    <t>SUPER CUTE</t>
  </si>
  <si>
    <t>Diamant</t>
  </si>
  <si>
    <t>Cattleya</t>
  </si>
  <si>
    <t>Fanal</t>
  </si>
  <si>
    <t>Bonn</t>
  </si>
  <si>
    <t>Kassel</t>
  </si>
  <si>
    <t>Alice Haslam</t>
  </si>
  <si>
    <t>Rosea</t>
  </si>
  <si>
    <t>Berry Smoothie</t>
  </si>
  <si>
    <t>Solar Power</t>
  </si>
  <si>
    <t>Bandera</t>
  </si>
  <si>
    <t>Ballerina</t>
  </si>
  <si>
    <t>Concord Crunch</t>
  </si>
  <si>
    <t>Crimson Pirate</t>
  </si>
  <si>
    <t>Goldsmith</t>
  </si>
  <si>
    <t>Autumn Joy</t>
  </si>
  <si>
    <t>Orange Ice</t>
  </si>
  <si>
    <t>Emerald in Gold</t>
  </si>
  <si>
    <t>Veitch Boskoop</t>
  </si>
  <si>
    <t>Holger</t>
  </si>
  <si>
    <t>Aurea Nana</t>
  </si>
  <si>
    <t>Drushba</t>
  </si>
  <si>
    <t>Carmine Jewel</t>
  </si>
  <si>
    <t>Glauca Majestic Blue</t>
  </si>
  <si>
    <t>Glauca</t>
  </si>
  <si>
    <t>Tayberry Buckingham</t>
  </si>
  <si>
    <t>Arnold</t>
  </si>
  <si>
    <t>Hibernica</t>
  </si>
  <si>
    <t>Jeddeloh</t>
  </si>
  <si>
    <t>India</t>
  </si>
  <si>
    <t>46-38-6718</t>
  </si>
  <si>
    <t>Peach Blossom</t>
  </si>
  <si>
    <t>46-38-10040</t>
  </si>
  <si>
    <t>Carnival</t>
  </si>
  <si>
    <t>46-38-10124</t>
  </si>
  <si>
    <t>Night Before Christmas</t>
  </si>
  <si>
    <t>87-107-0048</t>
  </si>
  <si>
    <t>нет</t>
  </si>
  <si>
    <t>46-38-3411</t>
  </si>
  <si>
    <t>46-38-10076</t>
  </si>
  <si>
    <t>Orange Princess</t>
  </si>
  <si>
    <t>Купальница</t>
  </si>
  <si>
    <t>Trollius</t>
  </si>
  <si>
    <t>87-07-10178</t>
  </si>
  <si>
    <t>Wisteria sinensis</t>
  </si>
  <si>
    <t>Глициния китайская</t>
  </si>
  <si>
    <t>Red Ace</t>
  </si>
  <si>
    <t>46-38-1815</t>
  </si>
  <si>
    <t>87-07-3689</t>
  </si>
  <si>
    <t>87-10-1830</t>
  </si>
  <si>
    <t>Lady in Red</t>
  </si>
  <si>
    <t>87-10-1861</t>
  </si>
  <si>
    <t>87-10-1836</t>
  </si>
  <si>
    <t>87-10-1841</t>
  </si>
  <si>
    <t>87-10-1837</t>
  </si>
  <si>
    <t>Dame Blanche</t>
  </si>
  <si>
    <t>Minnesota Snowflake</t>
  </si>
  <si>
    <t>Pink Diamond</t>
  </si>
  <si>
    <t>46-38-6557</t>
  </si>
  <si>
    <t>Misty Blue</t>
  </si>
  <si>
    <t>87-07-0906</t>
  </si>
  <si>
    <r>
      <t>Профтовары с наличия -</t>
    </r>
    <r>
      <rPr>
        <b/>
        <i/>
        <sz val="22"/>
        <color rgb="FFFF0000"/>
        <rFont val="Calibri"/>
        <family val="2"/>
        <charset val="204"/>
        <scheme val="minor"/>
      </rPr>
      <t xml:space="preserve"> АКЦИЯ!</t>
    </r>
  </si>
  <si>
    <t xml:space="preserve">                                                      Гортензии в P8-P12</t>
  </si>
  <si>
    <t>Цена, ₽ АКЦИЯ</t>
  </si>
  <si>
    <t xml:space="preserve">                                                      Луковицы лилий</t>
  </si>
  <si>
    <t xml:space="preserve">                                                      Корни пионов</t>
  </si>
  <si>
    <t xml:space="preserve">                                                      Корни хост</t>
  </si>
  <si>
    <t xml:space="preserve">                                                      Черенки в кассетах</t>
  </si>
  <si>
    <t xml:space="preserve">                                                      Черенки в Р9-Р12</t>
  </si>
  <si>
    <t>Скидка НЕ распространяется на товары, которые участвуют в акции.</t>
  </si>
  <si>
    <t xml:space="preserve">Сумма  со скидкой, ₽ </t>
  </si>
  <si>
    <t>Pastelgreen</t>
  </si>
  <si>
    <t>46-38-8848</t>
  </si>
  <si>
    <t>87-58-0086</t>
  </si>
  <si>
    <t>Clematis</t>
  </si>
  <si>
    <t xml:space="preserve">Клематис </t>
  </si>
  <si>
    <t>Kardynal Wyszynski</t>
  </si>
  <si>
    <t>87-58-0179</t>
  </si>
  <si>
    <t>Westerplatte</t>
  </si>
  <si>
    <t>87-85-0148</t>
  </si>
  <si>
    <t>ОКС, I</t>
  </si>
  <si>
    <t>87-85-0302</t>
  </si>
  <si>
    <t>Geranium pratense</t>
  </si>
  <si>
    <t>Герань луговая</t>
  </si>
  <si>
    <t>Laura</t>
  </si>
  <si>
    <t>87-85-0234</t>
  </si>
  <si>
    <t>Dodecatheon media</t>
  </si>
  <si>
    <t>Додекатеон средний</t>
  </si>
  <si>
    <t>87-05-0130</t>
  </si>
  <si>
    <t>Agastache hybride</t>
  </si>
  <si>
    <t>Агастахе гибридый</t>
  </si>
  <si>
    <t>Black Adder</t>
  </si>
  <si>
    <t>ОКС, 1</t>
  </si>
  <si>
    <t>87-05-0239</t>
  </si>
  <si>
    <t>ОКС, 2/3</t>
  </si>
  <si>
    <t>87-05-0240</t>
  </si>
  <si>
    <t>Anita Pfeifer</t>
  </si>
  <si>
    <t>87-05-0241</t>
  </si>
  <si>
    <t>Augustleuchten (August Light)</t>
  </si>
  <si>
    <t>87-05-0242</t>
  </si>
  <si>
    <t>Brautschleier</t>
  </si>
  <si>
    <t>87-05-0245</t>
  </si>
  <si>
    <t>87-05-0246</t>
  </si>
  <si>
    <t>87-05-0247</t>
  </si>
  <si>
    <t>87-05-0248</t>
  </si>
  <si>
    <t>Else Schluck</t>
  </si>
  <si>
    <t>87-05-0250</t>
  </si>
  <si>
    <t>Etna</t>
  </si>
  <si>
    <t>87-05-0256</t>
  </si>
  <si>
    <t>87-05-0258</t>
  </si>
  <si>
    <t>87-05-0260</t>
  </si>
  <si>
    <t>Hyacinth</t>
  </si>
  <si>
    <t>87-05-0264</t>
  </si>
  <si>
    <t>87-05-2646</t>
  </si>
  <si>
    <t>Paul Gaarder</t>
  </si>
  <si>
    <t>87-05-0265</t>
  </si>
  <si>
    <t>Rhythm and Beat</t>
  </si>
  <si>
    <t>87-05-0266</t>
  </si>
  <si>
    <t>Rhythm and Blues</t>
  </si>
  <si>
    <t>87-05-0269</t>
  </si>
  <si>
    <t>Snowdrift</t>
  </si>
  <si>
    <t>87-05-0286</t>
  </si>
  <si>
    <t>Astilba japonica</t>
  </si>
  <si>
    <t>87-05-0288</t>
  </si>
  <si>
    <t>Deutschland</t>
  </si>
  <si>
    <t>87-05-0291</t>
  </si>
  <si>
    <t>Europa</t>
  </si>
  <si>
    <t>87-05-0294</t>
  </si>
  <si>
    <t>Koln</t>
  </si>
  <si>
    <t>87-05-0303</t>
  </si>
  <si>
    <t>Washington</t>
  </si>
  <si>
    <t>87-05-0220</t>
  </si>
  <si>
    <t xml:space="preserve">Астра </t>
  </si>
  <si>
    <t>Snowsprite</t>
  </si>
  <si>
    <t>87-05-0002</t>
  </si>
  <si>
    <t>Rosenwichtel</t>
  </si>
  <si>
    <t>87-05-0334</t>
  </si>
  <si>
    <t>Bergenia cordifolia</t>
  </si>
  <si>
    <t>Бадан сердцелистный</t>
  </si>
  <si>
    <t>87-05-1547</t>
  </si>
  <si>
    <t>Ligularia dendata</t>
  </si>
  <si>
    <t>Бузульник зубчатый</t>
  </si>
  <si>
    <t>Dark Beauty</t>
  </si>
  <si>
    <t>87-05-2469</t>
  </si>
  <si>
    <t>87-05-1827</t>
  </si>
  <si>
    <t>Thalictrum aquilegifolium</t>
  </si>
  <si>
    <t>Василистник водосборолистный</t>
  </si>
  <si>
    <t>Thundercloud</t>
  </si>
  <si>
    <t>87-05-0471</t>
  </si>
  <si>
    <t>Gaillardia</t>
  </si>
  <si>
    <t xml:space="preserve">Гайлардия </t>
  </si>
  <si>
    <t>87-05-0468</t>
  </si>
  <si>
    <t>Gaillardia xgrandiflora</t>
  </si>
  <si>
    <t>Гайлардия красивая</t>
  </si>
  <si>
    <t>Arizona Apricot</t>
  </si>
  <si>
    <t>87-05-0469</t>
  </si>
  <si>
    <t>Arizona Red Shades</t>
  </si>
  <si>
    <t>87-05-0470</t>
  </si>
  <si>
    <t>Arizona Sun</t>
  </si>
  <si>
    <t>87-05-0777</t>
  </si>
  <si>
    <t xml:space="preserve">Гейхера </t>
  </si>
  <si>
    <t>Ametyst Myst</t>
  </si>
  <si>
    <t>87-05-0798</t>
  </si>
  <si>
    <t>Miracle</t>
  </si>
  <si>
    <t>87-05-0776</t>
  </si>
  <si>
    <t>Heuchera americana</t>
  </si>
  <si>
    <t>Гейхера американская</t>
  </si>
  <si>
    <t>Melting Fire</t>
  </si>
  <si>
    <t>87-05-0796</t>
  </si>
  <si>
    <t>Гейхера мелкоцветная</t>
  </si>
  <si>
    <t>87-05-1894</t>
  </si>
  <si>
    <t>Helenium autumnale</t>
  </si>
  <si>
    <t>Гелениум Осенний</t>
  </si>
  <si>
    <t>Fuego</t>
  </si>
  <si>
    <t>87-05-0541</t>
  </si>
  <si>
    <t>Gypsophila paniculata</t>
  </si>
  <si>
    <t>Гипсофила метельчатая</t>
  </si>
  <si>
    <t>Bristol Fairy</t>
  </si>
  <si>
    <t>87-05-0543</t>
  </si>
  <si>
    <t>Flamingo</t>
  </si>
  <si>
    <t>87-05-2492</t>
  </si>
  <si>
    <t>Delphinium</t>
  </si>
  <si>
    <t xml:space="preserve">Дельфиниум </t>
  </si>
  <si>
    <t>Magic Fountains Dark Blue Dark Bee</t>
  </si>
  <si>
    <t>87-05-2494</t>
  </si>
  <si>
    <t>Magic Fountains Dark Blue White Bee</t>
  </si>
  <si>
    <t>87-05-2493</t>
  </si>
  <si>
    <t>Magic Fountains Pure White</t>
  </si>
  <si>
    <t>87-05-1451</t>
  </si>
  <si>
    <t>Iris</t>
  </si>
  <si>
    <t xml:space="preserve">Ирис </t>
  </si>
  <si>
    <t>Blue King</t>
  </si>
  <si>
    <t>87-05-2175</t>
  </si>
  <si>
    <t>Iris sibirica</t>
  </si>
  <si>
    <t>Ирис сибирский</t>
  </si>
  <si>
    <t>Baby Sister</t>
  </si>
  <si>
    <t>87-05-2925</t>
  </si>
  <si>
    <t>Claret Cup</t>
  </si>
  <si>
    <t>87-05-2185</t>
  </si>
  <si>
    <t>Purple Flow</t>
  </si>
  <si>
    <t>87-05-2187</t>
  </si>
  <si>
    <t>Rikugi Sakura</t>
  </si>
  <si>
    <t>87-05-1921</t>
  </si>
  <si>
    <t>Campanula persicifolia</t>
  </si>
  <si>
    <t>Колокольчик персиколистный</t>
  </si>
  <si>
    <t>La Bello</t>
  </si>
  <si>
    <t>87-05-2654</t>
  </si>
  <si>
    <t>La Bonne Amie</t>
  </si>
  <si>
    <t>87-05-1580</t>
  </si>
  <si>
    <t>87-05-2194</t>
  </si>
  <si>
    <t>Lavandula angustifolia</t>
  </si>
  <si>
    <t>Munstead</t>
  </si>
  <si>
    <t>87-05-0380</t>
  </si>
  <si>
    <t>Convallaria majalis</t>
  </si>
  <si>
    <t>Ландыш майский</t>
  </si>
  <si>
    <t>87-05-1724</t>
  </si>
  <si>
    <t>Potentilla</t>
  </si>
  <si>
    <t xml:space="preserve">Лапчатка </t>
  </si>
  <si>
    <t>Gibsons Scarlet</t>
  </si>
  <si>
    <t>87-05-0569</t>
  </si>
  <si>
    <t xml:space="preserve">Лилейник </t>
  </si>
  <si>
    <t>Anzac</t>
  </si>
  <si>
    <t>87-05-0051</t>
  </si>
  <si>
    <t>Bonanza</t>
  </si>
  <si>
    <t>87-05-2992</t>
  </si>
  <si>
    <t>Lobelia speciosa</t>
  </si>
  <si>
    <t>Лобелия прекрасная</t>
  </si>
  <si>
    <t>Russian Princess</t>
  </si>
  <si>
    <t>87-05-0454</t>
  </si>
  <si>
    <t>Euphorbia amygdaloides</t>
  </si>
  <si>
    <t>Молочай миндалевидный</t>
  </si>
  <si>
    <t>Purpurea</t>
  </si>
  <si>
    <t>87-05-1572</t>
  </si>
  <si>
    <t xml:space="preserve">Монарда </t>
  </si>
  <si>
    <t>Cambridge Scarlet</t>
  </si>
  <si>
    <t>87-05-1578</t>
  </si>
  <si>
    <t>Prärienacht</t>
  </si>
  <si>
    <t>87-05-0560</t>
  </si>
  <si>
    <t>Helleborus niger</t>
  </si>
  <si>
    <t>Морозник черный</t>
  </si>
  <si>
    <t>87-05-1537</t>
  </si>
  <si>
    <t>Broadway Lights</t>
  </si>
  <si>
    <t>87-05-1657</t>
  </si>
  <si>
    <t>Пеннисетум лисохвостный</t>
  </si>
  <si>
    <t>87-05-0453</t>
  </si>
  <si>
    <t>Eupatorium rugosum</t>
  </si>
  <si>
    <t>Посконник морщинистый</t>
  </si>
  <si>
    <t>Chocolate</t>
  </si>
  <si>
    <t>87-05-0451</t>
  </si>
  <si>
    <t>87-05-1764</t>
  </si>
  <si>
    <t>Rudbeckia fulgida</t>
  </si>
  <si>
    <t>Рудбекия блестящая</t>
  </si>
  <si>
    <t>Goldsturm</t>
  </si>
  <si>
    <t>87-05-1831</t>
  </si>
  <si>
    <t>Tradescantia andersoniana</t>
  </si>
  <si>
    <t>Традесканция Андерсона</t>
  </si>
  <si>
    <t>Blue Stone</t>
  </si>
  <si>
    <t>87-05-0089</t>
  </si>
  <si>
    <t>Achillea millefolium</t>
  </si>
  <si>
    <t>Тысячелистник обыкновенный</t>
  </si>
  <si>
    <t>Weisses Wunder</t>
  </si>
  <si>
    <t>87-05-1563</t>
  </si>
  <si>
    <t>Lysimachia punctata</t>
  </si>
  <si>
    <t>Вербейник точечный</t>
  </si>
  <si>
    <t>87-05-1855</t>
  </si>
  <si>
    <t>Trollius chinensis</t>
  </si>
  <si>
    <t>Купальница китайская</t>
  </si>
  <si>
    <t>Golden Queen</t>
  </si>
  <si>
    <t>87-05-0576</t>
  </si>
  <si>
    <t>Autumn Red</t>
  </si>
  <si>
    <t>87-05-1535</t>
  </si>
  <si>
    <t>Alaska</t>
  </si>
  <si>
    <t>87-05-1730</t>
  </si>
  <si>
    <t>Primula denticulata</t>
  </si>
  <si>
    <t>Примула мелкозубчатая</t>
  </si>
  <si>
    <t>красная</t>
  </si>
  <si>
    <t>87-05-2735</t>
  </si>
  <si>
    <t xml:space="preserve">Хоста </t>
  </si>
  <si>
    <t>Ann Kulpa</t>
  </si>
  <si>
    <t>87-05-1966</t>
  </si>
  <si>
    <t>Grand Marquee</t>
  </si>
  <si>
    <t>87-05-0819</t>
  </si>
  <si>
    <t>Abiqua Moonbeam</t>
  </si>
  <si>
    <t>87-05-0823</t>
  </si>
  <si>
    <t>87-05-0825</t>
  </si>
  <si>
    <t>87-05-2737</t>
  </si>
  <si>
    <t>Blue Mammoth</t>
  </si>
  <si>
    <t>87-05-0038</t>
  </si>
  <si>
    <t>Bressingham Blue</t>
  </si>
  <si>
    <t>87-05-2446</t>
  </si>
  <si>
    <t>El Nino</t>
  </si>
  <si>
    <t>87-05-0839</t>
  </si>
  <si>
    <t>87-05-0844</t>
  </si>
  <si>
    <t>Krossa Regal</t>
  </si>
  <si>
    <t>87-05-0849</t>
  </si>
  <si>
    <t>Minuteman</t>
  </si>
  <si>
    <t>87-05-2746</t>
  </si>
  <si>
    <t>Pauls Glory</t>
  </si>
  <si>
    <t>87-05-2468</t>
  </si>
  <si>
    <t>Pizzazz</t>
  </si>
  <si>
    <t>87-05-0855</t>
  </si>
  <si>
    <t>Red October</t>
  </si>
  <si>
    <t>87-05-2553</t>
  </si>
  <si>
    <t>T Rex</t>
  </si>
  <si>
    <t>87-05-0878</t>
  </si>
  <si>
    <t>87-05-0182</t>
  </si>
  <si>
    <t>Armoracia rusticana</t>
  </si>
  <si>
    <t>Хрен деревенский</t>
  </si>
  <si>
    <t>87-05-2198</t>
  </si>
  <si>
    <t xml:space="preserve">Пион </t>
  </si>
  <si>
    <t>Armani</t>
  </si>
  <si>
    <t>87-05-2199</t>
  </si>
  <si>
    <t>Miss America</t>
  </si>
  <si>
    <t>87-05-1998</t>
  </si>
  <si>
    <t>Red Charm</t>
  </si>
  <si>
    <t>87-05-2213</t>
  </si>
  <si>
    <t>Border Charm</t>
  </si>
  <si>
    <t>87-05-2214</t>
  </si>
  <si>
    <t>87-05-1982</t>
  </si>
  <si>
    <t>Garden treasure</t>
  </si>
  <si>
    <t>87-05-1984</t>
  </si>
  <si>
    <t>Julia Rose</t>
  </si>
  <si>
    <t>87-05-1589</t>
  </si>
  <si>
    <t>Alexander Fleming</t>
  </si>
  <si>
    <t>87-05-2225</t>
  </si>
  <si>
    <t>Angel Cheeks</t>
  </si>
  <si>
    <t>87-05-2230</t>
  </si>
  <si>
    <t>Baroness Schroeder</t>
  </si>
  <si>
    <t>87-05-2231</t>
  </si>
  <si>
    <t>Barrington Belle</t>
  </si>
  <si>
    <t>87-05-2238</t>
  </si>
  <si>
    <t>Bouquet Perfect</t>
  </si>
  <si>
    <t>87-05-2239</t>
  </si>
  <si>
    <t>Bowl of Cream</t>
  </si>
  <si>
    <t>87-05-2240</t>
  </si>
  <si>
    <t>Buckeye Belle</t>
  </si>
  <si>
    <t>87-05-2242</t>
  </si>
  <si>
    <t>Carol</t>
  </si>
  <si>
    <t>87-05-1594</t>
  </si>
  <si>
    <t>Catharina Fontijn</t>
  </si>
  <si>
    <t>87-05-2248</t>
  </si>
  <si>
    <t>87-05-2250</t>
  </si>
  <si>
    <t>Coral Charm</t>
  </si>
  <si>
    <t>87-05-2251</t>
  </si>
  <si>
    <t>Coral Fay</t>
  </si>
  <si>
    <t>87-05-2945</t>
  </si>
  <si>
    <t>Coral Sunset</t>
  </si>
  <si>
    <t>87-05-2255</t>
  </si>
  <si>
    <t>Diana Parks</t>
  </si>
  <si>
    <t>87-05-2256</t>
  </si>
  <si>
    <t>87-05-1595</t>
  </si>
  <si>
    <t>Duchesse de Nemours</t>
  </si>
  <si>
    <t>87-05-2990</t>
  </si>
  <si>
    <t>Emma Klehm</t>
  </si>
  <si>
    <t>87-05-2262</t>
  </si>
  <si>
    <t>Festiva Supreme</t>
  </si>
  <si>
    <t>87-05-2265</t>
  </si>
  <si>
    <t>Gardenia</t>
  </si>
  <si>
    <t>87-05-2269</t>
  </si>
  <si>
    <t>Henry Bockstoce</t>
  </si>
  <si>
    <t>87-05-2270</t>
  </si>
  <si>
    <t>Honey Gold</t>
  </si>
  <si>
    <t>87-05-2272</t>
  </si>
  <si>
    <t>Jacorma</t>
  </si>
  <si>
    <t>87-05-1602</t>
  </si>
  <si>
    <t>Kansas</t>
  </si>
  <si>
    <t>87-05-0059</t>
  </si>
  <si>
    <t>Karl Rosenfield</t>
  </si>
  <si>
    <t>87-05-2277</t>
  </si>
  <si>
    <t>Kelway's Glorious</t>
  </si>
  <si>
    <t>87-05-1603</t>
  </si>
  <si>
    <t>Koningin Wilhelmina</t>
  </si>
  <si>
    <t>87-05-2281</t>
  </si>
  <si>
    <t>Lady Orchid</t>
  </si>
  <si>
    <t>87-05-2288</t>
  </si>
  <si>
    <t>Marie Brand</t>
  </si>
  <si>
    <t>87-05-2299</t>
  </si>
  <si>
    <t>Morning Kiss</t>
  </si>
  <si>
    <t>87-05-2300</t>
  </si>
  <si>
    <t>Mother's Choice</t>
  </si>
  <si>
    <t>87-05-2293</t>
  </si>
  <si>
    <t>Mr. Ed</t>
  </si>
  <si>
    <t>87-05-2304</t>
  </si>
  <si>
    <t>Nancy Nora</t>
  </si>
  <si>
    <t>87-05-2311</t>
  </si>
  <si>
    <t>Peter Brand</t>
  </si>
  <si>
    <t>87-05-2318</t>
  </si>
  <si>
    <t>Princess Margaret</t>
  </si>
  <si>
    <t>87-05-2336</t>
  </si>
  <si>
    <t>Top Brass</t>
  </si>
  <si>
    <t>87-05-1617</t>
  </si>
  <si>
    <t>Victoire de la Marne</t>
  </si>
  <si>
    <t>87-05-1995</t>
  </si>
  <si>
    <t>White Sarah Bernhardt</t>
  </si>
  <si>
    <t>Жимолость</t>
  </si>
  <si>
    <t>46-38-8886</t>
  </si>
  <si>
    <t>Lonicera</t>
  </si>
  <si>
    <t>Волхова</t>
  </si>
  <si>
    <t>46-38-5113</t>
  </si>
  <si>
    <t>Primrose</t>
  </si>
  <si>
    <t xml:space="preserve">                                                       Клематисы с ОКС и в Р7</t>
  </si>
  <si>
    <t>Корни многолетников</t>
  </si>
  <si>
    <t xml:space="preserve">                                                      Корни многолетников</t>
  </si>
  <si>
    <t>87-10-0028</t>
  </si>
  <si>
    <t>87-10-1847</t>
  </si>
  <si>
    <t>87-10-0404</t>
  </si>
  <si>
    <t>87-10-0428</t>
  </si>
  <si>
    <t>87-10-1815</t>
  </si>
  <si>
    <t>87-10-1381</t>
  </si>
  <si>
    <t>87-10-0722</t>
  </si>
  <si>
    <t>87-10-1632</t>
  </si>
  <si>
    <t>87-10-1472</t>
  </si>
  <si>
    <t>MP144</t>
  </si>
  <si>
    <t>Thuja orientalis</t>
  </si>
  <si>
    <t>Red Chief</t>
  </si>
  <si>
    <t xml:space="preserve">Hercules </t>
  </si>
  <si>
    <t>Marian Red Robin/Marrob</t>
  </si>
  <si>
    <t>Туя восточная</t>
  </si>
  <si>
    <t>Danica Aurea</t>
  </si>
  <si>
    <t>Green Egg</t>
  </si>
  <si>
    <t>6-38-8624</t>
  </si>
  <si>
    <t>87-52-0344</t>
  </si>
  <si>
    <t>Hillary</t>
  </si>
  <si>
    <t>ОКС, 5+ глазков</t>
  </si>
  <si>
    <t>87-104-0745</t>
  </si>
  <si>
    <t>Rageddy Ann</t>
  </si>
  <si>
    <t>Etched Salmon</t>
  </si>
  <si>
    <t>87-77-1479</t>
  </si>
  <si>
    <t>Green Halo</t>
  </si>
  <si>
    <t>87-104-0257</t>
  </si>
  <si>
    <t>87-104-0598</t>
  </si>
  <si>
    <t>46-38-6708</t>
  </si>
  <si>
    <t>46-38-1802</t>
  </si>
  <si>
    <t>46-38-1802/1</t>
  </si>
  <si>
    <t>46-38-0744</t>
  </si>
  <si>
    <t>Golden Globe</t>
  </si>
  <si>
    <t>46-38-1593</t>
  </si>
  <si>
    <t>46-38-8869</t>
  </si>
  <si>
    <t>46-38-8868</t>
  </si>
  <si>
    <t>46-38-6561/1</t>
  </si>
  <si>
    <t>Andre</t>
  </si>
  <si>
    <t>46-38-6712</t>
  </si>
  <si>
    <t>Little Angel</t>
  </si>
  <si>
    <t>46-38-6361</t>
  </si>
  <si>
    <t>46-38-3686</t>
  </si>
  <si>
    <t>46-38-9125</t>
  </si>
  <si>
    <t>Жемчуг</t>
  </si>
  <si>
    <t>46-38-8624</t>
  </si>
  <si>
    <t>&gt;100</t>
  </si>
  <si>
    <t>&gt;500</t>
  </si>
  <si>
    <t>Выдача позиций, отмеченных * в столбце I, на 23 неделе, приём заказов до 30 мая.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</si>
</sst>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0.000"/>
    <numFmt numFmtId="165" formatCode="#,##0.00\ &quot;₽&quot;"/>
    <numFmt numFmtId="166" formatCode="#,##0\ &quot;₽&quot;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1"/>
      <color theme="1"/>
      <name val="Arial"/>
      <family val="2"/>
    </font>
    <font>
      <sz val="22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1"/>
      <color theme="0"/>
      <name val="Calibri"/>
      <family val="2"/>
      <scheme val="minor"/>
    </font>
    <font>
      <b/>
      <sz val="10"/>
      <color theme="1"/>
      <name val="Arial"/>
      <family val="2"/>
      <charset val="204"/>
    </font>
    <font>
      <sz val="10"/>
      <color theme="1"/>
      <name val="Calibri"/>
      <family val="2"/>
      <scheme val="minor"/>
    </font>
    <font>
      <sz val="12"/>
      <color theme="1"/>
      <name val="ArialMT"/>
      <family val="2"/>
      <charset val="204"/>
    </font>
    <font>
      <b/>
      <i/>
      <sz val="12"/>
      <name val="Arial"/>
      <family val="2"/>
      <charset val="204"/>
    </font>
    <font>
      <b/>
      <i/>
      <sz val="12"/>
      <color theme="0"/>
      <name val="Arial"/>
      <family val="2"/>
      <charset val="204"/>
    </font>
    <font>
      <sz val="10"/>
      <name val="Arial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sz val="9"/>
      <name val="Arial"/>
      <family val="2"/>
      <charset val="204"/>
    </font>
    <font>
      <u/>
      <sz val="10"/>
      <color theme="1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0070C0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u/>
      <sz val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color theme="0" tint="-0.249977111117893"/>
      <name val="Arial"/>
      <family val="2"/>
      <charset val="204"/>
    </font>
    <font>
      <u/>
      <sz val="10"/>
      <color theme="0" tint="-0.249977111117893"/>
      <name val="Calibri"/>
      <family val="2"/>
      <scheme val="minor"/>
    </font>
    <font>
      <b/>
      <sz val="10"/>
      <color theme="0" tint="-0.249977111117893"/>
      <name val="Arial"/>
      <family val="2"/>
      <charset val="204"/>
    </font>
    <font>
      <sz val="10"/>
      <color theme="0" tint="-0.249977111117893"/>
      <name val="Calibri"/>
      <family val="2"/>
      <scheme val="minor"/>
    </font>
    <font>
      <b/>
      <sz val="22"/>
      <color rgb="FF02392F"/>
      <name val="Calibri"/>
      <family val="2"/>
      <charset val="204"/>
      <scheme val="minor"/>
    </font>
    <font>
      <b/>
      <sz val="10"/>
      <color theme="7" tint="0.59999389629810485"/>
      <name val="Arial"/>
      <family val="2"/>
      <charset val="204"/>
    </font>
    <font>
      <b/>
      <i/>
      <sz val="22"/>
      <color rgb="FFFF0000"/>
      <name val="Calibri"/>
      <family val="2"/>
      <charset val="204"/>
      <scheme val="minor"/>
    </font>
    <font>
      <b/>
      <i/>
      <sz val="16"/>
      <color theme="7" tint="0.59999389629810485"/>
      <name val="Arial"/>
      <family val="2"/>
      <charset val="204"/>
    </font>
    <font>
      <b/>
      <i/>
      <sz val="12"/>
      <color theme="7" tint="0.59999389629810485"/>
      <name val="Arial"/>
      <family val="2"/>
      <charset val="204"/>
    </font>
    <font>
      <sz val="11"/>
      <color theme="7" tint="0.59999389629810485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strike/>
      <sz val="10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trike/>
      <sz val="10"/>
      <color theme="0" tint="-0.249977111117893"/>
      <name val="Arial"/>
      <family val="2"/>
      <charset val="204"/>
    </font>
    <font>
      <b/>
      <i/>
      <sz val="16"/>
      <color theme="0" tint="-0.249977111117893"/>
      <name val="Arial"/>
      <family val="2"/>
      <charset val="204"/>
    </font>
    <font>
      <b/>
      <i/>
      <sz val="12"/>
      <color theme="0" tint="-0.249977111117893"/>
      <name val="Arial"/>
      <family val="2"/>
      <charset val="204"/>
    </font>
    <font>
      <sz val="11"/>
      <color theme="0" tint="-0.249977111117893"/>
      <name val="Calibri"/>
      <family val="2"/>
      <charset val="204"/>
      <scheme val="minor"/>
    </font>
    <font>
      <u/>
      <sz val="10"/>
      <color rgb="FF0070C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2F2C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2392F"/>
        <bgColor indexed="64"/>
      </patternFill>
    </fill>
  </fills>
  <borders count="1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indexed="64"/>
      </bottom>
      <diagonal/>
    </border>
  </borders>
  <cellStyleXfs count="12">
    <xf numFmtId="0" fontId="0" fillId="0" borderId="0"/>
    <xf numFmtId="0" fontId="3" fillId="0" borderId="0"/>
    <xf numFmtId="0" fontId="2" fillId="0" borderId="0"/>
    <xf numFmtId="0" fontId="2" fillId="0" borderId="0"/>
    <xf numFmtId="0" fontId="12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19" fillId="0" borderId="0"/>
    <xf numFmtId="0" fontId="45" fillId="0" borderId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13">
    <xf numFmtId="0" fontId="0" fillId="0" borderId="0" xfId="0"/>
    <xf numFmtId="0" fontId="3" fillId="0" borderId="0" xfId="1" applyProtection="1">
      <protection locked="0"/>
    </xf>
    <xf numFmtId="0" fontId="7" fillId="0" borderId="0" xfId="0" applyFont="1"/>
    <xf numFmtId="0" fontId="0" fillId="0" borderId="0" xfId="0" applyAlignment="1">
      <alignment horizontal="center"/>
    </xf>
    <xf numFmtId="0" fontId="8" fillId="0" borderId="0" xfId="1" applyFont="1" applyAlignment="1" applyProtection="1">
      <protection locked="0"/>
    </xf>
    <xf numFmtId="164" fontId="3" fillId="0" borderId="0" xfId="1" applyNumberFormat="1" applyProtection="1">
      <protection locked="0"/>
    </xf>
    <xf numFmtId="0" fontId="3" fillId="0" borderId="0" xfId="1" applyAlignment="1" applyProtection="1">
      <alignment shrinkToFit="1"/>
      <protection locked="0"/>
    </xf>
    <xf numFmtId="0" fontId="3" fillId="0" borderId="0" xfId="1" applyAlignment="1" applyProtection="1">
      <alignment horizontal="center"/>
      <protection locked="0"/>
    </xf>
    <xf numFmtId="0" fontId="9" fillId="0" borderId="0" xfId="1" applyFont="1" applyAlignment="1" applyProtection="1">
      <alignment horizontal="center"/>
      <protection locked="0"/>
    </xf>
    <xf numFmtId="0" fontId="10" fillId="0" borderId="0" xfId="3" applyFont="1" applyFill="1" applyBorder="1"/>
    <xf numFmtId="0" fontId="7" fillId="0" borderId="0" xfId="0" applyFont="1" applyFill="1" applyAlignment="1" applyProtection="1">
      <alignment horizontal="center" vertical="center"/>
      <protection locked="0"/>
    </xf>
    <xf numFmtId="2" fontId="11" fillId="0" borderId="0" xfId="3" applyNumberFormat="1" applyFont="1" applyFill="1" applyBorder="1" applyAlignment="1" applyProtection="1">
      <alignment horizontal="center"/>
    </xf>
    <xf numFmtId="0" fontId="2" fillId="0" borderId="0" xfId="1" applyFont="1" applyProtection="1">
      <protection locked="0"/>
    </xf>
    <xf numFmtId="0" fontId="13" fillId="0" borderId="0" xfId="4" applyFont="1" applyFill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right" vertical="center"/>
      <protection locked="0"/>
    </xf>
    <xf numFmtId="1" fontId="5" fillId="2" borderId="1" xfId="0" applyNumberFormat="1" applyFont="1" applyFill="1" applyBorder="1" applyAlignment="1">
      <alignment horizontal="center" vertical="center"/>
    </xf>
    <xf numFmtId="0" fontId="15" fillId="0" borderId="0" xfId="3" applyFont="1" applyAlignment="1" applyProtection="1">
      <alignment horizontal="left"/>
      <protection locked="0"/>
    </xf>
    <xf numFmtId="0" fontId="16" fillId="0" borderId="0" xfId="0" applyFont="1"/>
    <xf numFmtId="0" fontId="17" fillId="0" borderId="0" xfId="1" applyFont="1" applyFill="1" applyBorder="1" applyAlignment="1" applyProtection="1">
      <alignment horizontal="right"/>
      <protection locked="0"/>
    </xf>
    <xf numFmtId="0" fontId="9" fillId="0" borderId="1" xfId="1" applyFont="1" applyFill="1" applyBorder="1" applyAlignment="1" applyProtection="1">
      <alignment horizontal="center"/>
    </xf>
    <xf numFmtId="43" fontId="9" fillId="0" borderId="1" xfId="5" applyFont="1" applyFill="1" applyBorder="1" applyAlignment="1" applyProtection="1">
      <alignment horizontal="center"/>
    </xf>
    <xf numFmtId="0" fontId="9" fillId="0" borderId="0" xfId="3" applyFont="1" applyAlignment="1" applyProtection="1">
      <alignment horizontal="left"/>
      <protection locked="0"/>
    </xf>
    <xf numFmtId="0" fontId="17" fillId="0" borderId="2" xfId="1" applyFont="1" applyFill="1" applyBorder="1" applyAlignment="1" applyProtection="1">
      <alignment horizontal="center"/>
    </xf>
    <xf numFmtId="43" fontId="17" fillId="0" borderId="2" xfId="5" applyFont="1" applyFill="1" applyBorder="1" applyAlignment="1" applyProtection="1">
      <alignment horizontal="center"/>
    </xf>
    <xf numFmtId="0" fontId="18" fillId="0" borderId="0" xfId="0" applyFont="1"/>
    <xf numFmtId="0" fontId="7" fillId="0" borderId="0" xfId="1" applyFont="1" applyAlignment="1" applyProtection="1">
      <alignment horizontal="center"/>
      <protection locked="0"/>
    </xf>
    <xf numFmtId="0" fontId="4" fillId="0" borderId="0" xfId="1" applyFont="1" applyAlignment="1" applyProtection="1">
      <alignment horizontal="center"/>
      <protection locked="0"/>
    </xf>
    <xf numFmtId="14" fontId="5" fillId="0" borderId="0" xfId="0" applyNumberFormat="1" applyFont="1" applyAlignment="1">
      <alignment horizontal="center" vertical="top"/>
    </xf>
    <xf numFmtId="0" fontId="20" fillId="3" borderId="3" xfId="6" applyFont="1" applyFill="1" applyBorder="1" applyAlignment="1" applyProtection="1">
      <alignment horizontal="left" vertical="center"/>
      <protection locked="0"/>
    </xf>
    <xf numFmtId="0" fontId="22" fillId="0" borderId="1" xfId="6" applyFont="1" applyFill="1" applyBorder="1" applyAlignment="1" applyProtection="1">
      <alignment horizontal="center" vertical="top" wrapText="1"/>
      <protection locked="0"/>
    </xf>
    <xf numFmtId="0" fontId="25" fillId="0" borderId="1" xfId="6" applyFont="1" applyFill="1" applyBorder="1" applyAlignment="1" applyProtection="1">
      <alignment horizontal="center" vertical="top" wrapText="1"/>
      <protection locked="0"/>
    </xf>
    <xf numFmtId="0" fontId="22" fillId="0" borderId="1" xfId="6" applyFont="1" applyFill="1" applyBorder="1" applyAlignment="1" applyProtection="1">
      <alignment horizontal="left" vertical="top" wrapText="1" indent="1"/>
      <protection locked="0"/>
    </xf>
    <xf numFmtId="2" fontId="15" fillId="0" borderId="1" xfId="6" applyNumberFormat="1" applyFont="1" applyFill="1" applyBorder="1" applyAlignment="1" applyProtection="1">
      <alignment horizontal="center" vertical="top" wrapText="1"/>
      <protection locked="0"/>
    </xf>
    <xf numFmtId="0" fontId="22" fillId="3" borderId="1" xfId="6" applyFont="1" applyFill="1" applyBorder="1" applyAlignment="1" applyProtection="1">
      <alignment horizontal="center" vertical="top" wrapText="1"/>
      <protection locked="0"/>
    </xf>
    <xf numFmtId="2" fontId="22" fillId="0" borderId="1" xfId="6" applyNumberFormat="1" applyFont="1" applyFill="1" applyBorder="1" applyAlignment="1" applyProtection="1">
      <alignment horizontal="center" vertical="top" wrapText="1"/>
    </xf>
    <xf numFmtId="0" fontId="22" fillId="0" borderId="3" xfId="6" applyFont="1" applyBorder="1" applyProtection="1">
      <protection locked="0"/>
    </xf>
    <xf numFmtId="0" fontId="26" fillId="0" borderId="1" xfId="4" applyFont="1" applyBorder="1" applyAlignment="1">
      <alignment horizontal="center" vertical="center"/>
    </xf>
    <xf numFmtId="0" fontId="22" fillId="0" borderId="3" xfId="6" applyFont="1" applyBorder="1" applyAlignment="1" applyProtection="1">
      <alignment horizontal="center"/>
      <protection locked="0"/>
    </xf>
    <xf numFmtId="0" fontId="22" fillId="0" borderId="1" xfId="6" applyFont="1" applyBorder="1" applyAlignment="1" applyProtection="1">
      <alignment horizontal="center"/>
      <protection locked="0"/>
    </xf>
    <xf numFmtId="0" fontId="15" fillId="0" borderId="5" xfId="6" applyFont="1" applyBorder="1" applyAlignment="1" applyProtection="1">
      <alignment horizontal="center"/>
      <protection locked="0"/>
    </xf>
    <xf numFmtId="0" fontId="22" fillId="3" borderId="5" xfId="6" applyFont="1" applyFill="1" applyBorder="1" applyAlignment="1" applyProtection="1">
      <alignment horizontal="center" wrapText="1"/>
      <protection locked="0"/>
    </xf>
    <xf numFmtId="43" fontId="22" fillId="0" borderId="1" xfId="5" applyFont="1" applyFill="1" applyBorder="1" applyAlignment="1" applyProtection="1">
      <alignment horizontal="center"/>
    </xf>
    <xf numFmtId="0" fontId="22" fillId="0" borderId="1" xfId="6" applyFont="1" applyBorder="1" applyProtection="1">
      <protection locked="0"/>
    </xf>
    <xf numFmtId="0" fontId="2" fillId="0" borderId="6" xfId="3" applyFill="1" applyBorder="1"/>
    <xf numFmtId="0" fontId="2" fillId="0" borderId="7" xfId="3" applyBorder="1"/>
    <xf numFmtId="0" fontId="2" fillId="0" borderId="8" xfId="3" applyBorder="1"/>
    <xf numFmtId="0" fontId="2" fillId="0" borderId="0" xfId="3" applyBorder="1"/>
    <xf numFmtId="0" fontId="2" fillId="0" borderId="9" xfId="3" applyFill="1" applyBorder="1"/>
    <xf numFmtId="0" fontId="2" fillId="0" borderId="10" xfId="3" applyBorder="1"/>
    <xf numFmtId="0" fontId="29" fillId="0" borderId="9" xfId="3" applyFont="1" applyFill="1" applyBorder="1"/>
    <xf numFmtId="0" fontId="29" fillId="0" borderId="0" xfId="3" applyFont="1" applyFill="1" applyBorder="1"/>
    <xf numFmtId="0" fontId="30" fillId="0" borderId="0" xfId="3" applyFont="1" applyBorder="1"/>
    <xf numFmtId="0" fontId="30" fillId="0" borderId="10" xfId="3" applyFont="1" applyBorder="1"/>
    <xf numFmtId="0" fontId="31" fillId="0" borderId="0" xfId="3" applyFont="1" applyBorder="1"/>
    <xf numFmtId="0" fontId="31" fillId="0" borderId="10" xfId="3" applyFont="1" applyBorder="1"/>
    <xf numFmtId="0" fontId="2" fillId="0" borderId="0" xfId="3" applyFont="1" applyBorder="1"/>
    <xf numFmtId="0" fontId="32" fillId="0" borderId="9" xfId="3" applyFont="1" applyFill="1" applyBorder="1"/>
    <xf numFmtId="0" fontId="33" fillId="4" borderId="9" xfId="3" applyFont="1" applyFill="1" applyBorder="1" applyAlignment="1">
      <alignment horizontal="right"/>
    </xf>
    <xf numFmtId="0" fontId="33" fillId="0" borderId="0" xfId="3" applyFont="1" applyBorder="1"/>
    <xf numFmtId="0" fontId="34" fillId="0" borderId="0" xfId="3" applyFont="1" applyBorder="1"/>
    <xf numFmtId="0" fontId="34" fillId="0" borderId="10" xfId="3" applyFont="1" applyBorder="1"/>
    <xf numFmtId="0" fontId="35" fillId="4" borderId="9" xfId="3" applyFont="1" applyFill="1" applyBorder="1" applyAlignment="1">
      <alignment horizontal="left"/>
    </xf>
    <xf numFmtId="0" fontId="37" fillId="0" borderId="0" xfId="3" applyFont="1" applyBorder="1"/>
    <xf numFmtId="0" fontId="38" fillId="0" borderId="0" xfId="3" applyFont="1" applyBorder="1"/>
    <xf numFmtId="0" fontId="35" fillId="0" borderId="0" xfId="3" applyFont="1" applyBorder="1" applyAlignment="1">
      <alignment horizontal="left"/>
    </xf>
    <xf numFmtId="0" fontId="39" fillId="0" borderId="0" xfId="3" applyFont="1" applyBorder="1"/>
    <xf numFmtId="0" fontId="39" fillId="0" borderId="10" xfId="3" applyFont="1" applyBorder="1"/>
    <xf numFmtId="0" fontId="38" fillId="4" borderId="9" xfId="3" applyFont="1" applyFill="1" applyBorder="1" applyAlignment="1"/>
    <xf numFmtId="0" fontId="40" fillId="0" borderId="0" xfId="3" applyFont="1" applyBorder="1" applyAlignment="1">
      <alignment horizontal="left" indent="2"/>
    </xf>
    <xf numFmtId="0" fontId="38" fillId="0" borderId="0" xfId="3" applyFont="1" applyBorder="1" applyAlignment="1"/>
    <xf numFmtId="0" fontId="41" fillId="0" borderId="0" xfId="3" applyFont="1" applyBorder="1" applyAlignment="1">
      <alignment horizontal="right"/>
    </xf>
    <xf numFmtId="0" fontId="40" fillId="0" borderId="0" xfId="3" applyFont="1" applyBorder="1" applyAlignment="1">
      <alignment horizontal="left"/>
    </xf>
    <xf numFmtId="0" fontId="39" fillId="0" borderId="0" xfId="3" applyFont="1" applyBorder="1" applyAlignment="1"/>
    <xf numFmtId="0" fontId="39" fillId="0" borderId="10" xfId="3" applyFont="1" applyBorder="1" applyAlignment="1"/>
    <xf numFmtId="0" fontId="42" fillId="0" borderId="0" xfId="3" applyFont="1" applyBorder="1" applyAlignment="1">
      <alignment vertical="center"/>
    </xf>
    <xf numFmtId="0" fontId="43" fillId="4" borderId="9" xfId="3" applyFont="1" applyFill="1" applyBorder="1"/>
    <xf numFmtId="0" fontId="43" fillId="0" borderId="0" xfId="3" applyFont="1" applyBorder="1"/>
    <xf numFmtId="0" fontId="2" fillId="0" borderId="10" xfId="3" applyFont="1" applyBorder="1"/>
    <xf numFmtId="0" fontId="2" fillId="0" borderId="0" xfId="3" applyBorder="1" applyAlignment="1"/>
    <xf numFmtId="0" fontId="2" fillId="4" borderId="9" xfId="3" applyFill="1" applyBorder="1"/>
    <xf numFmtId="0" fontId="34" fillId="4" borderId="9" xfId="3" applyFont="1" applyFill="1" applyBorder="1" applyAlignment="1">
      <alignment horizontal="right"/>
    </xf>
    <xf numFmtId="0" fontId="44" fillId="0" borderId="0" xfId="3" applyFont="1" applyBorder="1" applyAlignment="1">
      <alignment horizontal="left"/>
    </xf>
    <xf numFmtId="0" fontId="5" fillId="0" borderId="0" xfId="3" applyFont="1" applyBorder="1"/>
    <xf numFmtId="0" fontId="5" fillId="0" borderId="10" xfId="3" applyFont="1" applyBorder="1"/>
    <xf numFmtId="0" fontId="34" fillId="4" borderId="9" xfId="3" applyFont="1" applyFill="1" applyBorder="1" applyAlignment="1">
      <alignment horizontal="right" vertical="top"/>
    </xf>
    <xf numFmtId="0" fontId="40" fillId="0" borderId="0" xfId="3" applyFont="1" applyBorder="1" applyAlignment="1">
      <alignment horizontal="left" vertical="top" wrapText="1" indent="2"/>
    </xf>
    <xf numFmtId="0" fontId="5" fillId="0" borderId="10" xfId="3" applyFont="1" applyBorder="1" applyAlignment="1">
      <alignment vertical="top"/>
    </xf>
    <xf numFmtId="0" fontId="5" fillId="0" borderId="0" xfId="3" applyFont="1" applyBorder="1" applyAlignment="1">
      <alignment vertical="top"/>
    </xf>
    <xf numFmtId="0" fontId="22" fillId="0" borderId="0" xfId="7" applyFont="1" applyBorder="1" applyAlignment="1">
      <alignment horizontal="left" vertical="top" wrapText="1"/>
    </xf>
    <xf numFmtId="0" fontId="2" fillId="0" borderId="0" xfId="3"/>
    <xf numFmtId="0" fontId="2" fillId="0" borderId="11" xfId="3" applyFill="1" applyBorder="1"/>
    <xf numFmtId="0" fontId="2" fillId="0" borderId="12" xfId="3" applyBorder="1"/>
    <xf numFmtId="0" fontId="2" fillId="0" borderId="13" xfId="3" applyBorder="1"/>
    <xf numFmtId="0" fontId="2" fillId="0" borderId="0" xfId="3" applyFill="1"/>
    <xf numFmtId="0" fontId="8" fillId="0" borderId="0" xfId="1" applyFont="1" applyAlignment="1" applyProtection="1">
      <alignment horizontal="center"/>
      <protection locked="0"/>
    </xf>
    <xf numFmtId="0" fontId="3" fillId="0" borderId="0" xfId="1" applyAlignment="1" applyProtection="1">
      <alignment horizontal="center" shrinkToFit="1"/>
      <protection locked="0"/>
    </xf>
    <xf numFmtId="0" fontId="23" fillId="0" borderId="0" xfId="0" applyFont="1" applyAlignment="1">
      <alignment horizontal="center" wrapText="1"/>
    </xf>
    <xf numFmtId="0" fontId="24" fillId="0" borderId="0" xfId="6" applyFont="1" applyFill="1" applyBorder="1" applyAlignment="1" applyProtection="1">
      <alignment horizontal="left" vertical="top" wrapText="1"/>
      <protection locked="0"/>
    </xf>
    <xf numFmtId="0" fontId="24" fillId="0" borderId="0" xfId="6" applyFont="1" applyFill="1" applyBorder="1" applyAlignment="1" applyProtection="1">
      <alignment horizontal="left" vertical="top" wrapText="1" indent="1"/>
      <protection locked="0"/>
    </xf>
    <xf numFmtId="0" fontId="21" fillId="0" borderId="0" xfId="6" applyFont="1" applyFill="1" applyBorder="1" applyAlignment="1" applyProtection="1">
      <alignment horizontal="left" vertical="center"/>
      <protection locked="0"/>
    </xf>
    <xf numFmtId="0" fontId="6" fillId="0" borderId="0" xfId="1" applyFont="1" applyFill="1" applyBorder="1" applyProtection="1">
      <protection locked="0"/>
    </xf>
    <xf numFmtId="0" fontId="24" fillId="0" borderId="0" xfId="6" applyFont="1" applyFill="1" applyBorder="1" applyAlignment="1" applyProtection="1">
      <alignment horizontal="left"/>
      <protection locked="0"/>
    </xf>
    <xf numFmtId="0" fontId="24" fillId="0" borderId="0" xfId="6" applyFont="1" applyFill="1" applyBorder="1" applyProtection="1">
      <protection locked="0"/>
    </xf>
    <xf numFmtId="0" fontId="16" fillId="0" borderId="0" xfId="0" applyFont="1" applyFill="1" applyBorder="1" applyAlignment="1">
      <alignment horizontal="left"/>
    </xf>
    <xf numFmtId="0" fontId="16" fillId="0" borderId="0" xfId="0" applyFont="1" applyFill="1" applyBorder="1"/>
    <xf numFmtId="166" fontId="22" fillId="0" borderId="1" xfId="6" applyNumberFormat="1" applyFont="1" applyBorder="1" applyAlignment="1" applyProtection="1">
      <alignment horizontal="center"/>
      <protection locked="0"/>
    </xf>
    <xf numFmtId="43" fontId="9" fillId="0" borderId="0" xfId="5" applyFont="1" applyFill="1" applyBorder="1" applyAlignment="1" applyProtection="1">
      <alignment horizontal="center"/>
    </xf>
    <xf numFmtId="43" fontId="17" fillId="0" borderId="0" xfId="5" applyFont="1" applyFill="1" applyBorder="1" applyAlignment="1" applyProtection="1">
      <alignment horizontal="center"/>
    </xf>
    <xf numFmtId="43" fontId="22" fillId="0" borderId="3" xfId="5" applyFont="1" applyFill="1" applyBorder="1" applyAlignment="1" applyProtection="1">
      <alignment horizontal="center"/>
    </xf>
    <xf numFmtId="43" fontId="22" fillId="0" borderId="3" xfId="5" applyFont="1" applyFill="1" applyBorder="1" applyAlignment="1" applyProtection="1">
      <alignment horizontal="left"/>
    </xf>
    <xf numFmtId="43" fontId="22" fillId="0" borderId="14" xfId="5" applyFont="1" applyFill="1" applyBorder="1" applyAlignment="1" applyProtection="1">
      <alignment horizontal="left"/>
    </xf>
    <xf numFmtId="43" fontId="22" fillId="0" borderId="14" xfId="5" applyFont="1" applyFill="1" applyBorder="1" applyAlignment="1" applyProtection="1">
      <alignment horizontal="center"/>
    </xf>
    <xf numFmtId="43" fontId="22" fillId="0" borderId="15" xfId="5" applyFont="1" applyFill="1" applyBorder="1" applyAlignment="1" applyProtection="1">
      <alignment horizontal="left"/>
    </xf>
    <xf numFmtId="43" fontId="22" fillId="0" borderId="15" xfId="5" applyFont="1" applyFill="1" applyBorder="1" applyAlignment="1" applyProtection="1">
      <alignment horizontal="center"/>
    </xf>
    <xf numFmtId="0" fontId="28" fillId="0" borderId="1" xfId="6" applyFont="1" applyBorder="1" applyAlignment="1" applyProtection="1">
      <alignment horizontal="center"/>
      <protection locked="0"/>
    </xf>
    <xf numFmtId="0" fontId="22" fillId="0" borderId="5" xfId="6" applyFont="1" applyBorder="1" applyAlignment="1" applyProtection="1">
      <alignment horizontal="center"/>
      <protection locked="0"/>
    </xf>
    <xf numFmtId="0" fontId="22" fillId="0" borderId="14" xfId="6" applyFont="1" applyFill="1" applyBorder="1" applyProtection="1">
      <protection locked="0"/>
    </xf>
    <xf numFmtId="0" fontId="26" fillId="0" borderId="14" xfId="4" applyFont="1" applyFill="1" applyBorder="1" applyAlignment="1">
      <alignment horizontal="center" vertical="center"/>
    </xf>
    <xf numFmtId="0" fontId="22" fillId="0" borderId="14" xfId="6" applyFont="1" applyFill="1" applyBorder="1" applyAlignment="1" applyProtection="1">
      <alignment horizontal="center"/>
      <protection locked="0"/>
    </xf>
    <xf numFmtId="166" fontId="22" fillId="0" borderId="14" xfId="6" applyNumberFormat="1" applyFont="1" applyFill="1" applyBorder="1" applyAlignment="1" applyProtection="1">
      <alignment horizontal="center"/>
      <protection locked="0"/>
    </xf>
    <xf numFmtId="0" fontId="15" fillId="0" borderId="0" xfId="6" applyFont="1" applyFill="1" applyBorder="1" applyAlignment="1" applyProtection="1">
      <alignment horizontal="center"/>
      <protection locked="0"/>
    </xf>
    <xf numFmtId="0" fontId="22" fillId="0" borderId="0" xfId="6" applyFont="1" applyFill="1" applyBorder="1" applyAlignment="1" applyProtection="1">
      <alignment horizontal="center" wrapText="1"/>
      <protection locked="0"/>
    </xf>
    <xf numFmtId="165" fontId="22" fillId="0" borderId="14" xfId="5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22" fillId="0" borderId="15" xfId="6" applyFont="1" applyFill="1" applyBorder="1" applyProtection="1">
      <protection locked="0"/>
    </xf>
    <xf numFmtId="0" fontId="26" fillId="0" borderId="15" xfId="4" applyFont="1" applyFill="1" applyBorder="1" applyAlignment="1">
      <alignment horizontal="center" vertical="center"/>
    </xf>
    <xf numFmtId="0" fontId="22" fillId="0" borderId="15" xfId="6" applyFont="1" applyFill="1" applyBorder="1" applyAlignment="1" applyProtection="1">
      <alignment horizontal="center"/>
      <protection locked="0"/>
    </xf>
    <xf numFmtId="166" fontId="22" fillId="0" borderId="15" xfId="6" applyNumberFormat="1" applyFont="1" applyFill="1" applyBorder="1" applyAlignment="1" applyProtection="1">
      <alignment horizontal="center"/>
      <protection locked="0"/>
    </xf>
    <xf numFmtId="0" fontId="15" fillId="0" borderId="15" xfId="6" applyFont="1" applyFill="1" applyBorder="1" applyAlignment="1" applyProtection="1">
      <alignment horizontal="center"/>
      <protection locked="0"/>
    </xf>
    <xf numFmtId="0" fontId="22" fillId="0" borderId="15" xfId="6" applyFont="1" applyFill="1" applyBorder="1" applyAlignment="1" applyProtection="1">
      <alignment horizontal="center" wrapText="1"/>
      <protection locked="0"/>
    </xf>
    <xf numFmtId="165" fontId="22" fillId="0" borderId="15" xfId="5" applyNumberFormat="1" applyFont="1" applyFill="1" applyBorder="1" applyAlignment="1" applyProtection="1">
      <alignment horizontal="center"/>
    </xf>
    <xf numFmtId="0" fontId="0" fillId="0" borderId="14" xfId="0" applyFill="1" applyBorder="1"/>
    <xf numFmtId="0" fontId="27" fillId="0" borderId="14" xfId="0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7" fillId="0" borderId="14" xfId="0" applyFont="1" applyFill="1" applyBorder="1"/>
    <xf numFmtId="0" fontId="0" fillId="0" borderId="15" xfId="0" applyFill="1" applyBorder="1"/>
    <xf numFmtId="0" fontId="27" fillId="0" borderId="15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7" fillId="0" borderId="15" xfId="0" applyFont="1" applyFill="1" applyBorder="1"/>
    <xf numFmtId="0" fontId="20" fillId="3" borderId="4" xfId="6" applyFont="1" applyFill="1" applyBorder="1" applyAlignment="1" applyProtection="1">
      <alignment horizontal="left" vertical="center"/>
      <protection locked="0"/>
    </xf>
    <xf numFmtId="0" fontId="48" fillId="0" borderId="1" xfId="4" applyFont="1" applyBorder="1" applyAlignment="1">
      <alignment horizontal="center" vertical="center"/>
    </xf>
    <xf numFmtId="0" fontId="13" fillId="0" borderId="0" xfId="4" applyFont="1" applyFill="1" applyAlignment="1" applyProtection="1">
      <alignment horizontal="center" vertical="center"/>
      <protection locked="0"/>
    </xf>
    <xf numFmtId="0" fontId="49" fillId="0" borderId="0" xfId="0" applyFont="1"/>
    <xf numFmtId="0" fontId="50" fillId="0" borderId="0" xfId="1" applyFont="1" applyProtection="1">
      <protection locked="0"/>
    </xf>
    <xf numFmtId="0" fontId="49" fillId="0" borderId="0" xfId="0" applyFont="1" applyFill="1" applyBorder="1"/>
    <xf numFmtId="0" fontId="24" fillId="0" borderId="3" xfId="6" applyFont="1" applyBorder="1" applyProtection="1">
      <protection locked="0"/>
    </xf>
    <xf numFmtId="0" fontId="13" fillId="0" borderId="0" xfId="4" applyFont="1" applyFill="1" applyAlignment="1" applyProtection="1">
      <alignment vertical="center"/>
      <protection locked="0"/>
    </xf>
    <xf numFmtId="0" fontId="22" fillId="0" borderId="3" xfId="6" applyFont="1" applyFill="1" applyBorder="1" applyAlignment="1" applyProtection="1">
      <alignment horizontal="center"/>
      <protection locked="0"/>
    </xf>
    <xf numFmtId="0" fontId="51" fillId="0" borderId="3" xfId="6" applyFont="1" applyBorder="1" applyProtection="1">
      <protection locked="0"/>
    </xf>
    <xf numFmtId="0" fontId="52" fillId="0" borderId="1" xfId="4" applyFont="1" applyBorder="1" applyAlignment="1">
      <alignment horizontal="center" vertical="center"/>
    </xf>
    <xf numFmtId="0" fontId="51" fillId="0" borderId="3" xfId="6" applyFont="1" applyBorder="1" applyAlignment="1" applyProtection="1">
      <alignment horizontal="center"/>
      <protection locked="0"/>
    </xf>
    <xf numFmtId="166" fontId="51" fillId="0" borderId="1" xfId="6" applyNumberFormat="1" applyFont="1" applyBorder="1" applyAlignment="1" applyProtection="1">
      <alignment horizontal="center"/>
      <protection locked="0"/>
    </xf>
    <xf numFmtId="0" fontId="53" fillId="0" borderId="5" xfId="6" applyFont="1" applyBorder="1" applyAlignment="1" applyProtection="1">
      <alignment horizontal="center"/>
      <protection locked="0"/>
    </xf>
    <xf numFmtId="0" fontId="51" fillId="3" borderId="5" xfId="6" applyFont="1" applyFill="1" applyBorder="1" applyAlignment="1" applyProtection="1">
      <alignment horizontal="center" wrapText="1"/>
      <protection locked="0"/>
    </xf>
    <xf numFmtId="0" fontId="54" fillId="0" borderId="1" xfId="4" applyFont="1" applyBorder="1" applyAlignment="1">
      <alignment horizontal="center" vertical="center"/>
    </xf>
    <xf numFmtId="0" fontId="51" fillId="0" borderId="1" xfId="6" applyFont="1" applyBorder="1" applyProtection="1">
      <protection locked="0"/>
    </xf>
    <xf numFmtId="0" fontId="51" fillId="0" borderId="3" xfId="6" applyFont="1" applyFill="1" applyBorder="1" applyAlignment="1" applyProtection="1">
      <alignment horizontal="center"/>
      <protection locked="0"/>
    </xf>
    <xf numFmtId="0" fontId="51" fillId="0" borderId="14" xfId="6" applyFont="1" applyFill="1" applyBorder="1" applyProtection="1">
      <protection locked="0"/>
    </xf>
    <xf numFmtId="0" fontId="52" fillId="0" borderId="14" xfId="4" applyFont="1" applyFill="1" applyBorder="1" applyAlignment="1">
      <alignment horizontal="center" vertical="center"/>
    </xf>
    <xf numFmtId="0" fontId="51" fillId="0" borderId="14" xfId="6" applyFont="1" applyFill="1" applyBorder="1" applyAlignment="1" applyProtection="1">
      <alignment horizontal="center"/>
      <protection locked="0"/>
    </xf>
    <xf numFmtId="166" fontId="51" fillId="0" borderId="14" xfId="6" applyNumberFormat="1" applyFont="1" applyFill="1" applyBorder="1" applyAlignment="1" applyProtection="1">
      <alignment horizontal="center"/>
      <protection locked="0"/>
    </xf>
    <xf numFmtId="0" fontId="53" fillId="0" borderId="0" xfId="6" applyFont="1" applyFill="1" applyBorder="1" applyAlignment="1" applyProtection="1">
      <alignment horizontal="center"/>
      <protection locked="0"/>
    </xf>
    <xf numFmtId="0" fontId="51" fillId="0" borderId="0" xfId="6" applyFont="1" applyFill="1" applyBorder="1" applyAlignment="1" applyProtection="1">
      <alignment horizontal="center" wrapText="1"/>
      <protection locked="0"/>
    </xf>
    <xf numFmtId="165" fontId="51" fillId="0" borderId="14" xfId="5" applyNumberFormat="1" applyFont="1" applyFill="1" applyBorder="1" applyAlignment="1" applyProtection="1">
      <alignment horizontal="center"/>
    </xf>
    <xf numFmtId="0" fontId="51" fillId="0" borderId="15" xfId="6" applyFont="1" applyFill="1" applyBorder="1" applyProtection="1">
      <protection locked="0"/>
    </xf>
    <xf numFmtId="0" fontId="52" fillId="0" borderId="15" xfId="4" applyFont="1" applyFill="1" applyBorder="1" applyAlignment="1">
      <alignment horizontal="center" vertical="center"/>
    </xf>
    <xf numFmtId="0" fontId="51" fillId="0" borderId="15" xfId="6" applyFont="1" applyFill="1" applyBorder="1" applyAlignment="1" applyProtection="1">
      <alignment horizontal="center"/>
      <protection locked="0"/>
    </xf>
    <xf numFmtId="166" fontId="51" fillId="0" borderId="15" xfId="6" applyNumberFormat="1" applyFont="1" applyFill="1" applyBorder="1" applyAlignment="1" applyProtection="1">
      <alignment horizontal="center"/>
      <protection locked="0"/>
    </xf>
    <xf numFmtId="0" fontId="53" fillId="0" borderId="15" xfId="6" applyFont="1" applyFill="1" applyBorder="1" applyAlignment="1" applyProtection="1">
      <alignment horizontal="center"/>
      <protection locked="0"/>
    </xf>
    <xf numFmtId="0" fontId="51" fillId="0" borderId="15" xfId="6" applyFont="1" applyFill="1" applyBorder="1" applyAlignment="1" applyProtection="1">
      <alignment horizontal="center" wrapText="1"/>
      <protection locked="0"/>
    </xf>
    <xf numFmtId="165" fontId="51" fillId="0" borderId="15" xfId="5" applyNumberFormat="1" applyFont="1" applyFill="1" applyBorder="1" applyAlignment="1" applyProtection="1">
      <alignment horizontal="center"/>
    </xf>
    <xf numFmtId="0" fontId="48" fillId="0" borderId="14" xfId="4" applyFont="1" applyFill="1" applyBorder="1" applyAlignment="1">
      <alignment horizontal="center" vertical="center"/>
    </xf>
    <xf numFmtId="0" fontId="48" fillId="0" borderId="15" xfId="4" applyFont="1" applyFill="1" applyBorder="1" applyAlignment="1">
      <alignment horizontal="center" vertical="center"/>
    </xf>
    <xf numFmtId="0" fontId="55" fillId="0" borderId="0" xfId="1" applyFont="1" applyAlignment="1" applyProtection="1">
      <alignment horizontal="center"/>
      <protection locked="0"/>
    </xf>
    <xf numFmtId="0" fontId="56" fillId="5" borderId="1" xfId="1" applyFont="1" applyFill="1" applyBorder="1" applyAlignment="1" applyProtection="1">
      <alignment horizontal="center"/>
    </xf>
    <xf numFmtId="0" fontId="58" fillId="5" borderId="3" xfId="6" applyFont="1" applyFill="1" applyBorder="1" applyAlignment="1" applyProtection="1">
      <alignment horizontal="centerContinuous" vertical="center"/>
      <protection locked="0"/>
    </xf>
    <xf numFmtId="0" fontId="59" fillId="5" borderId="3" xfId="6" applyFont="1" applyFill="1" applyBorder="1" applyAlignment="1" applyProtection="1">
      <alignment horizontal="centerContinuous" vertical="center"/>
      <protection locked="0"/>
    </xf>
    <xf numFmtId="0" fontId="60" fillId="5" borderId="4" xfId="1" applyFont="1" applyFill="1" applyBorder="1" applyAlignment="1" applyProtection="1">
      <alignment horizontal="centerContinuous"/>
      <protection locked="0"/>
    </xf>
    <xf numFmtId="0" fontId="60" fillId="5" borderId="4" xfId="1" applyFont="1" applyFill="1" applyBorder="1" applyAlignment="1" applyProtection="1">
      <alignment horizontal="left"/>
      <protection locked="0"/>
    </xf>
    <xf numFmtId="166" fontId="22" fillId="0" borderId="5" xfId="6" applyNumberFormat="1" applyFont="1" applyBorder="1" applyAlignment="1" applyProtection="1">
      <alignment horizontal="center"/>
      <protection locked="0"/>
    </xf>
    <xf numFmtId="166" fontId="51" fillId="0" borderId="0" xfId="6" applyNumberFormat="1" applyFont="1" applyFill="1" applyBorder="1" applyAlignment="1" applyProtection="1">
      <alignment horizontal="center"/>
      <protection locked="0"/>
    </xf>
    <xf numFmtId="166" fontId="22" fillId="0" borderId="0" xfId="6" applyNumberFormat="1" applyFont="1" applyFill="1" applyBorder="1" applyAlignment="1" applyProtection="1">
      <alignment horizontal="center"/>
      <protection locked="0"/>
    </xf>
    <xf numFmtId="2" fontId="61" fillId="0" borderId="1" xfId="6" applyNumberFormat="1" applyFont="1" applyFill="1" applyBorder="1" applyAlignment="1" applyProtection="1">
      <alignment horizontal="center" vertical="top" wrapText="1"/>
      <protection locked="0"/>
    </xf>
    <xf numFmtId="166" fontId="61" fillId="0" borderId="5" xfId="6" applyNumberFormat="1" applyFont="1" applyBorder="1" applyAlignment="1" applyProtection="1">
      <alignment horizontal="center"/>
      <protection locked="0"/>
    </xf>
    <xf numFmtId="166" fontId="62" fillId="0" borderId="1" xfId="6" applyNumberFormat="1" applyFont="1" applyBorder="1" applyAlignment="1" applyProtection="1">
      <alignment horizontal="center"/>
      <protection locked="0"/>
    </xf>
    <xf numFmtId="165" fontId="22" fillId="0" borderId="1" xfId="11" applyNumberFormat="1" applyFont="1" applyFill="1" applyBorder="1" applyAlignment="1" applyProtection="1">
      <alignment horizontal="center"/>
    </xf>
    <xf numFmtId="0" fontId="16" fillId="0" borderId="0" xfId="0" applyFont="1" applyAlignment="1">
      <alignment horizontal="center"/>
    </xf>
    <xf numFmtId="166" fontId="51" fillId="0" borderId="5" xfId="6" applyNumberFormat="1" applyFont="1" applyBorder="1" applyAlignment="1" applyProtection="1">
      <alignment horizontal="center"/>
      <protection locked="0"/>
    </xf>
    <xf numFmtId="165" fontId="51" fillId="0" borderId="1" xfId="11" applyNumberFormat="1" applyFont="1" applyFill="1" applyBorder="1" applyAlignment="1" applyProtection="1">
      <alignment horizontal="center"/>
    </xf>
    <xf numFmtId="0" fontId="63" fillId="0" borderId="0" xfId="0" applyFont="1"/>
    <xf numFmtId="0" fontId="51" fillId="0" borderId="3" xfId="6" applyFont="1" applyFill="1" applyBorder="1" applyProtection="1">
      <protection locked="0"/>
    </xf>
    <xf numFmtId="0" fontId="63" fillId="0" borderId="0" xfId="0" applyFont="1" applyFill="1" applyBorder="1"/>
    <xf numFmtId="166" fontId="64" fillId="0" borderId="1" xfId="6" applyNumberFormat="1" applyFont="1" applyBorder="1" applyAlignment="1" applyProtection="1">
      <alignment horizontal="center"/>
      <protection locked="0"/>
    </xf>
    <xf numFmtId="166" fontId="53" fillId="0" borderId="5" xfId="6" applyNumberFormat="1" applyFont="1" applyBorder="1" applyAlignment="1" applyProtection="1">
      <alignment horizontal="center"/>
      <protection locked="0"/>
    </xf>
    <xf numFmtId="0" fontId="50" fillId="5" borderId="4" xfId="1" applyFont="1" applyFill="1" applyBorder="1" applyAlignment="1" applyProtection="1">
      <alignment horizontal="center"/>
      <protection locked="0"/>
    </xf>
    <xf numFmtId="0" fontId="63" fillId="0" borderId="0" xfId="0" applyFont="1" applyAlignment="1">
      <alignment horizontal="center"/>
    </xf>
    <xf numFmtId="0" fontId="65" fillId="5" borderId="3" xfId="6" applyFont="1" applyFill="1" applyBorder="1" applyAlignment="1" applyProtection="1">
      <alignment horizontal="centerContinuous" vertical="center"/>
      <protection locked="0"/>
    </xf>
    <xf numFmtId="0" fontId="66" fillId="5" borderId="3" xfId="6" applyFont="1" applyFill="1" applyBorder="1" applyAlignment="1" applyProtection="1">
      <alignment horizontal="centerContinuous" vertical="center"/>
      <protection locked="0"/>
    </xf>
    <xf numFmtId="0" fontId="67" fillId="5" borderId="4" xfId="1" applyFont="1" applyFill="1" applyBorder="1" applyAlignment="1" applyProtection="1">
      <alignment horizontal="centerContinuous"/>
      <protection locked="0"/>
    </xf>
    <xf numFmtId="0" fontId="67" fillId="5" borderId="4" xfId="1" applyFont="1" applyFill="1" applyBorder="1" applyAlignment="1" applyProtection="1">
      <alignment horizontal="left"/>
      <protection locked="0"/>
    </xf>
    <xf numFmtId="0" fontId="67" fillId="5" borderId="4" xfId="1" applyFont="1" applyFill="1" applyBorder="1" applyAlignment="1" applyProtection="1">
      <alignment horizontal="center"/>
      <protection locked="0"/>
    </xf>
    <xf numFmtId="0" fontId="67" fillId="0" borderId="0" xfId="1" applyFont="1" applyProtection="1">
      <protection locked="0"/>
    </xf>
    <xf numFmtId="0" fontId="49" fillId="0" borderId="0" xfId="0" applyFont="1" applyAlignment="1">
      <alignment horizontal="center"/>
    </xf>
    <xf numFmtId="0" fontId="68" fillId="0" borderId="1" xfId="4" applyFont="1" applyBorder="1" applyAlignment="1">
      <alignment horizontal="center" vertical="center"/>
    </xf>
    <xf numFmtId="0" fontId="17" fillId="0" borderId="0" xfId="3" applyFont="1" applyAlignment="1" applyProtection="1">
      <alignment horizontal="left"/>
      <protection locked="0"/>
    </xf>
    <xf numFmtId="0" fontId="44" fillId="0" borderId="0" xfId="3" applyFont="1" applyBorder="1" applyAlignment="1">
      <alignment horizontal="left" vertical="top" wrapText="1"/>
    </xf>
    <xf numFmtId="0" fontId="40" fillId="0" borderId="0" xfId="3" applyFont="1" applyBorder="1" applyAlignment="1">
      <alignment horizontal="left" vertical="top" wrapText="1" indent="2"/>
    </xf>
    <xf numFmtId="0" fontId="22" fillId="0" borderId="0" xfId="7" applyFont="1" applyBorder="1" applyAlignment="1">
      <alignment horizontal="left" vertical="top" wrapText="1"/>
    </xf>
    <xf numFmtId="0" fontId="40" fillId="0" borderId="0" xfId="3" applyFont="1" applyBorder="1" applyAlignment="1">
      <alignment horizontal="left" vertical="top" wrapText="1" indent="3"/>
    </xf>
    <xf numFmtId="0" fontId="40" fillId="0" borderId="0" xfId="3" quotePrefix="1" applyFont="1" applyBorder="1" applyAlignment="1">
      <alignment horizontal="left" vertical="top" wrapText="1" indent="4"/>
    </xf>
    <xf numFmtId="0" fontId="40" fillId="0" borderId="0" xfId="3" applyFont="1" applyBorder="1" applyAlignment="1">
      <alignment horizontal="left" vertical="top" wrapText="1" indent="4"/>
    </xf>
    <xf numFmtId="166" fontId="22" fillId="0" borderId="1" xfId="6" applyNumberFormat="1" applyFont="1" applyFill="1" applyBorder="1" applyAlignment="1" applyProtection="1">
      <alignment horizontal="center"/>
      <protection locked="0"/>
    </xf>
    <xf numFmtId="166" fontId="51" fillId="0" borderId="1" xfId="6" applyNumberFormat="1" applyFont="1" applyFill="1" applyBorder="1" applyAlignment="1" applyProtection="1">
      <alignment horizontal="center"/>
      <protection locked="0"/>
    </xf>
  </cellXfs>
  <cellStyles count="12">
    <cellStyle name="Гиперссылка" xfId="4" builtinId="8"/>
    <cellStyle name="Гиперссылка 2" xfId="9"/>
    <cellStyle name="Гиперссылка 3" xfId="8"/>
    <cellStyle name="Гиперссылка 4" xfId="10"/>
    <cellStyle name="Обычный" xfId="0" builtinId="0"/>
    <cellStyle name="Обычный 2" xfId="2"/>
    <cellStyle name="Обычный 2 2" xfId="6"/>
    <cellStyle name="Обычный 2 2 2 2 2" xfId="3"/>
    <cellStyle name="Обычный 2 4" xfId="1"/>
    <cellStyle name="Обычный 3" xfId="7"/>
    <cellStyle name="Финансовый 2 2" xfId="5"/>
    <cellStyle name="Финансовый 2 2 7" xfId="11"/>
  </cellStyles>
  <dxfs count="1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239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022'!L559"/><Relationship Id="rId3" Type="http://schemas.openxmlformats.org/officeDocument/2006/relationships/hyperlink" Target="#'2022'!L220"/><Relationship Id="rId7" Type="http://schemas.openxmlformats.org/officeDocument/2006/relationships/hyperlink" Target="#'2022'!L563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hyperlink" Target="#'2022'!L562"/><Relationship Id="rId5" Type="http://schemas.openxmlformats.org/officeDocument/2006/relationships/hyperlink" Target="#'2022'!L216"/><Relationship Id="rId10" Type="http://schemas.openxmlformats.org/officeDocument/2006/relationships/image" Target="../media/image4.jpeg"/><Relationship Id="rId4" Type="http://schemas.openxmlformats.org/officeDocument/2006/relationships/image" Target="../media/image2.jpeg"/><Relationship Id="rId9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3.png"/><Relationship Id="rId4" Type="http://schemas.openxmlformats.org/officeDocument/2006/relationships/image" Target="../media/image8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1026206</xdr:colOff>
      <xdr:row>0</xdr:row>
      <xdr:rowOff>73705</xdr:rowOff>
    </xdr:from>
    <xdr:to>
      <xdr:col>4</xdr:col>
      <xdr:colOff>178989</xdr:colOff>
      <xdr:row>5</xdr:row>
      <xdr:rowOff>91255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206" y="73705"/>
          <a:ext cx="1856975" cy="1066434"/>
        </a:xfrm>
        <a:prstGeom prst="rect">
          <a:avLst/>
        </a:prstGeom>
      </xdr:spPr>
    </xdr:pic>
    <xdr:clientData/>
  </xdr:twoCellAnchor>
  <xdr:twoCellAnchor>
    <xdr:from>
      <xdr:col>4</xdr:col>
      <xdr:colOff>506185</xdr:colOff>
      <xdr:row>19</xdr:row>
      <xdr:rowOff>103417</xdr:rowOff>
    </xdr:from>
    <xdr:to>
      <xdr:col>12</xdr:col>
      <xdr:colOff>206829</xdr:colOff>
      <xdr:row>22</xdr:row>
      <xdr:rowOff>141518</xdr:rowOff>
    </xdr:to>
    <xdr:grpSp>
      <xdr:nvGrpSpPr>
        <xdr:cNvPr id="5" name="Группа 4"/>
        <xdr:cNvGrpSpPr/>
      </xdr:nvGrpSpPr>
      <xdr:grpSpPr>
        <a:xfrm>
          <a:off x="3053442" y="2911931"/>
          <a:ext cx="7424058" cy="3739244"/>
          <a:chOff x="1660070" y="3178627"/>
          <a:chExt cx="7424058" cy="3766458"/>
        </a:xfrm>
      </xdr:grpSpPr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xmlns="" id="{E0E4D076-7BC0-4560-B035-B364362F98F2}"/>
              </a:ext>
            </a:extLst>
          </xdr:cNvPr>
          <xdr:cNvSpPr txBox="1"/>
        </xdr:nvSpPr>
        <xdr:spPr>
          <a:xfrm>
            <a:off x="1660070" y="5845630"/>
            <a:ext cx="2394000" cy="391886"/>
          </a:xfrm>
          <a:prstGeom prst="rect">
            <a:avLst/>
          </a:prstGeom>
          <a:solidFill>
            <a:srgbClr val="02392F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1000" b="1">
                <a:solidFill>
                  <a:schemeClr val="accent4">
                    <a:lumMod val="40000"/>
                    <a:lumOff val="6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Пион ИТО </a:t>
            </a:r>
            <a:r>
              <a:rPr lang="en-US" sz="1000" b="1">
                <a:solidFill>
                  <a:schemeClr val="accent4">
                    <a:lumMod val="40000"/>
                    <a:lumOff val="6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First Arrival</a:t>
            </a:r>
            <a:endParaRPr lang="ru-RU" sz="1000" b="1">
              <a:solidFill>
                <a:schemeClr val="accent4">
                  <a:lumMod val="40000"/>
                  <a:lumOff val="6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ru-RU" sz="1000" b="1">
                <a:solidFill>
                  <a:schemeClr val="accent4">
                    <a:lumMod val="40000"/>
                    <a:lumOff val="6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2-3 глазка</a:t>
            </a:r>
          </a:p>
        </xdr:txBody>
      </xdr:sp>
      <xdr:sp macro="" textlink="">
        <xdr:nvSpPr>
          <xdr:cNvPr id="36" name="TextBox 3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xmlns="" id="{E0E4D076-7BC0-4560-B035-B364362F98F2}"/>
              </a:ext>
            </a:extLst>
          </xdr:cNvPr>
          <xdr:cNvSpPr txBox="1"/>
        </xdr:nvSpPr>
        <xdr:spPr>
          <a:xfrm>
            <a:off x="2333620" y="6248402"/>
            <a:ext cx="1023257" cy="228600"/>
          </a:xfrm>
          <a:prstGeom prst="rect">
            <a:avLst/>
          </a:prstGeom>
          <a:solidFill>
            <a:srgbClr val="02392F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1000" b="1" u="sng">
                <a:solidFill>
                  <a:schemeClr val="accent4">
                    <a:lumMod val="40000"/>
                    <a:lumOff val="6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заказать</a:t>
            </a:r>
          </a:p>
        </xdr:txBody>
      </xdr:sp>
      <xdr:pic>
        <xdr:nvPicPr>
          <xdr:cNvPr id="54" name="Рисунок 53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665514" y="3200399"/>
            <a:ext cx="2389416" cy="2610000"/>
          </a:xfrm>
          <a:prstGeom prst="rect">
            <a:avLst/>
          </a:prstGeom>
        </xdr:spPr>
      </xdr:pic>
      <xdr:sp macro="" textlink="">
        <xdr:nvSpPr>
          <xdr:cNvPr id="58" name="TextBox 5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xmlns="" id="{E0E4D076-7BC0-4560-B035-B364362F98F2}"/>
              </a:ext>
            </a:extLst>
          </xdr:cNvPr>
          <xdr:cNvSpPr txBox="1"/>
        </xdr:nvSpPr>
        <xdr:spPr>
          <a:xfrm>
            <a:off x="2220683" y="6498771"/>
            <a:ext cx="1208317" cy="4463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1000" b="0" u="sng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другие пионы</a:t>
            </a:r>
            <a:r>
              <a:rPr lang="ru-RU" sz="1000" b="0" u="sng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ru-RU" sz="1000" b="0" u="sng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по</a:t>
            </a:r>
            <a:r>
              <a:rPr lang="ru-RU" sz="1000" b="0" u="sng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акции </a:t>
            </a:r>
            <a:r>
              <a:rPr lang="ru-RU" sz="1100" b="0" i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→</a:t>
            </a:r>
            <a:endParaRPr lang="ru-RU" sz="1000" b="0" u="sng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xmlns="" id="{E0E4D076-7BC0-4560-B035-B364362F98F2}"/>
              </a:ext>
            </a:extLst>
          </xdr:cNvPr>
          <xdr:cNvSpPr txBox="1"/>
        </xdr:nvSpPr>
        <xdr:spPr>
          <a:xfrm>
            <a:off x="3374571" y="3189513"/>
            <a:ext cx="691242" cy="299358"/>
          </a:xfrm>
          <a:prstGeom prst="rect">
            <a:avLst/>
          </a:prstGeom>
          <a:solidFill>
            <a:srgbClr val="02392F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1400" b="1" u="none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693 ₽</a:t>
            </a:r>
          </a:p>
        </xdr:txBody>
      </xdr:sp>
      <xdr:grpSp>
        <xdr:nvGrpSpPr>
          <xdr:cNvPr id="4" name="Группа 3"/>
          <xdr:cNvGrpSpPr/>
        </xdr:nvGrpSpPr>
        <xdr:grpSpPr>
          <a:xfrm>
            <a:off x="4169229" y="3178627"/>
            <a:ext cx="4914899" cy="3637202"/>
            <a:chOff x="680356" y="7244442"/>
            <a:chExt cx="4914899" cy="3637202"/>
          </a:xfrm>
        </xdr:grpSpPr>
        <xdr:sp macro="" textlink="">
          <xdr:nvSpPr>
            <xdr:cNvPr id="97" name="TextBox 96">
              <a:extLst>
                <a:ext uri="{FF2B5EF4-FFF2-40B4-BE49-F238E27FC236}">
                  <a16:creationId xmlns:a16="http://schemas.microsoft.com/office/drawing/2014/main" xmlns="" id="{E0E4D076-7BC0-4560-B035-B364362F98F2}"/>
                </a:ext>
              </a:extLst>
            </xdr:cNvPr>
            <xdr:cNvSpPr txBox="1"/>
          </xdr:nvSpPr>
          <xdr:spPr>
            <a:xfrm>
              <a:off x="680356" y="9900559"/>
              <a:ext cx="2394000" cy="391886"/>
            </a:xfrm>
            <a:prstGeom prst="rect">
              <a:avLst/>
            </a:prstGeom>
            <a:solidFill>
              <a:srgbClr val="02392F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ru-RU" sz="1000" b="1">
                  <a:solidFill>
                    <a:schemeClr val="accent4">
                      <a:lumMod val="40000"/>
                      <a:lumOff val="60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Гортензия м. </a:t>
              </a:r>
              <a:r>
                <a:rPr lang="en-US" sz="1000" b="1">
                  <a:solidFill>
                    <a:schemeClr val="accent4">
                      <a:lumMod val="40000"/>
                      <a:lumOff val="60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Royal Flower</a:t>
              </a:r>
              <a:endParaRPr lang="ru-RU" sz="1000" b="1">
                <a:solidFill>
                  <a:schemeClr val="accent4">
                    <a:lumMod val="40000"/>
                    <a:lumOff val="6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ru-RU" sz="1000" b="1">
                  <a:solidFill>
                    <a:schemeClr val="accent4">
                      <a:lumMod val="40000"/>
                      <a:lumOff val="60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кассета </a:t>
              </a:r>
              <a:r>
                <a:rPr lang="en-US" sz="1000" b="1">
                  <a:solidFill>
                    <a:schemeClr val="accent4">
                      <a:lumMod val="40000"/>
                      <a:lumOff val="60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MP</a:t>
              </a:r>
              <a:r>
                <a:rPr lang="ru-RU" sz="1000" b="1">
                  <a:solidFill>
                    <a:schemeClr val="accent4">
                      <a:lumMod val="40000"/>
                      <a:lumOff val="60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40</a:t>
              </a:r>
            </a:p>
          </xdr:txBody>
        </xdr:sp>
        <xdr:sp macro="" textlink="">
          <xdr:nvSpPr>
            <xdr:cNvPr id="98" name="TextBox 97">
              <a:extLst>
                <a:ext uri="{FF2B5EF4-FFF2-40B4-BE49-F238E27FC236}">
                  <a16:creationId xmlns:a16="http://schemas.microsoft.com/office/drawing/2014/main" xmlns="" id="{E0E4D076-7BC0-4560-B035-B364362F98F2}"/>
                </a:ext>
              </a:extLst>
            </xdr:cNvPr>
            <xdr:cNvSpPr txBox="1"/>
          </xdr:nvSpPr>
          <xdr:spPr>
            <a:xfrm>
              <a:off x="3189513" y="9900559"/>
              <a:ext cx="2394000" cy="391886"/>
            </a:xfrm>
            <a:prstGeom prst="rect">
              <a:avLst/>
            </a:prstGeom>
            <a:solidFill>
              <a:srgbClr val="02392F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ru-RU" sz="1000" b="1">
                  <a:solidFill>
                    <a:schemeClr val="accent4">
                      <a:lumMod val="40000"/>
                      <a:lumOff val="60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Гортензия м.</a:t>
              </a:r>
              <a:r>
                <a:rPr lang="ru-RU" sz="1000" b="1" baseline="0">
                  <a:solidFill>
                    <a:schemeClr val="accent4">
                      <a:lumMod val="40000"/>
                      <a:lumOff val="60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 </a:t>
              </a:r>
              <a:r>
                <a:rPr lang="en-US" sz="1000" b="1" baseline="0">
                  <a:solidFill>
                    <a:schemeClr val="accent4">
                      <a:lumMod val="40000"/>
                      <a:lumOff val="60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Summer Love</a:t>
              </a:r>
              <a:endParaRPr lang="ru-RU" sz="1000" b="1" baseline="0">
                <a:solidFill>
                  <a:schemeClr val="accent4">
                    <a:lumMod val="40000"/>
                    <a:lumOff val="6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ctr"/>
              <a:r>
                <a:rPr lang="ru-RU" sz="1000" b="1" baseline="0">
                  <a:solidFill>
                    <a:schemeClr val="accent4">
                      <a:lumMod val="40000"/>
                      <a:lumOff val="60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кассета </a:t>
              </a:r>
              <a:r>
                <a:rPr lang="en-US" sz="1000" b="1" baseline="0">
                  <a:solidFill>
                    <a:schemeClr val="accent4">
                      <a:lumMod val="40000"/>
                      <a:lumOff val="60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MP84</a:t>
              </a:r>
              <a:endParaRPr lang="ru-RU" sz="1000" b="1">
                <a:solidFill>
                  <a:schemeClr val="accent4">
                    <a:lumMod val="40000"/>
                    <a:lumOff val="6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7" name="TextBox 86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xmlns="" id="{E0E4D076-7BC0-4560-B035-B364362F98F2}"/>
                </a:ext>
              </a:extLst>
            </xdr:cNvPr>
            <xdr:cNvSpPr txBox="1"/>
          </xdr:nvSpPr>
          <xdr:spPr>
            <a:xfrm>
              <a:off x="1360711" y="10303331"/>
              <a:ext cx="1023257" cy="228600"/>
            </a:xfrm>
            <a:prstGeom prst="rect">
              <a:avLst/>
            </a:prstGeom>
            <a:solidFill>
              <a:srgbClr val="02392F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ru-RU" sz="1000" b="1" u="sng">
                  <a:solidFill>
                    <a:schemeClr val="accent4">
                      <a:lumMod val="40000"/>
                      <a:lumOff val="60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заказать</a:t>
              </a:r>
            </a:p>
          </xdr:txBody>
        </xdr:sp>
        <xdr:sp macro="" textlink="">
          <xdr:nvSpPr>
            <xdr:cNvPr id="88" name="TextBox 87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xmlns="" id="{E0E4D076-7BC0-4560-B035-B364362F98F2}"/>
                </a:ext>
              </a:extLst>
            </xdr:cNvPr>
            <xdr:cNvSpPr txBox="1"/>
          </xdr:nvSpPr>
          <xdr:spPr>
            <a:xfrm>
              <a:off x="3863063" y="10303331"/>
              <a:ext cx="1023257" cy="228600"/>
            </a:xfrm>
            <a:prstGeom prst="rect">
              <a:avLst/>
            </a:prstGeom>
            <a:solidFill>
              <a:srgbClr val="02392F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ru-RU" sz="1000" b="1" u="sng">
                  <a:solidFill>
                    <a:schemeClr val="accent4">
                      <a:lumMod val="40000"/>
                      <a:lumOff val="60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заказать</a:t>
              </a:r>
            </a:p>
          </xdr:txBody>
        </xdr:sp>
        <xdr:sp macro="" textlink="">
          <xdr:nvSpPr>
            <xdr:cNvPr id="81" name="TextBox 80">
              <a:hlinkClick xmlns:r="http://schemas.openxmlformats.org/officeDocument/2006/relationships" r:id="rId8"/>
              <a:extLst>
                <a:ext uri="{FF2B5EF4-FFF2-40B4-BE49-F238E27FC236}">
                  <a16:creationId xmlns:a16="http://schemas.microsoft.com/office/drawing/2014/main" xmlns="" id="{E0E4D076-7BC0-4560-B035-B364362F98F2}"/>
                </a:ext>
              </a:extLst>
            </xdr:cNvPr>
            <xdr:cNvSpPr txBox="1"/>
          </xdr:nvSpPr>
          <xdr:spPr>
            <a:xfrm>
              <a:off x="1736272" y="10597244"/>
              <a:ext cx="2797628" cy="2844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ru-RU" sz="1000" b="0" u="sng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другие черенки</a:t>
              </a:r>
              <a:r>
                <a:rPr lang="ru-RU" sz="1000" b="0" u="sng" cap="none" spc="0" baseline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 в кассетах</a:t>
              </a:r>
              <a:r>
                <a:rPr lang="ru-RU" sz="1000" b="0" u="sng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 по</a:t>
              </a:r>
              <a:r>
                <a:rPr lang="ru-RU" sz="1000" b="0" u="sng" cap="none" spc="0" baseline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 акции </a:t>
              </a:r>
              <a:r>
                <a:rPr lang="ru-RU" sz="1100" b="0" i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  <a:latin typeface="+mn-lt"/>
                  <a:ea typeface="+mn-ea"/>
                  <a:cs typeface="+mn-cs"/>
                </a:rPr>
                <a:t>→</a:t>
              </a:r>
              <a:endParaRPr lang="ru-RU" sz="1000" b="0" u="sng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pic>
          <xdr:nvPicPr>
            <xdr:cNvPr id="104" name="Рисунок 10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3194957" y="7260772"/>
              <a:ext cx="2389415" cy="2610000"/>
            </a:xfrm>
            <a:prstGeom prst="rect">
              <a:avLst/>
            </a:prstGeom>
          </xdr:spPr>
        </xdr:pic>
        <xdr:pic>
          <xdr:nvPicPr>
            <xdr:cNvPr id="102" name="Рисунок 10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696687" y="7260772"/>
              <a:ext cx="2383970" cy="2610000"/>
            </a:xfrm>
            <a:prstGeom prst="rect">
              <a:avLst/>
            </a:prstGeom>
          </xdr:spPr>
        </xdr:pic>
        <xdr:sp macro="" textlink="">
          <xdr:nvSpPr>
            <xdr:cNvPr id="103" name="TextBox 102">
              <a:extLst>
                <a:ext uri="{FF2B5EF4-FFF2-40B4-BE49-F238E27FC236}">
                  <a16:creationId xmlns:a16="http://schemas.microsoft.com/office/drawing/2014/main" xmlns="" id="{E0E4D076-7BC0-4560-B035-B364362F98F2}"/>
                </a:ext>
              </a:extLst>
            </xdr:cNvPr>
            <xdr:cNvSpPr txBox="1"/>
          </xdr:nvSpPr>
          <xdr:spPr>
            <a:xfrm>
              <a:off x="2405744" y="7244442"/>
              <a:ext cx="691242" cy="299358"/>
            </a:xfrm>
            <a:prstGeom prst="rect">
              <a:avLst/>
            </a:prstGeom>
            <a:solidFill>
              <a:srgbClr val="02392F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ru-RU" sz="1400" b="1" u="none">
                  <a:solidFill>
                    <a:srgbClr val="FF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217 ₽</a:t>
              </a:r>
            </a:p>
          </xdr:txBody>
        </xdr:sp>
        <xdr:sp macro="" textlink="">
          <xdr:nvSpPr>
            <xdr:cNvPr id="109" name="TextBox 108">
              <a:extLst>
                <a:ext uri="{FF2B5EF4-FFF2-40B4-BE49-F238E27FC236}">
                  <a16:creationId xmlns:a16="http://schemas.microsoft.com/office/drawing/2014/main" xmlns="" id="{E0E4D076-7BC0-4560-B035-B364362F98F2}"/>
                </a:ext>
              </a:extLst>
            </xdr:cNvPr>
            <xdr:cNvSpPr txBox="1"/>
          </xdr:nvSpPr>
          <xdr:spPr>
            <a:xfrm>
              <a:off x="4904013" y="7244442"/>
              <a:ext cx="691242" cy="299358"/>
            </a:xfrm>
            <a:prstGeom prst="rect">
              <a:avLst/>
            </a:prstGeom>
            <a:solidFill>
              <a:srgbClr val="02392F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ru-RU" sz="1400" b="1" u="none">
                  <a:solidFill>
                    <a:srgbClr val="FF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147 ₽</a:t>
              </a:r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E0E4D076-7BC0-4560-B035-B364362F98F2}"/>
            </a:ext>
          </a:extLst>
        </xdr:cNvPr>
        <xdr:cNvSpPr txBox="1"/>
      </xdr:nvSpPr>
      <xdr:spPr>
        <a:xfrm>
          <a:off x="258536" y="22151"/>
          <a:ext cx="9471932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/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30125</xdr:colOff>
      <xdr:row>10</xdr:row>
      <xdr:rowOff>12847</xdr:rowOff>
    </xdr:from>
    <xdr:to>
      <xdr:col>12</xdr:col>
      <xdr:colOff>593084</xdr:colOff>
      <xdr:row>11</xdr:row>
      <xdr:rowOff>248597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30E5A832-3839-428E-AEEE-3FC25A337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611" y="1760004"/>
          <a:ext cx="7453616" cy="4425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104775</xdr:rowOff>
    </xdr:from>
    <xdr:to>
      <xdr:col>5</xdr:col>
      <xdr:colOff>152731</xdr:colOff>
      <xdr:row>57</xdr:row>
      <xdr:rowOff>66745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750E2A50-4810-43E2-A5FC-76AAE2460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486" y="13706475"/>
          <a:ext cx="2509488" cy="48992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66</xdr:row>
      <xdr:rowOff>0</xdr:rowOff>
    </xdr:from>
    <xdr:to>
      <xdr:col>6</xdr:col>
      <xdr:colOff>152813</xdr:colOff>
      <xdr:row>68</xdr:row>
      <xdr:rowOff>104843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3B30DAED-2C16-4253-BD1A-EC22E4A53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8536" y="16437429"/>
          <a:ext cx="3138220" cy="4749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</xdr:row>
      <xdr:rowOff>44302</xdr:rowOff>
    </xdr:from>
    <xdr:to>
      <xdr:col>13</xdr:col>
      <xdr:colOff>153409</xdr:colOff>
      <xdr:row>25</xdr:row>
      <xdr:rowOff>8491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5B602191-461F-4082-A9F1-D9C0D68B9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536" y="4159102"/>
          <a:ext cx="7672716" cy="51936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32</xdr:row>
      <xdr:rowOff>11076</xdr:rowOff>
    </xdr:from>
    <xdr:to>
      <xdr:col>11</xdr:col>
      <xdr:colOff>458081</xdr:colOff>
      <xdr:row>34</xdr:row>
      <xdr:rowOff>163550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9B64BF73-14DF-4465-8AFC-2250F3476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8536" y="6569719"/>
          <a:ext cx="6681988" cy="5225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84</xdr:row>
      <xdr:rowOff>0</xdr:rowOff>
    </xdr:from>
    <xdr:to>
      <xdr:col>9</xdr:col>
      <xdr:colOff>172121</xdr:colOff>
      <xdr:row>86</xdr:row>
      <xdr:rowOff>104843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8E8A0C4D-617D-4C9A-9CF7-06FD1D706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8536" y="22087114"/>
          <a:ext cx="5100628" cy="47495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89</xdr:row>
      <xdr:rowOff>161925</xdr:rowOff>
    </xdr:from>
    <xdr:to>
      <xdr:col>15</xdr:col>
      <xdr:colOff>647700</xdr:colOff>
      <xdr:row>105</xdr:row>
      <xdr:rowOff>95250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586" y="23179768"/>
          <a:ext cx="9443357" cy="2894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114299</xdr:colOff>
      <xdr:row>0</xdr:row>
      <xdr:rowOff>50726</xdr:rowOff>
    </xdr:from>
    <xdr:to>
      <xdr:col>7</xdr:col>
      <xdr:colOff>5774</xdr:colOff>
      <xdr:row>4</xdr:row>
      <xdr:rowOff>162512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53785" y="50726"/>
          <a:ext cx="3543632" cy="85745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48</xdr:row>
      <xdr:rowOff>9525</xdr:rowOff>
    </xdr:from>
    <xdr:to>
      <xdr:col>10</xdr:col>
      <xdr:colOff>29310</xdr:colOff>
      <xdr:row>50</xdr:row>
      <xdr:rowOff>114368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6A6302C-BBB2-4247-8937-F1E4D9815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8061" y="11651796"/>
          <a:ext cx="5595992" cy="474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lantmarket.pro/lukovitsy-lilii-na-vygonku.html/nid/63541" TargetMode="External"/><Relationship Id="rId21" Type="http://schemas.openxmlformats.org/officeDocument/2006/relationships/hyperlink" Target="https://plantmarket.pro/gortenziya-oks.html/nid/64271" TargetMode="External"/><Relationship Id="rId42" Type="http://schemas.openxmlformats.org/officeDocument/2006/relationships/hyperlink" Target="https://plantmarket.pro/gortenziya-oks.html/nid/67315" TargetMode="External"/><Relationship Id="rId63" Type="http://schemas.openxmlformats.org/officeDocument/2006/relationships/hyperlink" Target="http://plantmarket.pro/klematisy-oks.html/nid/55302" TargetMode="External"/><Relationship Id="rId84" Type="http://schemas.openxmlformats.org/officeDocument/2006/relationships/hyperlink" Target="https://plantmarket.pro/clematisy-p7.html/nid/37636" TargetMode="External"/><Relationship Id="rId138" Type="http://schemas.openxmlformats.org/officeDocument/2006/relationships/hyperlink" Target="https://plantmarket.pro/mnogoletniki-oks.html/nid/69121" TargetMode="External"/><Relationship Id="rId159" Type="http://schemas.openxmlformats.org/officeDocument/2006/relationships/hyperlink" Target="https://plantmarket.pro/mnogoletniki-oks.html/nid/62415" TargetMode="External"/><Relationship Id="rId170" Type="http://schemas.openxmlformats.org/officeDocument/2006/relationships/hyperlink" Target="https://plantmarket.pro/clematisy-p7.html/nid/37691" TargetMode="External"/><Relationship Id="rId191" Type="http://schemas.openxmlformats.org/officeDocument/2006/relationships/hyperlink" Target="https://plantmarket.pro/lukovitsy-lilii-na-vygonku.html/nid/60565" TargetMode="External"/><Relationship Id="rId205" Type="http://schemas.openxmlformats.org/officeDocument/2006/relationships/hyperlink" Target="https://plantmarket.pro/mnogoletniki-oks.html/nid/62240" TargetMode="External"/><Relationship Id="rId107" Type="http://schemas.openxmlformats.org/officeDocument/2006/relationships/hyperlink" Target="https://plantmarket.pro/clematisy-p7.html/nid/37711" TargetMode="External"/><Relationship Id="rId11" Type="http://schemas.openxmlformats.org/officeDocument/2006/relationships/hyperlink" Target="https://plantmarket.pro/gortenziya-oks.html/nid/61561" TargetMode="External"/><Relationship Id="rId32" Type="http://schemas.openxmlformats.org/officeDocument/2006/relationships/hyperlink" Target="https://plantmarket.pro/gortenziya-oks.html/nid/64272" TargetMode="External"/><Relationship Id="rId53" Type="http://schemas.openxmlformats.org/officeDocument/2006/relationships/hyperlink" Target="https://plantmarket.pro/clematisy-p7.html/nid/69016" TargetMode="External"/><Relationship Id="rId74" Type="http://schemas.openxmlformats.org/officeDocument/2006/relationships/hyperlink" Target="http://plantmarket.pro/klematisy-oks.html/nid/59878" TargetMode="External"/><Relationship Id="rId128" Type="http://schemas.openxmlformats.org/officeDocument/2006/relationships/hyperlink" Target="https://plantmarket.pro/mnogoletniki-oks.html/nid/61949" TargetMode="External"/><Relationship Id="rId149" Type="http://schemas.openxmlformats.org/officeDocument/2006/relationships/hyperlink" Target="https://plantmarket.pro/mnogoletniki-oks.html/nid/62245" TargetMode="External"/><Relationship Id="rId5" Type="http://schemas.openxmlformats.org/officeDocument/2006/relationships/hyperlink" Target="https://plantmarket.pro/gortenziya-oks.html/nid/69218" TargetMode="External"/><Relationship Id="rId90" Type="http://schemas.openxmlformats.org/officeDocument/2006/relationships/hyperlink" Target="https://plantmarket.pro/clematisy-p7.html/nid/37666" TargetMode="External"/><Relationship Id="rId95" Type="http://schemas.openxmlformats.org/officeDocument/2006/relationships/hyperlink" Target="http://plantmarket.pro/klematisy-oks.html/nid/59782" TargetMode="External"/><Relationship Id="rId160" Type="http://schemas.openxmlformats.org/officeDocument/2006/relationships/hyperlink" Target="https://plantmarket.pro/mnogoletniki-oks.html/nid/62418" TargetMode="External"/><Relationship Id="rId165" Type="http://schemas.openxmlformats.org/officeDocument/2006/relationships/hyperlink" Target="https://plantmarket.pro/clematisy-p7.html/nid/63166" TargetMode="External"/><Relationship Id="rId181" Type="http://schemas.openxmlformats.org/officeDocument/2006/relationships/hyperlink" Target="https://plantmarket.pro/gortenziya-oks.html/nid/58379" TargetMode="External"/><Relationship Id="rId186" Type="http://schemas.openxmlformats.org/officeDocument/2006/relationships/hyperlink" Target="https://plantmarket.ru/gortenziya-oks.html/nid/69209" TargetMode="External"/><Relationship Id="rId216" Type="http://schemas.openxmlformats.org/officeDocument/2006/relationships/hyperlink" Target="https://plantmarket.pro/gortenziya-oks.html/nid/61554" TargetMode="External"/><Relationship Id="rId211" Type="http://schemas.openxmlformats.org/officeDocument/2006/relationships/hyperlink" Target="https://plantmarket.pro/gortenziya-oks.html/nid/61550" TargetMode="External"/><Relationship Id="rId22" Type="http://schemas.openxmlformats.org/officeDocument/2006/relationships/hyperlink" Target="https://plantmarket.pro/gortenziya-oks.html/nid/58369" TargetMode="External"/><Relationship Id="rId27" Type="http://schemas.openxmlformats.org/officeDocument/2006/relationships/hyperlink" Target="https://plantmarket.pro/gortenziya-oks.html/nid/63155" TargetMode="External"/><Relationship Id="rId43" Type="http://schemas.openxmlformats.org/officeDocument/2006/relationships/hyperlink" Target="https://plantmarket.pro/gortenziya-oks.html/nid/67315" TargetMode="External"/><Relationship Id="rId48" Type="http://schemas.openxmlformats.org/officeDocument/2006/relationships/hyperlink" Target="https://plantmarket.pro/gortenziya-oks.html/nid/61551" TargetMode="External"/><Relationship Id="rId64" Type="http://schemas.openxmlformats.org/officeDocument/2006/relationships/hyperlink" Target="https://plantmarket.pro/clematisy-p7.html/nid/37569" TargetMode="External"/><Relationship Id="rId69" Type="http://schemas.openxmlformats.org/officeDocument/2006/relationships/hyperlink" Target="http://plantmarket.pro/klematisy-oks.html/nid/55316" TargetMode="External"/><Relationship Id="rId113" Type="http://schemas.openxmlformats.org/officeDocument/2006/relationships/hyperlink" Target="https://plantmarket.pro/lukovitsy-lilii-na-vygonku.html/nid/60170" TargetMode="External"/><Relationship Id="rId118" Type="http://schemas.openxmlformats.org/officeDocument/2006/relationships/hyperlink" Target="https://plantmarket.pro/lukovitsy-lilii-na-vygonku.html/nid/63655" TargetMode="External"/><Relationship Id="rId134" Type="http://schemas.openxmlformats.org/officeDocument/2006/relationships/hyperlink" Target="https://plantmarket.pro/mnogoletniki-oks.html/nid/61998" TargetMode="External"/><Relationship Id="rId139" Type="http://schemas.openxmlformats.org/officeDocument/2006/relationships/hyperlink" Target="https://plantmarket.pro/mnogoletniki-oks.html/nid/62097" TargetMode="External"/><Relationship Id="rId80" Type="http://schemas.openxmlformats.org/officeDocument/2006/relationships/hyperlink" Target="https://plantmarket.pro/clematisy-p7.html/nid/69629" TargetMode="External"/><Relationship Id="rId85" Type="http://schemas.openxmlformats.org/officeDocument/2006/relationships/hyperlink" Target="https://plantmarket.pro/clematisy-p7.html/nid/63169" TargetMode="External"/><Relationship Id="rId150" Type="http://schemas.openxmlformats.org/officeDocument/2006/relationships/hyperlink" Target="https://plantmarket.pro/mnogoletniki-oks.html/nid/62253" TargetMode="External"/><Relationship Id="rId155" Type="http://schemas.openxmlformats.org/officeDocument/2006/relationships/hyperlink" Target="https://plantmarket.pro/mnogoletniki-oks.html/nid/62348" TargetMode="External"/><Relationship Id="rId171" Type="http://schemas.openxmlformats.org/officeDocument/2006/relationships/hyperlink" Target="https://plantmarket.pro/clematisy-p7.html/nid/37706" TargetMode="External"/><Relationship Id="rId176" Type="http://schemas.openxmlformats.org/officeDocument/2006/relationships/hyperlink" Target="https://plantmarket.pro/mnogoletniki-oks.html/nid/62131" TargetMode="External"/><Relationship Id="rId192" Type="http://schemas.openxmlformats.org/officeDocument/2006/relationships/hyperlink" Target="https://plantmarket.pro/lukovitsy-lilii-na-vygonku.html/nid/68720" TargetMode="External"/><Relationship Id="rId197" Type="http://schemas.openxmlformats.org/officeDocument/2006/relationships/hyperlink" Target="https://plantmarket.pro/lukovitsy-lilii-na-vygonku.html/nid/69430" TargetMode="External"/><Relationship Id="rId206" Type="http://schemas.openxmlformats.org/officeDocument/2006/relationships/hyperlink" Target="https://plantmarket.pro/mnogoletniki-oks.html/nid/62287" TargetMode="External"/><Relationship Id="rId201" Type="http://schemas.openxmlformats.org/officeDocument/2006/relationships/hyperlink" Target="https://plantmarket.pro/lukovitsy-lilii-na-vygonku.html/nid/63908" TargetMode="External"/><Relationship Id="rId12" Type="http://schemas.openxmlformats.org/officeDocument/2006/relationships/hyperlink" Target="https://plantmarket.pro/gortenziya-oks.html/nid/61563" TargetMode="External"/><Relationship Id="rId17" Type="http://schemas.openxmlformats.org/officeDocument/2006/relationships/hyperlink" Target="https://plantmarket.pro/gortenziya-oks.html/nid/61564" TargetMode="External"/><Relationship Id="rId33" Type="http://schemas.openxmlformats.org/officeDocument/2006/relationships/hyperlink" Target="https://plantmarket.pro/gortenziya-oks.html/nid/64272" TargetMode="External"/><Relationship Id="rId38" Type="http://schemas.openxmlformats.org/officeDocument/2006/relationships/hyperlink" Target="https://plantmarket.pro/gortenziya-oks.html/nid/67311" TargetMode="External"/><Relationship Id="rId59" Type="http://schemas.openxmlformats.org/officeDocument/2006/relationships/hyperlink" Target="https://plantmarket.pro/clematisy-p7.html/nid/58418" TargetMode="External"/><Relationship Id="rId103" Type="http://schemas.openxmlformats.org/officeDocument/2006/relationships/hyperlink" Target="http://plantmarket.pro/klematisy-oks.html/nid/59901" TargetMode="External"/><Relationship Id="rId108" Type="http://schemas.openxmlformats.org/officeDocument/2006/relationships/hyperlink" Target="https://plantmarket.pro/lukovitsy-lilii-na-vygonku.html/nid/63707" TargetMode="External"/><Relationship Id="rId124" Type="http://schemas.openxmlformats.org/officeDocument/2006/relationships/hyperlink" Target="https://plantmarket.pro/lukovitsy-lilii-na-vygonku.html/nid/69421" TargetMode="External"/><Relationship Id="rId129" Type="http://schemas.openxmlformats.org/officeDocument/2006/relationships/hyperlink" Target="https://plantmarket.pro/mnogoletniki-oks.html/nid/69112" TargetMode="External"/><Relationship Id="rId54" Type="http://schemas.openxmlformats.org/officeDocument/2006/relationships/hyperlink" Target="https://plantmarket.pro/clematisy-p7.html/nid/37553" TargetMode="External"/><Relationship Id="rId70" Type="http://schemas.openxmlformats.org/officeDocument/2006/relationships/hyperlink" Target="http://plantmarket.pro/klematisy-oks.html/nid/55320" TargetMode="External"/><Relationship Id="rId75" Type="http://schemas.openxmlformats.org/officeDocument/2006/relationships/hyperlink" Target="https://plantmarket.pro/clematisy-p7.html/nid/69630" TargetMode="External"/><Relationship Id="rId91" Type="http://schemas.openxmlformats.org/officeDocument/2006/relationships/hyperlink" Target="https://plantmarket.pro/clematisy-p7.html/nid/63174" TargetMode="External"/><Relationship Id="rId96" Type="http://schemas.openxmlformats.org/officeDocument/2006/relationships/hyperlink" Target="https://plantmarket.pro/clematisy-p7.html/nid/58537" TargetMode="External"/><Relationship Id="rId140" Type="http://schemas.openxmlformats.org/officeDocument/2006/relationships/hyperlink" Target="https://plantmarket.pro/mnogoletniki-oks.html/nid/62106" TargetMode="External"/><Relationship Id="rId145" Type="http://schemas.openxmlformats.org/officeDocument/2006/relationships/hyperlink" Target="https://plantmarket.pro/mnogoletniki-oks.html/nid/62157" TargetMode="External"/><Relationship Id="rId161" Type="http://schemas.openxmlformats.org/officeDocument/2006/relationships/hyperlink" Target="https://plantmarket.pro/mnogoletniki-oks.html/nid/62424" TargetMode="External"/><Relationship Id="rId166" Type="http://schemas.openxmlformats.org/officeDocument/2006/relationships/hyperlink" Target="https://plantmarket.pro/clematisy-p7.html/nid/37620" TargetMode="External"/><Relationship Id="rId182" Type="http://schemas.openxmlformats.org/officeDocument/2006/relationships/hyperlink" Target="https://plantmarket.pro/gortenziya-oks.html/nid/64271" TargetMode="External"/><Relationship Id="rId187" Type="http://schemas.openxmlformats.org/officeDocument/2006/relationships/hyperlink" Target="https://plantmarket.ru/gortenziya-oks.html/nid/69238" TargetMode="External"/><Relationship Id="rId217" Type="http://schemas.openxmlformats.org/officeDocument/2006/relationships/printerSettings" Target="../printerSettings/printerSettings1.bin"/><Relationship Id="rId1" Type="http://schemas.openxmlformats.org/officeDocument/2006/relationships/hyperlink" Target="https://plantmarket.pro/gortenziya-oks.html/nid/67294" TargetMode="External"/><Relationship Id="rId6" Type="http://schemas.openxmlformats.org/officeDocument/2006/relationships/hyperlink" Target="https://plantmarket.pro/gortenziya-oks.html/nid/28005" TargetMode="External"/><Relationship Id="rId212" Type="http://schemas.openxmlformats.org/officeDocument/2006/relationships/hyperlink" Target="https://plantmarket.pro/gortenziya-oks.html/nid/61554" TargetMode="External"/><Relationship Id="rId23" Type="http://schemas.openxmlformats.org/officeDocument/2006/relationships/hyperlink" Target="https://plantmarket.pro/gortenziya-oks.html/nid/28011" TargetMode="External"/><Relationship Id="rId28" Type="http://schemas.openxmlformats.org/officeDocument/2006/relationships/hyperlink" Target="https://plantmarket.pro/gortenziya-oks.html/nid/61546" TargetMode="External"/><Relationship Id="rId49" Type="http://schemas.openxmlformats.org/officeDocument/2006/relationships/hyperlink" Target="https://plantmarket.pro/gortenziya-oks.html/nid/61554" TargetMode="External"/><Relationship Id="rId114" Type="http://schemas.openxmlformats.org/officeDocument/2006/relationships/hyperlink" Target="https://plantmarket.pro/lukovitsy-lilii-na-vygonku.html/nid/60281" TargetMode="External"/><Relationship Id="rId119" Type="http://schemas.openxmlformats.org/officeDocument/2006/relationships/hyperlink" Target="https://plantmarket.pro/lukovitsy-lilii-na-vygonku.html/nid/68386" TargetMode="External"/><Relationship Id="rId44" Type="http://schemas.openxmlformats.org/officeDocument/2006/relationships/hyperlink" Target="https://plantmarket.pro/gortenziya-oks.html/nid/67314" TargetMode="External"/><Relationship Id="rId60" Type="http://schemas.openxmlformats.org/officeDocument/2006/relationships/hyperlink" Target="https://plantmarket.pro/clematisy-p7.html/nid/69017" TargetMode="External"/><Relationship Id="rId65" Type="http://schemas.openxmlformats.org/officeDocument/2006/relationships/hyperlink" Target="http://plantmarket.pro/klematisy-oks.html/nid/59874" TargetMode="External"/><Relationship Id="rId81" Type="http://schemas.openxmlformats.org/officeDocument/2006/relationships/hyperlink" Target="https://plantmarket.pro/clematisy-p7.html/nid/37624" TargetMode="External"/><Relationship Id="rId86" Type="http://schemas.openxmlformats.org/officeDocument/2006/relationships/hyperlink" Target="https://plantmarket.pro/clematisy-p7.html/nid/69021" TargetMode="External"/><Relationship Id="rId130" Type="http://schemas.openxmlformats.org/officeDocument/2006/relationships/hyperlink" Target="https://plantmarket.pro/mnogoletniki-oks.html/nid/69113" TargetMode="External"/><Relationship Id="rId135" Type="http://schemas.openxmlformats.org/officeDocument/2006/relationships/hyperlink" Target="https://plantmarket.pro/mnogoletniki-oks.html/nid/62026" TargetMode="External"/><Relationship Id="rId151" Type="http://schemas.openxmlformats.org/officeDocument/2006/relationships/hyperlink" Target="https://plantmarket.pro/mnogoletniki-oks.html/nid/62296" TargetMode="External"/><Relationship Id="rId156" Type="http://schemas.openxmlformats.org/officeDocument/2006/relationships/hyperlink" Target="https://plantmarket.pro/mnogoletniki-oks.html/nid/62390" TargetMode="External"/><Relationship Id="rId177" Type="http://schemas.openxmlformats.org/officeDocument/2006/relationships/hyperlink" Target="https://plantmarket.pro/mnogoletniki-oks.html/nid/61955" TargetMode="External"/><Relationship Id="rId198" Type="http://schemas.openxmlformats.org/officeDocument/2006/relationships/hyperlink" Target="https://plantmarket.pro/lukovitsy-lilii-na-vygonku.html/nid/67830" TargetMode="External"/><Relationship Id="rId172" Type="http://schemas.openxmlformats.org/officeDocument/2006/relationships/hyperlink" Target="https://plantmarket.ru/mnogoletniki-oks.html/nid/62275" TargetMode="External"/><Relationship Id="rId193" Type="http://schemas.openxmlformats.org/officeDocument/2006/relationships/hyperlink" Target="https://plantmarket.pro/lukovitsy-lilii-na-vygonku.html/nid/69387" TargetMode="External"/><Relationship Id="rId202" Type="http://schemas.openxmlformats.org/officeDocument/2006/relationships/hyperlink" Target="https://plantmarket.pro/mnogoletniki-oks.html/nid/69503" TargetMode="External"/><Relationship Id="rId207" Type="http://schemas.openxmlformats.org/officeDocument/2006/relationships/hyperlink" Target="https://plantmarket.pro/mnogoletniki-oks.html/nid/62327" TargetMode="External"/><Relationship Id="rId13" Type="http://schemas.openxmlformats.org/officeDocument/2006/relationships/hyperlink" Target="https://plantmarket.pro/gortenziya-oks.html/nid/28009" TargetMode="External"/><Relationship Id="rId18" Type="http://schemas.openxmlformats.org/officeDocument/2006/relationships/hyperlink" Target="https://plantmarket.pro/gortenziya-oks.html/nid/64270" TargetMode="External"/><Relationship Id="rId39" Type="http://schemas.openxmlformats.org/officeDocument/2006/relationships/hyperlink" Target="https://plantmarket.pro/gortenziya-oks.html/nid/67311" TargetMode="External"/><Relationship Id="rId109" Type="http://schemas.openxmlformats.org/officeDocument/2006/relationships/hyperlink" Target="https://plantmarket.pro/lukovitsy-lilii-na-vygonku.html/nid/60565" TargetMode="External"/><Relationship Id="rId34" Type="http://schemas.openxmlformats.org/officeDocument/2006/relationships/hyperlink" Target="https://plantmarket.pro/gortenziya-oks.html/nid/61573" TargetMode="External"/><Relationship Id="rId50" Type="http://schemas.openxmlformats.org/officeDocument/2006/relationships/hyperlink" Target="https://plantmarket.pro/gortenziya-oks.html/nid/58407" TargetMode="External"/><Relationship Id="rId55" Type="http://schemas.openxmlformats.org/officeDocument/2006/relationships/hyperlink" Target="https://plantmarket.pro/clematisy-p7.html/nid/37556" TargetMode="External"/><Relationship Id="rId76" Type="http://schemas.openxmlformats.org/officeDocument/2006/relationships/hyperlink" Target="http://plantmarket.pro/klematisy-oks.html/nid/59882" TargetMode="External"/><Relationship Id="rId97" Type="http://schemas.openxmlformats.org/officeDocument/2006/relationships/hyperlink" Target="http://plantmarket.pro/klematisy-oks.html/nid/59861" TargetMode="External"/><Relationship Id="rId104" Type="http://schemas.openxmlformats.org/officeDocument/2006/relationships/hyperlink" Target="http://plantmarket.pro/klematisy-oks.html/nid/59751" TargetMode="External"/><Relationship Id="rId120" Type="http://schemas.openxmlformats.org/officeDocument/2006/relationships/hyperlink" Target="https://plantmarket.pro/lukovitsy-lilii-na-vygonku.html/nid/63778" TargetMode="External"/><Relationship Id="rId125" Type="http://schemas.openxmlformats.org/officeDocument/2006/relationships/hyperlink" Target="https://plantmarket.pro/mnogoletniki-oks.html/nid/61904" TargetMode="External"/><Relationship Id="rId141" Type="http://schemas.openxmlformats.org/officeDocument/2006/relationships/hyperlink" Target="https://plantmarket.pro/mnogoletniki-oks.html/nid/62114" TargetMode="External"/><Relationship Id="rId146" Type="http://schemas.openxmlformats.org/officeDocument/2006/relationships/hyperlink" Target="https://plantmarket.pro/mnogoletniki-oks.html/nid/62163" TargetMode="External"/><Relationship Id="rId167" Type="http://schemas.openxmlformats.org/officeDocument/2006/relationships/hyperlink" Target="https://plantmarket.pro/clematisy-p7.html/nid/37635" TargetMode="External"/><Relationship Id="rId188" Type="http://schemas.openxmlformats.org/officeDocument/2006/relationships/hyperlink" Target="https://plantmarket.ru/gortenziya-oks.html/nid/64274" TargetMode="External"/><Relationship Id="rId7" Type="http://schemas.openxmlformats.org/officeDocument/2006/relationships/hyperlink" Target="https://plantmarket.pro/gortenziya-oks.html/nid/61543" TargetMode="External"/><Relationship Id="rId71" Type="http://schemas.openxmlformats.org/officeDocument/2006/relationships/hyperlink" Target="https://plantmarket.pro/clematisy-p7.html/nid/69019" TargetMode="External"/><Relationship Id="rId92" Type="http://schemas.openxmlformats.org/officeDocument/2006/relationships/hyperlink" Target="https://plantmarket.pro/clematisy-p7.html/nid/63175" TargetMode="External"/><Relationship Id="rId162" Type="http://schemas.openxmlformats.org/officeDocument/2006/relationships/hyperlink" Target="https://plantmarket.pro/gortenziya-oks.html/nid/61548" TargetMode="External"/><Relationship Id="rId183" Type="http://schemas.openxmlformats.org/officeDocument/2006/relationships/hyperlink" Target="https://plantmarket.pro/gortenziya-oks.html/nid/64269" TargetMode="External"/><Relationship Id="rId213" Type="http://schemas.openxmlformats.org/officeDocument/2006/relationships/hyperlink" Target="https://plantmarket.pro/gortenziya-oks.html/nid/61555" TargetMode="External"/><Relationship Id="rId218" Type="http://schemas.openxmlformats.org/officeDocument/2006/relationships/drawing" Target="../drawings/drawing1.xml"/><Relationship Id="rId2" Type="http://schemas.openxmlformats.org/officeDocument/2006/relationships/hyperlink" Target="https://plantmarket.pro/gortenziya-oks.html/nid/61584" TargetMode="External"/><Relationship Id="rId29" Type="http://schemas.openxmlformats.org/officeDocument/2006/relationships/hyperlink" Target="https://plantmarket.pro/gortenziya-oks.html/nid/28019" TargetMode="External"/><Relationship Id="rId24" Type="http://schemas.openxmlformats.org/officeDocument/2006/relationships/hyperlink" Target="https://plantmarket.pro/gortenziya-oks.html/nid/61568" TargetMode="External"/><Relationship Id="rId40" Type="http://schemas.openxmlformats.org/officeDocument/2006/relationships/hyperlink" Target="https://plantmarket.pro/gortenziya-oks.html/nid/58381" TargetMode="External"/><Relationship Id="rId45" Type="http://schemas.openxmlformats.org/officeDocument/2006/relationships/hyperlink" Target="https://plantmarket.pro/gortenziya-oks.html/nid/67315" TargetMode="External"/><Relationship Id="rId66" Type="http://schemas.openxmlformats.org/officeDocument/2006/relationships/hyperlink" Target="https://plantmarket.pro/clematisy-p7.html/nid/37571" TargetMode="External"/><Relationship Id="rId87" Type="http://schemas.openxmlformats.org/officeDocument/2006/relationships/hyperlink" Target="http://plantmarket.pro/klematisy-oks.html/nid/59889" TargetMode="External"/><Relationship Id="rId110" Type="http://schemas.openxmlformats.org/officeDocument/2006/relationships/hyperlink" Target="https://plantmarket.pro/lukovitsy-lilii-na-vygonku.html/nid/68792" TargetMode="External"/><Relationship Id="rId115" Type="http://schemas.openxmlformats.org/officeDocument/2006/relationships/hyperlink" Target="https://plantmarket.pro/lukovitsy-lilii-na-vygonku.html/nid/68201" TargetMode="External"/><Relationship Id="rId131" Type="http://schemas.openxmlformats.org/officeDocument/2006/relationships/hyperlink" Target="https://plantmarket.pro/mnogoletniki-oks.html/nid/61955" TargetMode="External"/><Relationship Id="rId136" Type="http://schemas.openxmlformats.org/officeDocument/2006/relationships/hyperlink" Target="https://plantmarket.pro/mnogoletniki-oks.html/nid/62046" TargetMode="External"/><Relationship Id="rId157" Type="http://schemas.openxmlformats.org/officeDocument/2006/relationships/hyperlink" Target="https://plantmarket.pro/mnogoletniki-oks.html/nid/69144" TargetMode="External"/><Relationship Id="rId178" Type="http://schemas.openxmlformats.org/officeDocument/2006/relationships/hyperlink" Target="https://plantmarket.pro/gortenziya-oks.html/nid/61551" TargetMode="External"/><Relationship Id="rId61" Type="http://schemas.openxmlformats.org/officeDocument/2006/relationships/hyperlink" Target="https://plantmarket.pro/clematisy-p7.html/nid/63161" TargetMode="External"/><Relationship Id="rId82" Type="http://schemas.openxmlformats.org/officeDocument/2006/relationships/hyperlink" Target="https://plantmarket.pro/klematisy-oks.html/nid/64369" TargetMode="External"/><Relationship Id="rId152" Type="http://schemas.openxmlformats.org/officeDocument/2006/relationships/hyperlink" Target="https://plantmarket.pro/mnogoletniki-oks.html/nid/62322" TargetMode="External"/><Relationship Id="rId173" Type="http://schemas.openxmlformats.org/officeDocument/2006/relationships/hyperlink" Target="https://plantmarket.pro/mnogoletniki-oks.html/nid/62253" TargetMode="External"/><Relationship Id="rId194" Type="http://schemas.openxmlformats.org/officeDocument/2006/relationships/hyperlink" Target="https://plantmarket.pro/lukovitsy-lilii-na-vygonku.html/nid/63354" TargetMode="External"/><Relationship Id="rId199" Type="http://schemas.openxmlformats.org/officeDocument/2006/relationships/hyperlink" Target="https://plantmarket.pro/lukovitsy-lilii-na-vygonku.html/nid/69386" TargetMode="External"/><Relationship Id="rId203" Type="http://schemas.openxmlformats.org/officeDocument/2006/relationships/hyperlink" Target="https://plantmarket.pro/mnogoletniki-oks.html/nid/61971" TargetMode="External"/><Relationship Id="rId208" Type="http://schemas.openxmlformats.org/officeDocument/2006/relationships/hyperlink" Target="https://plantmarket.pro/mnogoletniki-oks.html/nid/69141" TargetMode="External"/><Relationship Id="rId19" Type="http://schemas.openxmlformats.org/officeDocument/2006/relationships/hyperlink" Target="https://plantmarket.pro/gortenziya-oks.html/nid/64270" TargetMode="External"/><Relationship Id="rId14" Type="http://schemas.openxmlformats.org/officeDocument/2006/relationships/hyperlink" Target="https://plantmarket.pro/gortenziya-oks.html/nid/64269" TargetMode="External"/><Relationship Id="rId30" Type="http://schemas.openxmlformats.org/officeDocument/2006/relationships/hyperlink" Target="https://plantmarket.pro/gortenziya-oks.html/nid/67306" TargetMode="External"/><Relationship Id="rId35" Type="http://schemas.openxmlformats.org/officeDocument/2006/relationships/hyperlink" Target="https://plantmarket.pro/gortenziya-oks.html/nid/61573" TargetMode="External"/><Relationship Id="rId56" Type="http://schemas.openxmlformats.org/officeDocument/2006/relationships/hyperlink" Target="http://plantmarket.pro/klematisy-oks.html/nid/55291" TargetMode="External"/><Relationship Id="rId77" Type="http://schemas.openxmlformats.org/officeDocument/2006/relationships/hyperlink" Target="http://plantmarket.pro/klematisy-oks.html/nid/59792" TargetMode="External"/><Relationship Id="rId100" Type="http://schemas.openxmlformats.org/officeDocument/2006/relationships/hyperlink" Target="https://plantmarket.pro/klematisy-oks.html/nid/64383" TargetMode="External"/><Relationship Id="rId105" Type="http://schemas.openxmlformats.org/officeDocument/2006/relationships/hyperlink" Target="http://plantmarket.pro/klematisy-oks.html/nid/59903" TargetMode="External"/><Relationship Id="rId126" Type="http://schemas.openxmlformats.org/officeDocument/2006/relationships/hyperlink" Target="https://plantmarket.pro/mnogoletniki-oks.html/nid/61919" TargetMode="External"/><Relationship Id="rId147" Type="http://schemas.openxmlformats.org/officeDocument/2006/relationships/hyperlink" Target="https://plantmarket.pro/mnogoletniki-oks.html/nid/62166" TargetMode="External"/><Relationship Id="rId168" Type="http://schemas.openxmlformats.org/officeDocument/2006/relationships/hyperlink" Target="https://plantmarket.pro/clematisy-p7.html/nid/37645" TargetMode="External"/><Relationship Id="rId8" Type="http://schemas.openxmlformats.org/officeDocument/2006/relationships/hyperlink" Target="https://plantmarket.pro/gortenziya-oks.html/nid/61543" TargetMode="External"/><Relationship Id="rId51" Type="http://schemas.openxmlformats.org/officeDocument/2006/relationships/hyperlink" Target="https://plantmarket.pro/gortenziya-oks.html/nid/58407" TargetMode="External"/><Relationship Id="rId72" Type="http://schemas.openxmlformats.org/officeDocument/2006/relationships/hyperlink" Target="https://plantmarket.pro/clematisy-p7.html/nid/69631" TargetMode="External"/><Relationship Id="rId93" Type="http://schemas.openxmlformats.org/officeDocument/2006/relationships/hyperlink" Target="https://plantmarket.pro/clematisy-p7.html/nid/69628" TargetMode="External"/><Relationship Id="rId98" Type="http://schemas.openxmlformats.org/officeDocument/2006/relationships/hyperlink" Target="http://plantmarket.pro/klematisy-oks.html/nid/59862" TargetMode="External"/><Relationship Id="rId121" Type="http://schemas.openxmlformats.org/officeDocument/2006/relationships/hyperlink" Target="https://plantmarket.pro/lukovitsy-lilii-na-vygonku.html/nid/63808" TargetMode="External"/><Relationship Id="rId142" Type="http://schemas.openxmlformats.org/officeDocument/2006/relationships/hyperlink" Target="https://plantmarket.pro/mnogoletniki-oks.html/nid/69126" TargetMode="External"/><Relationship Id="rId163" Type="http://schemas.openxmlformats.org/officeDocument/2006/relationships/hyperlink" Target="https://plantmarket.pro/gortenziya-oks.html/nid/64273" TargetMode="External"/><Relationship Id="rId184" Type="http://schemas.openxmlformats.org/officeDocument/2006/relationships/hyperlink" Target="https://plantmarket.pro/gortenziya-oks.html/nid/67294" TargetMode="External"/><Relationship Id="rId189" Type="http://schemas.openxmlformats.org/officeDocument/2006/relationships/hyperlink" Target="http://plantmarket.pro/klematisy-oks.html/nid/59787" TargetMode="External"/><Relationship Id="rId3" Type="http://schemas.openxmlformats.org/officeDocument/2006/relationships/hyperlink" Target="https://plantmarket.pro/gortenziya-oks.html/nid/61587" TargetMode="External"/><Relationship Id="rId214" Type="http://schemas.openxmlformats.org/officeDocument/2006/relationships/hyperlink" Target="https://plantmarket.pro/gortenziya-oks.html/nid/61556" TargetMode="External"/><Relationship Id="rId25" Type="http://schemas.openxmlformats.org/officeDocument/2006/relationships/hyperlink" Target="https://plantmarket.pro/gortenziya-oks.html/nid/61574" TargetMode="External"/><Relationship Id="rId46" Type="http://schemas.openxmlformats.org/officeDocument/2006/relationships/hyperlink" Target="https://plantmarket.pro/gortenziya-oks.html/nid/63156" TargetMode="External"/><Relationship Id="rId67" Type="http://schemas.openxmlformats.org/officeDocument/2006/relationships/hyperlink" Target="http://plantmarket.pro/klematisy-oks.html/nid/55311" TargetMode="External"/><Relationship Id="rId116" Type="http://schemas.openxmlformats.org/officeDocument/2006/relationships/hyperlink" Target="https://plantmarket.pro/lukovitsy-lilii-na-vygonku.html/nid/67646" TargetMode="External"/><Relationship Id="rId137" Type="http://schemas.openxmlformats.org/officeDocument/2006/relationships/hyperlink" Target="https://plantmarket.pro/mnogoletniki-oks.html/nid/62073" TargetMode="External"/><Relationship Id="rId158" Type="http://schemas.openxmlformats.org/officeDocument/2006/relationships/hyperlink" Target="https://plantmarket.pro/mnogoletniki-oks.html/nid/62407" TargetMode="External"/><Relationship Id="rId20" Type="http://schemas.openxmlformats.org/officeDocument/2006/relationships/hyperlink" Target="https://plantmarket.pro/gortenziya-oks.html/nid/61566" TargetMode="External"/><Relationship Id="rId41" Type="http://schemas.openxmlformats.org/officeDocument/2006/relationships/hyperlink" Target="https://plantmarket.pro/gortenziya-oks.html/nid/67313" TargetMode="External"/><Relationship Id="rId62" Type="http://schemas.openxmlformats.org/officeDocument/2006/relationships/hyperlink" Target="https://plantmarket.pro/clematisy-p7.html/nid/37567" TargetMode="External"/><Relationship Id="rId83" Type="http://schemas.openxmlformats.org/officeDocument/2006/relationships/hyperlink" Target="https://plantmarket.pro/clematisy-p7.html/nid/63168" TargetMode="External"/><Relationship Id="rId88" Type="http://schemas.openxmlformats.org/officeDocument/2006/relationships/hyperlink" Target="https://plantmarket.pro/clematisy-p7.html/nid/37665" TargetMode="External"/><Relationship Id="rId111" Type="http://schemas.openxmlformats.org/officeDocument/2006/relationships/hyperlink" Target="https://plantmarket.pro/lukovitsy-lilii-na-vygonku.html/nid/64014" TargetMode="External"/><Relationship Id="rId132" Type="http://schemas.openxmlformats.org/officeDocument/2006/relationships/hyperlink" Target="https://plantmarket.pro/mnogoletniki-oks.html/nid/61963" TargetMode="External"/><Relationship Id="rId153" Type="http://schemas.openxmlformats.org/officeDocument/2006/relationships/hyperlink" Target="https://plantmarket.pro/mnogoletniki-oks.html/nid/69138" TargetMode="External"/><Relationship Id="rId174" Type="http://schemas.openxmlformats.org/officeDocument/2006/relationships/hyperlink" Target="https://plantmarket.pro/mnogoletniki-oks.html/nid/62418" TargetMode="External"/><Relationship Id="rId179" Type="http://schemas.openxmlformats.org/officeDocument/2006/relationships/hyperlink" Target="https://plantmarket.pro/gortenziya-oks.html/nid/58381" TargetMode="External"/><Relationship Id="rId195" Type="http://schemas.openxmlformats.org/officeDocument/2006/relationships/hyperlink" Target="https://plantmarket.pro/lukovitsy-lilii-na-vygonku.html/nid/68644" TargetMode="External"/><Relationship Id="rId209" Type="http://schemas.openxmlformats.org/officeDocument/2006/relationships/hyperlink" Target="https://plantmarket.pro/mnogoletniki-oks.html/nid/62375" TargetMode="External"/><Relationship Id="rId190" Type="http://schemas.openxmlformats.org/officeDocument/2006/relationships/hyperlink" Target="https://plantmarket.pro/lukovitsy-lilii-na-vygonku.html/nid/63743" TargetMode="External"/><Relationship Id="rId204" Type="http://schemas.openxmlformats.org/officeDocument/2006/relationships/hyperlink" Target="https://plantmarket.pro/mnogoletniki-oks.html/nid/69117" TargetMode="External"/><Relationship Id="rId15" Type="http://schemas.openxmlformats.org/officeDocument/2006/relationships/hyperlink" Target="https://plantmarket.pro/gortenziya-oks.html/nid/64269" TargetMode="External"/><Relationship Id="rId36" Type="http://schemas.openxmlformats.org/officeDocument/2006/relationships/hyperlink" Target="https://plantmarket.pro/gortenziya-oks.html/nid/58379" TargetMode="External"/><Relationship Id="rId57" Type="http://schemas.openxmlformats.org/officeDocument/2006/relationships/hyperlink" Target="https://plantmarket.pro/clematisy-p7.html/nid/63159" TargetMode="External"/><Relationship Id="rId106" Type="http://schemas.openxmlformats.org/officeDocument/2006/relationships/hyperlink" Target="https://plantmarket.pro/klematisy-oks.html/nid/64356" TargetMode="External"/><Relationship Id="rId127" Type="http://schemas.openxmlformats.org/officeDocument/2006/relationships/hyperlink" Target="https://plantmarket.pro/mnogoletniki-oks.html/nid/61941" TargetMode="External"/><Relationship Id="rId10" Type="http://schemas.openxmlformats.org/officeDocument/2006/relationships/hyperlink" Target="https://plantmarket.pro/gortenziya-oks.html/nid/61559" TargetMode="External"/><Relationship Id="rId31" Type="http://schemas.openxmlformats.org/officeDocument/2006/relationships/hyperlink" Target="https://plantmarket.pro/gortenziya-oks.html/nid/61572" TargetMode="External"/><Relationship Id="rId52" Type="http://schemas.openxmlformats.org/officeDocument/2006/relationships/hyperlink" Target="https://plantmarket.pro/clematisy-p7.html/nid/37549" TargetMode="External"/><Relationship Id="rId73" Type="http://schemas.openxmlformats.org/officeDocument/2006/relationships/hyperlink" Target="https://plantmarket.pro/clematisy-p7.html/nid/63165" TargetMode="External"/><Relationship Id="rId78" Type="http://schemas.openxmlformats.org/officeDocument/2006/relationships/hyperlink" Target="https://plantmarket.pro/clematisy-p7.html/nid/58530" TargetMode="External"/><Relationship Id="rId94" Type="http://schemas.openxmlformats.org/officeDocument/2006/relationships/hyperlink" Target="https://plantmarket.pro/clematisy-p7.html/nid/69023" TargetMode="External"/><Relationship Id="rId99" Type="http://schemas.openxmlformats.org/officeDocument/2006/relationships/hyperlink" Target="https://plantmarket.pro/clematisy-p7.html/nid/37682" TargetMode="External"/><Relationship Id="rId101" Type="http://schemas.openxmlformats.org/officeDocument/2006/relationships/hyperlink" Target="https://plantmarket.pro/clematisy-p7.html/nid/54674" TargetMode="External"/><Relationship Id="rId122" Type="http://schemas.openxmlformats.org/officeDocument/2006/relationships/hyperlink" Target="https://plantmarket.pro/lukovitsy-lilii-na-vygonku.html/nid/63815" TargetMode="External"/><Relationship Id="rId143" Type="http://schemas.openxmlformats.org/officeDocument/2006/relationships/hyperlink" Target="https://plantmarket.pro/mnogoletniki-oks.html/nid/62131" TargetMode="External"/><Relationship Id="rId148" Type="http://schemas.openxmlformats.org/officeDocument/2006/relationships/hyperlink" Target="https://plantmarket.pro/mnogoletniki-oks.html/nid/62174" TargetMode="External"/><Relationship Id="rId164" Type="http://schemas.openxmlformats.org/officeDocument/2006/relationships/hyperlink" Target="https://plantmarket.ru/gortenziya-oks.html/nid/67283" TargetMode="External"/><Relationship Id="rId169" Type="http://schemas.openxmlformats.org/officeDocument/2006/relationships/hyperlink" Target="https://plantmarket.pro/clematisy-p7.html/nid/37645" TargetMode="External"/><Relationship Id="rId185" Type="http://schemas.openxmlformats.org/officeDocument/2006/relationships/hyperlink" Target="https://plantmarket.ru/gortenziya-oks.html/nid/67296" TargetMode="External"/><Relationship Id="rId4" Type="http://schemas.openxmlformats.org/officeDocument/2006/relationships/hyperlink" Target="https://plantmarket.pro/gortenziya-oks.html/nid/69205" TargetMode="External"/><Relationship Id="rId9" Type="http://schemas.openxmlformats.org/officeDocument/2006/relationships/hyperlink" Target="https://plantmarket.pro/gortenziya-oks.html/nid/61559" TargetMode="External"/><Relationship Id="rId180" Type="http://schemas.openxmlformats.org/officeDocument/2006/relationships/hyperlink" Target="https://plantmarket.pro/gortenziya-oks.html/nid/58379" TargetMode="External"/><Relationship Id="rId210" Type="http://schemas.openxmlformats.org/officeDocument/2006/relationships/hyperlink" Target="https://plantmarket.pro/mnogoletniki-oks.html/nid/69146" TargetMode="External"/><Relationship Id="rId215" Type="http://schemas.openxmlformats.org/officeDocument/2006/relationships/hyperlink" Target="https://plantmarket.pro/gortenziya-oks.html/nid/58379" TargetMode="External"/><Relationship Id="rId26" Type="http://schemas.openxmlformats.org/officeDocument/2006/relationships/hyperlink" Target="https://plantmarket.pro/gortenziya-oks.html/nid/61568" TargetMode="External"/><Relationship Id="rId47" Type="http://schemas.openxmlformats.org/officeDocument/2006/relationships/hyperlink" Target="https://plantmarket.pro/gortenziya-oks.html/nid/63156" TargetMode="External"/><Relationship Id="rId68" Type="http://schemas.openxmlformats.org/officeDocument/2006/relationships/hyperlink" Target="http://plantmarket.pro/klematisy-oks.html/nid/59840" TargetMode="External"/><Relationship Id="rId89" Type="http://schemas.openxmlformats.org/officeDocument/2006/relationships/hyperlink" Target="http://plantmarket.pro/klematisy-oks.html/nid/55404" TargetMode="External"/><Relationship Id="rId112" Type="http://schemas.openxmlformats.org/officeDocument/2006/relationships/hyperlink" Target="https://plantmarket.pro/lukovitsy-lilii-na-vygonku.html/nid/68674" TargetMode="External"/><Relationship Id="rId133" Type="http://schemas.openxmlformats.org/officeDocument/2006/relationships/hyperlink" Target="https://plantmarket.pro/mnogoletniki-oks.html/nid/69115" TargetMode="External"/><Relationship Id="rId154" Type="http://schemas.openxmlformats.org/officeDocument/2006/relationships/hyperlink" Target="https://plantmarket.pro/mnogoletniki-oks.html/nid/62336" TargetMode="External"/><Relationship Id="rId175" Type="http://schemas.openxmlformats.org/officeDocument/2006/relationships/hyperlink" Target="https://plantmarket.pro/mnogoletniki-oks.html/nid/62415" TargetMode="External"/><Relationship Id="rId196" Type="http://schemas.openxmlformats.org/officeDocument/2006/relationships/hyperlink" Target="https://plantmarket.pro/lukovitsy-lilii-na-vygonku.html/nid/63998" TargetMode="External"/><Relationship Id="rId200" Type="http://schemas.openxmlformats.org/officeDocument/2006/relationships/hyperlink" Target="https://plantmarket.pro/lukovitsy-lilii-na-vygonku.html/nid/69415" TargetMode="External"/><Relationship Id="rId16" Type="http://schemas.openxmlformats.org/officeDocument/2006/relationships/hyperlink" Target="https://plantmarket.pro/gortenziya-oks.html/nid/67632" TargetMode="External"/><Relationship Id="rId37" Type="http://schemas.openxmlformats.org/officeDocument/2006/relationships/hyperlink" Target="https://plantmarket.pro/gortenziya-oks.html/nid/58379" TargetMode="External"/><Relationship Id="rId58" Type="http://schemas.openxmlformats.org/officeDocument/2006/relationships/hyperlink" Target="https://plantmarket.pro/clematisy-p7.html/nid/63180" TargetMode="External"/><Relationship Id="rId79" Type="http://schemas.openxmlformats.org/officeDocument/2006/relationships/hyperlink" Target="http://plantmarket.pro/klematisy-oks.html/nid/55349" TargetMode="External"/><Relationship Id="rId102" Type="http://schemas.openxmlformats.org/officeDocument/2006/relationships/hyperlink" Target="https://plantmarket.pro/clematisy-p7.html/nid/37687" TargetMode="External"/><Relationship Id="rId123" Type="http://schemas.openxmlformats.org/officeDocument/2006/relationships/hyperlink" Target="https://plantmarket.pro/lukovitsy-lilii-na-vygonku.html/nid/63836" TargetMode="External"/><Relationship Id="rId144" Type="http://schemas.openxmlformats.org/officeDocument/2006/relationships/hyperlink" Target="https://plantmarket.pro/mnogoletniki-oks.html/nid/69129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 filterMode="1"/>
  <dimension ref="A1:XEX823"/>
  <sheetViews>
    <sheetView showGridLines="0" tabSelected="1" zoomScaleNormal="100" workbookViewId="0">
      <selection activeCell="N26" sqref="N26"/>
    </sheetView>
  </sheetViews>
  <sheetFormatPr defaultRowHeight="14.6"/>
  <cols>
    <col min="1" max="1" width="12.3046875" style="3" customWidth="1"/>
    <col min="2" max="2" width="16" customWidth="1"/>
    <col min="3" max="3" width="15.4609375" hidden="1" customWidth="1"/>
    <col min="4" max="4" width="7.69140625" customWidth="1"/>
    <col min="5" max="5" width="22" customWidth="1"/>
    <col min="6" max="6" width="25.53515625" customWidth="1"/>
    <col min="7" max="7" width="25" customWidth="1"/>
    <col min="8" max="8" width="5.3046875" customWidth="1"/>
    <col min="9" max="9" width="5" customWidth="1"/>
    <col min="10" max="10" width="6" customWidth="1"/>
    <col min="11" max="11" width="10.53515625" customWidth="1"/>
    <col min="12" max="12" width="9.765625" customWidth="1"/>
    <col min="13" max="13" width="10.4609375" customWidth="1"/>
    <col min="14" max="14" width="11.15234375" customWidth="1"/>
    <col min="15" max="15" width="18.53515625" style="2" customWidth="1"/>
    <col min="16" max="16" width="8.53515625" style="2" hidden="1" customWidth="1"/>
    <col min="17" max="17" width="11.765625" style="2" hidden="1" customWidth="1"/>
    <col min="18" max="18" width="14.3828125" style="2" hidden="1" customWidth="1"/>
    <col min="19" max="19" width="9.84375" style="3" bestFit="1" customWidth="1"/>
    <col min="21" max="24" width="16.15234375" customWidth="1"/>
    <col min="25" max="25" width="16.15234375" style="142" customWidth="1"/>
    <col min="26" max="29" width="9.23046875" style="17" hidden="1" customWidth="1"/>
    <col min="30" max="30" width="9.23046875" style="142" customWidth="1"/>
    <col min="31" max="33" width="9.23046875" style="142"/>
  </cols>
  <sheetData>
    <row r="1" spans="1:20" ht="21" customHeight="1">
      <c r="A1" s="7"/>
      <c r="B1" s="1"/>
      <c r="C1" s="1"/>
      <c r="D1" s="1"/>
      <c r="E1" s="1"/>
      <c r="F1" s="1"/>
      <c r="N1" s="2"/>
      <c r="O1" s="3"/>
      <c r="P1" s="3"/>
      <c r="Q1" s="3"/>
      <c r="R1" s="3"/>
      <c r="S1"/>
    </row>
    <row r="2" spans="1:20" ht="21.75" customHeight="1">
      <c r="A2" s="94"/>
      <c r="B2" s="1"/>
      <c r="C2" s="4"/>
      <c r="D2" s="4"/>
      <c r="G2" s="173" t="s">
        <v>1660</v>
      </c>
      <c r="J2" s="5"/>
      <c r="N2" s="2"/>
      <c r="O2" s="3"/>
      <c r="P2" s="3"/>
      <c r="Q2" s="3"/>
      <c r="R2" s="3"/>
      <c r="S2"/>
    </row>
    <row r="3" spans="1:20">
      <c r="A3" s="95"/>
      <c r="B3" s="1"/>
      <c r="C3" s="6"/>
      <c r="D3" s="7"/>
      <c r="G3" s="8" t="s">
        <v>0</v>
      </c>
      <c r="N3" s="2"/>
      <c r="O3" s="3"/>
      <c r="P3" s="3"/>
      <c r="Q3" s="3"/>
      <c r="R3" s="3"/>
      <c r="S3"/>
    </row>
    <row r="4" spans="1:20" ht="9.75" customHeight="1">
      <c r="A4" s="95"/>
      <c r="B4" s="1"/>
      <c r="C4" s="6"/>
      <c r="D4" s="7"/>
      <c r="G4" s="8"/>
      <c r="N4" s="2"/>
      <c r="O4" s="3"/>
      <c r="P4" s="3"/>
      <c r="Q4" s="3"/>
      <c r="R4" s="3"/>
      <c r="S4"/>
    </row>
    <row r="5" spans="1:20" ht="16.5" customHeight="1">
      <c r="A5" s="95"/>
      <c r="B5" s="1"/>
      <c r="C5" s="6"/>
      <c r="D5" s="7"/>
      <c r="E5" s="9"/>
      <c r="G5" s="10" t="s">
        <v>1</v>
      </c>
      <c r="H5" s="11"/>
      <c r="N5" s="2" t="s">
        <v>2</v>
      </c>
      <c r="O5" s="3"/>
      <c r="P5" s="3"/>
      <c r="Q5" s="3"/>
      <c r="R5" s="3"/>
      <c r="S5"/>
    </row>
    <row r="6" spans="1:20">
      <c r="A6" s="95"/>
      <c r="B6" s="12" t="s">
        <v>2</v>
      </c>
      <c r="C6" s="6"/>
      <c r="D6" s="7"/>
      <c r="E6" s="13"/>
      <c r="G6" s="141" t="s">
        <v>3</v>
      </c>
      <c r="H6" s="146"/>
      <c r="I6" s="146"/>
      <c r="J6" s="146"/>
      <c r="N6" s="2"/>
      <c r="O6" s="3"/>
      <c r="P6" s="3"/>
      <c r="Q6" s="3"/>
      <c r="R6" s="3"/>
      <c r="S6"/>
    </row>
    <row r="7" spans="1:20">
      <c r="A7" s="95"/>
      <c r="B7" s="1"/>
      <c r="C7" s="6"/>
      <c r="D7" s="7"/>
      <c r="E7" s="13"/>
      <c r="G7" s="14" t="s">
        <v>4</v>
      </c>
      <c r="H7" s="15" t="s">
        <v>1636</v>
      </c>
      <c r="N7" s="2"/>
      <c r="O7" s="3"/>
      <c r="P7" s="3"/>
      <c r="Q7" s="3"/>
      <c r="R7" s="3"/>
      <c r="S7"/>
    </row>
    <row r="8" spans="1:20" ht="6.75" customHeight="1">
      <c r="A8" s="95"/>
      <c r="B8" s="1"/>
      <c r="C8" s="6"/>
      <c r="D8" s="7"/>
      <c r="O8" s="2" t="s">
        <v>2</v>
      </c>
    </row>
    <row r="9" spans="1:20">
      <c r="A9" s="95"/>
      <c r="B9" s="16" t="s">
        <v>5</v>
      </c>
      <c r="C9" s="6"/>
      <c r="M9" s="18"/>
      <c r="N9" s="174" t="s">
        <v>6</v>
      </c>
      <c r="O9" s="174" t="s">
        <v>7</v>
      </c>
      <c r="P9" s="106"/>
      <c r="Q9" s="106"/>
      <c r="R9" s="106"/>
    </row>
    <row r="10" spans="1:20">
      <c r="B10" s="16" t="s">
        <v>8</v>
      </c>
      <c r="M10" s="18" t="s">
        <v>9</v>
      </c>
      <c r="N10" s="19">
        <f>SUMIF($B$25:$B$5293,"Гортензии P8-P12",$N$25:$N$5293)</f>
        <v>0</v>
      </c>
      <c r="O10" s="20">
        <f>SUMIF($B$25:$B$5293,"Гортензии P8-P12",$R$25:$R$5293)</f>
        <v>0</v>
      </c>
      <c r="P10" s="106"/>
      <c r="Q10" s="106"/>
      <c r="R10" s="106"/>
      <c r="T10" t="s">
        <v>2</v>
      </c>
    </row>
    <row r="11" spans="1:20" ht="14.6" hidden="1" customHeight="1">
      <c r="M11" s="18" t="s">
        <v>11</v>
      </c>
      <c r="N11" s="19">
        <f>SUMIF($B$25:$B$5293,"Клематисы с ОКС и в Р7",$N$25:$N$5293)</f>
        <v>0</v>
      </c>
      <c r="O11" s="20">
        <f>SUMIF($B$25:$B$5293,"Клематисы с ОКС и в Р7",$O$25:$O$5293)</f>
        <v>0</v>
      </c>
      <c r="P11" s="106"/>
      <c r="Q11" s="106"/>
      <c r="R11" s="106"/>
    </row>
    <row r="12" spans="1:20" hidden="1">
      <c r="M12" s="18" t="s">
        <v>13</v>
      </c>
      <c r="N12" s="19">
        <f>SUMIF($B$25:$B$5293,"Луковицы лилий",$N$25:$N$5293)</f>
        <v>0</v>
      </c>
      <c r="O12" s="20">
        <f>SUMIF($B$25:$B$5293,"Луковицы лилий",$R$25:$R$5293)</f>
        <v>0</v>
      </c>
      <c r="P12" s="106"/>
      <c r="Q12" s="106"/>
      <c r="R12" s="106"/>
    </row>
    <row r="13" spans="1:20">
      <c r="B13" s="21" t="s">
        <v>10</v>
      </c>
      <c r="M13" s="18" t="s">
        <v>15</v>
      </c>
      <c r="N13" s="19">
        <f>SUMIF($B$25:$B$5293,"Корни пионов",$N$25:$N$5293)</f>
        <v>0</v>
      </c>
      <c r="O13" s="20">
        <f>SUMIF($B$25:$B$5293,"Корни пионов",$R$25:$R$5293)</f>
        <v>0</v>
      </c>
      <c r="P13" s="106"/>
      <c r="Q13" s="106"/>
      <c r="R13" s="106"/>
    </row>
    <row r="14" spans="1:20" ht="15" hidden="1" customHeight="1">
      <c r="A14" s="7"/>
      <c r="C14" s="1"/>
      <c r="G14" s="5"/>
      <c r="M14" s="18" t="s">
        <v>16</v>
      </c>
      <c r="N14" s="19">
        <f>SUMIF($B$25:$B$5293,"Корни хост",$N$25:$N$5293)</f>
        <v>0</v>
      </c>
      <c r="O14" s="20">
        <f>SUMIF($B$25:$B$5293,"Корни хост",$R$25:$R$5293)</f>
        <v>0</v>
      </c>
      <c r="P14" s="106"/>
      <c r="Q14" s="106"/>
      <c r="R14" s="106"/>
    </row>
    <row r="15" spans="1:20" hidden="1">
      <c r="A15" s="7"/>
      <c r="C15" s="1"/>
      <c r="G15" s="5"/>
      <c r="M15" s="18" t="s">
        <v>2000</v>
      </c>
      <c r="N15" s="19">
        <f>SUMIF($B$25:$B$5293,"Корни многолетников",$N$25:$N$5293)</f>
        <v>0</v>
      </c>
      <c r="O15" s="20">
        <f>SUMIF($B$25:$B$5293,"Корни многолетников",$R$25:$R$5293)</f>
        <v>0</v>
      </c>
      <c r="P15" s="106"/>
      <c r="Q15" s="106"/>
      <c r="R15" s="106"/>
    </row>
    <row r="16" spans="1:20">
      <c r="A16" s="7"/>
      <c r="B16" t="s">
        <v>1668</v>
      </c>
      <c r="C16" s="1"/>
      <c r="G16" s="5"/>
      <c r="M16" s="18" t="s">
        <v>18</v>
      </c>
      <c r="N16" s="19">
        <f>SUMIF($B$25:$B$5293,"Черенки в кассетах",$N$25:$N$5293)</f>
        <v>0</v>
      </c>
      <c r="O16" s="20">
        <f>SUMIF($B$25:$B$5293,"Черенки в кассетах",$R$25:$R$5293)</f>
        <v>0</v>
      </c>
      <c r="P16" s="106"/>
      <c r="Q16" s="106"/>
      <c r="R16" s="106"/>
    </row>
    <row r="17" spans="1:33" ht="15" thickBot="1">
      <c r="A17" s="7"/>
      <c r="B17" s="21" t="s">
        <v>12</v>
      </c>
      <c r="C17" s="1"/>
      <c r="G17" s="5"/>
      <c r="M17" s="18" t="s">
        <v>19</v>
      </c>
      <c r="N17" s="19">
        <f>SUMIF($B$25:$B$5293,"Черенки в Р9-Р12",$N$25:$N$5293)</f>
        <v>0</v>
      </c>
      <c r="O17" s="20">
        <f>SUMIF($B$25:$B$5293,"Черенки в Р9-Р12",$R$25:$R$5293)</f>
        <v>0</v>
      </c>
      <c r="P17" s="106"/>
      <c r="Q17" s="106"/>
      <c r="R17" s="106"/>
    </row>
    <row r="18" spans="1:33" ht="15" thickTop="1">
      <c r="A18" s="7"/>
      <c r="B18" s="21" t="s">
        <v>14</v>
      </c>
      <c r="C18" s="1"/>
      <c r="G18" s="5"/>
      <c r="M18" s="18" t="s">
        <v>20</v>
      </c>
      <c r="N18" s="22">
        <f>SUM(N10:N17)</f>
        <v>0</v>
      </c>
      <c r="O18" s="23">
        <f>SUM(O10:O17)</f>
        <v>0</v>
      </c>
      <c r="P18" s="107"/>
      <c r="Q18" s="107"/>
      <c r="R18" s="107"/>
    </row>
    <row r="19" spans="1:33">
      <c r="B19" s="204" t="s">
        <v>2049</v>
      </c>
      <c r="D19" s="24"/>
      <c r="H19" s="3"/>
      <c r="I19" s="3"/>
      <c r="O19" s="25"/>
      <c r="P19" s="25"/>
      <c r="Q19" s="25"/>
      <c r="R19" s="25"/>
      <c r="S19" s="26"/>
    </row>
    <row r="20" spans="1:33" ht="291.45" customHeight="1">
      <c r="A20"/>
      <c r="D20" s="24"/>
      <c r="H20" s="3"/>
      <c r="I20" s="3"/>
      <c r="O20" s="25"/>
      <c r="P20" s="25"/>
      <c r="Q20" s="25"/>
      <c r="R20" s="25"/>
      <c r="S20" s="26"/>
    </row>
    <row r="21" spans="1:33" ht="11.6" hidden="1" customHeight="1">
      <c r="A21"/>
      <c r="D21" s="24"/>
      <c r="H21" s="3"/>
      <c r="I21" s="3"/>
      <c r="O21" s="25"/>
      <c r="P21" s="25"/>
      <c r="Q21" s="25"/>
      <c r="R21" s="25"/>
      <c r="S21" s="26"/>
    </row>
    <row r="22" spans="1:33" ht="16.75" hidden="1" customHeight="1">
      <c r="A22"/>
      <c r="D22" s="24"/>
      <c r="H22" s="3"/>
      <c r="I22" s="3"/>
      <c r="O22" s="25"/>
      <c r="P22" s="25"/>
      <c r="Q22" s="25"/>
      <c r="R22" s="25"/>
      <c r="S22" s="26"/>
    </row>
    <row r="23" spans="1:33">
      <c r="D23" s="24"/>
      <c r="H23" s="3"/>
      <c r="I23" s="3"/>
      <c r="O23" s="25"/>
      <c r="P23" s="25"/>
      <c r="Q23" s="25"/>
      <c r="R23" s="25"/>
      <c r="S23" s="26"/>
    </row>
    <row r="24" spans="1:33" s="1" customFormat="1" ht="35.15" customHeight="1">
      <c r="A24" s="96" t="s">
        <v>21</v>
      </c>
      <c r="B24" s="29"/>
      <c r="C24" s="29" t="s">
        <v>22</v>
      </c>
      <c r="D24" s="30"/>
      <c r="E24" s="31" t="s">
        <v>23</v>
      </c>
      <c r="F24" s="31" t="s">
        <v>24</v>
      </c>
      <c r="G24" s="31" t="s">
        <v>25</v>
      </c>
      <c r="H24" s="31"/>
      <c r="I24" s="31"/>
      <c r="J24" s="29" t="s">
        <v>26</v>
      </c>
      <c r="K24" s="32" t="s">
        <v>27</v>
      </c>
      <c r="L24" s="182" t="s">
        <v>1662</v>
      </c>
      <c r="M24" s="32" t="s">
        <v>28</v>
      </c>
      <c r="N24" s="33" t="s">
        <v>29</v>
      </c>
      <c r="O24" s="34" t="s">
        <v>30</v>
      </c>
      <c r="P24" s="34" t="s">
        <v>1460</v>
      </c>
      <c r="Q24" s="34" t="s">
        <v>1461</v>
      </c>
      <c r="R24" s="34" t="s">
        <v>1669</v>
      </c>
      <c r="S24" s="29" t="s">
        <v>31</v>
      </c>
      <c r="T24" s="29" t="s">
        <v>32</v>
      </c>
      <c r="U24" s="29" t="s">
        <v>33</v>
      </c>
      <c r="V24" s="29" t="s">
        <v>227</v>
      </c>
      <c r="W24" s="29" t="s">
        <v>228</v>
      </c>
      <c r="X24" s="29" t="s">
        <v>229</v>
      </c>
      <c r="Y24" s="29" t="s">
        <v>230</v>
      </c>
      <c r="Z24" s="97" t="s">
        <v>1457</v>
      </c>
      <c r="AA24" s="98" t="s">
        <v>24</v>
      </c>
      <c r="AB24" s="98" t="s">
        <v>25</v>
      </c>
      <c r="AC24" s="98" t="s">
        <v>1458</v>
      </c>
      <c r="AD24" s="143"/>
      <c r="AE24" s="143"/>
      <c r="AF24" s="143"/>
      <c r="AG24" s="143"/>
    </row>
    <row r="25" spans="1:33" s="1" customFormat="1" ht="21" customHeight="1">
      <c r="A25" s="27">
        <v>44700</v>
      </c>
      <c r="B25" s="175" t="s">
        <v>1661</v>
      </c>
      <c r="C25" s="176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8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94"/>
      <c r="Z25" s="99">
        <v>1</v>
      </c>
      <c r="AA25" s="100"/>
      <c r="AB25" s="100"/>
      <c r="AC25" s="100"/>
      <c r="AD25" s="143"/>
      <c r="AE25" s="143"/>
      <c r="AF25" s="143"/>
      <c r="AG25" s="143"/>
    </row>
    <row r="26" spans="1:33">
      <c r="A26" s="3">
        <v>10</v>
      </c>
      <c r="B26" s="35" t="s">
        <v>9</v>
      </c>
      <c r="C26" s="35" t="s">
        <v>1413</v>
      </c>
      <c r="D26" s="36" t="s">
        <v>35</v>
      </c>
      <c r="E26" s="35" t="s">
        <v>36</v>
      </c>
      <c r="F26" s="35" t="s">
        <v>37</v>
      </c>
      <c r="G26" s="35" t="s">
        <v>38</v>
      </c>
      <c r="H26" s="35" t="s">
        <v>116</v>
      </c>
      <c r="I26" s="37"/>
      <c r="J26" s="37" t="s">
        <v>40</v>
      </c>
      <c r="K26" s="105">
        <v>521</v>
      </c>
      <c r="L26" s="179"/>
      <c r="M26" s="39">
        <v>25</v>
      </c>
      <c r="N26" s="40"/>
      <c r="O26" s="185">
        <f>IF(L26&lt;&gt;"",N26*L26,K26*N26)</f>
        <v>0</v>
      </c>
      <c r="P26" s="109" t="s">
        <v>1462</v>
      </c>
      <c r="Q26" s="108">
        <f t="shared" ref="Q26:Q57" si="0">N26/M26</f>
        <v>0</v>
      </c>
      <c r="R26" s="185">
        <f t="shared" ref="R26:R57" si="1">IF(SUM($O$26:$O$5170)&gt;=100000,IF(L26&lt;&gt;"",O26,O26*0.95),O26)</f>
        <v>0</v>
      </c>
      <c r="S26" s="35" t="s">
        <v>41</v>
      </c>
      <c r="T26" s="35" t="s">
        <v>42</v>
      </c>
      <c r="U26" s="42" t="s">
        <v>43</v>
      </c>
      <c r="V26" s="42" t="s">
        <v>2</v>
      </c>
      <c r="W26" s="42"/>
      <c r="X26" s="42"/>
      <c r="Y26" s="42"/>
      <c r="Z26" s="101">
        <v>2</v>
      </c>
      <c r="AA26" s="102" t="s">
        <v>37</v>
      </c>
      <c r="AB26" s="102" t="s">
        <v>38</v>
      </c>
      <c r="AC26" s="102" t="s">
        <v>116</v>
      </c>
    </row>
    <row r="27" spans="1:33" s="189" customFormat="1" hidden="1">
      <c r="A27" s="195">
        <v>0</v>
      </c>
      <c r="B27" s="148" t="s">
        <v>9</v>
      </c>
      <c r="C27" s="148" t="s">
        <v>34</v>
      </c>
      <c r="D27" s="149" t="s">
        <v>35</v>
      </c>
      <c r="E27" s="148" t="s">
        <v>36</v>
      </c>
      <c r="F27" s="148" t="s">
        <v>37</v>
      </c>
      <c r="G27" s="148" t="s">
        <v>38</v>
      </c>
      <c r="H27" s="148" t="s">
        <v>39</v>
      </c>
      <c r="I27" s="150"/>
      <c r="J27" s="150" t="s">
        <v>40</v>
      </c>
      <c r="K27" s="151">
        <v>455</v>
      </c>
      <c r="L27" s="187"/>
      <c r="M27" s="152">
        <v>40</v>
      </c>
      <c r="N27" s="153"/>
      <c r="O27" s="188">
        <f t="shared" ref="O27:O92" si="2">IF(L27&lt;&gt;"",N27*L27,K27*N27)</f>
        <v>0</v>
      </c>
      <c r="P27" s="109" t="s">
        <v>1462</v>
      </c>
      <c r="Q27" s="108">
        <f t="shared" si="0"/>
        <v>0</v>
      </c>
      <c r="R27" s="185">
        <f t="shared" si="1"/>
        <v>0</v>
      </c>
      <c r="S27" s="148" t="s">
        <v>41</v>
      </c>
      <c r="T27" s="148" t="s">
        <v>42</v>
      </c>
      <c r="U27" s="155" t="s">
        <v>43</v>
      </c>
      <c r="V27" s="155" t="s">
        <v>2</v>
      </c>
      <c r="W27" s="155"/>
      <c r="X27" s="155"/>
      <c r="Y27" s="155"/>
      <c r="Z27" s="101">
        <v>2</v>
      </c>
      <c r="AA27" s="102" t="s">
        <v>37</v>
      </c>
      <c r="AB27" s="102" t="s">
        <v>38</v>
      </c>
      <c r="AC27" s="102" t="s">
        <v>39</v>
      </c>
    </row>
    <row r="28" spans="1:33" s="189" customFormat="1" hidden="1">
      <c r="A28" s="195">
        <v>0</v>
      </c>
      <c r="B28" s="148" t="s">
        <v>9</v>
      </c>
      <c r="C28" s="148" t="s">
        <v>1414</v>
      </c>
      <c r="D28" s="149" t="s">
        <v>35</v>
      </c>
      <c r="E28" s="148" t="s">
        <v>36</v>
      </c>
      <c r="F28" s="148" t="s">
        <v>37</v>
      </c>
      <c r="G28" s="148" t="s">
        <v>1425</v>
      </c>
      <c r="H28" s="148" t="s">
        <v>116</v>
      </c>
      <c r="I28" s="150"/>
      <c r="J28" s="150" t="s">
        <v>40</v>
      </c>
      <c r="K28" s="151">
        <v>521</v>
      </c>
      <c r="L28" s="187"/>
      <c r="M28" s="152">
        <v>25</v>
      </c>
      <c r="N28" s="153"/>
      <c r="O28" s="188">
        <f t="shared" si="2"/>
        <v>0</v>
      </c>
      <c r="P28" s="109" t="s">
        <v>1462</v>
      </c>
      <c r="Q28" s="108">
        <f t="shared" si="0"/>
        <v>0</v>
      </c>
      <c r="R28" s="185">
        <f t="shared" si="1"/>
        <v>0</v>
      </c>
      <c r="S28" s="148"/>
      <c r="T28" s="148"/>
      <c r="U28" s="155"/>
      <c r="V28" s="155"/>
      <c r="W28" s="155"/>
      <c r="X28" s="155"/>
      <c r="Y28" s="155"/>
      <c r="Z28" s="101">
        <v>2</v>
      </c>
      <c r="AA28" s="102" t="s">
        <v>37</v>
      </c>
      <c r="AB28" s="102" t="s">
        <v>1425</v>
      </c>
      <c r="AC28" s="102" t="s">
        <v>116</v>
      </c>
    </row>
    <row r="29" spans="1:33" s="142" customFormat="1">
      <c r="A29" s="3">
        <v>11</v>
      </c>
      <c r="B29" s="35" t="s">
        <v>9</v>
      </c>
      <c r="C29" s="35" t="s">
        <v>45</v>
      </c>
      <c r="D29" s="203" t="s">
        <v>35</v>
      </c>
      <c r="E29" s="35" t="s">
        <v>36</v>
      </c>
      <c r="F29" s="35" t="s">
        <v>37</v>
      </c>
      <c r="G29" s="35" t="s">
        <v>46</v>
      </c>
      <c r="H29" s="35" t="s">
        <v>47</v>
      </c>
      <c r="I29" s="37"/>
      <c r="J29" s="37" t="s">
        <v>48</v>
      </c>
      <c r="K29" s="105">
        <v>331</v>
      </c>
      <c r="L29" s="179"/>
      <c r="M29" s="39">
        <v>40</v>
      </c>
      <c r="N29" s="40"/>
      <c r="O29" s="185">
        <f t="shared" si="2"/>
        <v>0</v>
      </c>
      <c r="P29" s="109" t="s">
        <v>1464</v>
      </c>
      <c r="Q29" s="108">
        <f t="shared" si="0"/>
        <v>0</v>
      </c>
      <c r="R29" s="185">
        <f t="shared" si="1"/>
        <v>0</v>
      </c>
      <c r="S29" s="35" t="s">
        <v>49</v>
      </c>
      <c r="T29" s="35" t="s">
        <v>50</v>
      </c>
      <c r="U29" s="42"/>
      <c r="V29" s="42" t="s">
        <v>2</v>
      </c>
      <c r="W29" s="42"/>
      <c r="X29" s="42"/>
      <c r="Y29" s="42"/>
      <c r="Z29" s="101">
        <v>2</v>
      </c>
      <c r="AA29" s="102" t="s">
        <v>37</v>
      </c>
      <c r="AB29" s="102" t="s">
        <v>46</v>
      </c>
      <c r="AC29" s="102" t="s">
        <v>47</v>
      </c>
    </row>
    <row r="30" spans="1:33">
      <c r="A30" s="3">
        <v>81</v>
      </c>
      <c r="B30" s="35" t="s">
        <v>9</v>
      </c>
      <c r="C30" s="35" t="s">
        <v>51</v>
      </c>
      <c r="D30" s="36" t="s">
        <v>35</v>
      </c>
      <c r="E30" s="35" t="s">
        <v>36</v>
      </c>
      <c r="F30" s="35" t="s">
        <v>37</v>
      </c>
      <c r="G30" s="35" t="s">
        <v>52</v>
      </c>
      <c r="H30" s="35" t="s">
        <v>47</v>
      </c>
      <c r="I30" s="37"/>
      <c r="J30" s="37" t="s">
        <v>48</v>
      </c>
      <c r="K30" s="105">
        <v>331</v>
      </c>
      <c r="L30" s="179"/>
      <c r="M30" s="39">
        <v>40</v>
      </c>
      <c r="N30" s="40"/>
      <c r="O30" s="185">
        <f t="shared" si="2"/>
        <v>0</v>
      </c>
      <c r="P30" s="109" t="s">
        <v>1464</v>
      </c>
      <c r="Q30" s="108">
        <f t="shared" si="0"/>
        <v>0</v>
      </c>
      <c r="R30" s="185">
        <f t="shared" si="1"/>
        <v>0</v>
      </c>
      <c r="S30" s="35" t="s">
        <v>53</v>
      </c>
      <c r="T30" s="35" t="s">
        <v>50</v>
      </c>
      <c r="U30" s="42"/>
      <c r="V30" s="42" t="s">
        <v>2</v>
      </c>
      <c r="W30" s="42"/>
      <c r="X30" s="42"/>
      <c r="Y30" s="42"/>
      <c r="Z30" s="101">
        <v>2</v>
      </c>
      <c r="AA30" s="102" t="s">
        <v>37</v>
      </c>
      <c r="AB30" s="102" t="s">
        <v>52</v>
      </c>
      <c r="AC30" s="102" t="s">
        <v>47</v>
      </c>
    </row>
    <row r="31" spans="1:33" s="142" customFormat="1">
      <c r="A31" s="3">
        <v>5</v>
      </c>
      <c r="B31" s="35" t="s">
        <v>9</v>
      </c>
      <c r="C31" s="35" t="s">
        <v>54</v>
      </c>
      <c r="D31" s="203" t="s">
        <v>35</v>
      </c>
      <c r="E31" s="35" t="s">
        <v>55</v>
      </c>
      <c r="F31" s="35" t="s">
        <v>56</v>
      </c>
      <c r="G31" s="35" t="s">
        <v>57</v>
      </c>
      <c r="H31" s="35" t="s">
        <v>116</v>
      </c>
      <c r="I31" s="37"/>
      <c r="J31" s="37" t="s">
        <v>40</v>
      </c>
      <c r="K31" s="105">
        <v>455</v>
      </c>
      <c r="L31" s="179"/>
      <c r="M31" s="39">
        <v>25</v>
      </c>
      <c r="N31" s="40"/>
      <c r="O31" s="185">
        <f t="shared" si="2"/>
        <v>0</v>
      </c>
      <c r="P31" s="109" t="s">
        <v>1462</v>
      </c>
      <c r="Q31" s="108">
        <f t="shared" si="0"/>
        <v>0</v>
      </c>
      <c r="R31" s="185">
        <f t="shared" si="1"/>
        <v>0</v>
      </c>
      <c r="S31" s="35" t="s">
        <v>58</v>
      </c>
      <c r="T31" s="35" t="s">
        <v>59</v>
      </c>
      <c r="U31" s="42"/>
      <c r="V31" s="42" t="s">
        <v>2</v>
      </c>
      <c r="W31" s="42"/>
      <c r="X31" s="42"/>
      <c r="Y31" s="42"/>
      <c r="Z31" s="101">
        <v>2</v>
      </c>
      <c r="AA31" s="102" t="s">
        <v>56</v>
      </c>
      <c r="AB31" s="102" t="s">
        <v>57</v>
      </c>
      <c r="AC31" s="102" t="s">
        <v>116</v>
      </c>
    </row>
    <row r="32" spans="1:33" s="189" customFormat="1" hidden="1">
      <c r="A32" s="195">
        <v>0</v>
      </c>
      <c r="B32" s="148" t="s">
        <v>9</v>
      </c>
      <c r="C32" s="148" t="s">
        <v>1416</v>
      </c>
      <c r="D32" s="149" t="s">
        <v>35</v>
      </c>
      <c r="E32" s="148" t="s">
        <v>55</v>
      </c>
      <c r="F32" s="148" t="s">
        <v>56</v>
      </c>
      <c r="G32" s="148" t="s">
        <v>1426</v>
      </c>
      <c r="H32" s="148" t="s">
        <v>116</v>
      </c>
      <c r="I32" s="150"/>
      <c r="J32" s="150" t="s">
        <v>40</v>
      </c>
      <c r="K32" s="151">
        <v>371</v>
      </c>
      <c r="L32" s="187"/>
      <c r="M32" s="152">
        <v>25</v>
      </c>
      <c r="N32" s="153"/>
      <c r="O32" s="188">
        <f t="shared" si="2"/>
        <v>0</v>
      </c>
      <c r="P32" s="109" t="s">
        <v>1462</v>
      </c>
      <c r="Q32" s="108">
        <f t="shared" si="0"/>
        <v>0</v>
      </c>
      <c r="R32" s="185">
        <f t="shared" si="1"/>
        <v>0</v>
      </c>
      <c r="S32" s="148"/>
      <c r="T32" s="148"/>
      <c r="U32" s="155"/>
      <c r="V32" s="155"/>
      <c r="W32" s="155"/>
      <c r="X32" s="155"/>
      <c r="Y32" s="155"/>
      <c r="Z32" s="101">
        <v>2</v>
      </c>
      <c r="AA32" s="102" t="s">
        <v>56</v>
      </c>
      <c r="AB32" s="102" t="s">
        <v>1426</v>
      </c>
      <c r="AC32" s="102" t="s">
        <v>116</v>
      </c>
    </row>
    <row r="33" spans="1:29" s="189" customFormat="1" hidden="1">
      <c r="A33" s="195">
        <v>0</v>
      </c>
      <c r="B33" s="148" t="s">
        <v>9</v>
      </c>
      <c r="C33" s="148" t="s">
        <v>60</v>
      </c>
      <c r="D33" s="149" t="s">
        <v>35</v>
      </c>
      <c r="E33" s="148" t="s">
        <v>55</v>
      </c>
      <c r="F33" s="148" t="s">
        <v>56</v>
      </c>
      <c r="G33" s="148" t="s">
        <v>61</v>
      </c>
      <c r="H33" s="148" t="s">
        <v>116</v>
      </c>
      <c r="I33" s="150"/>
      <c r="J33" s="150" t="s">
        <v>40</v>
      </c>
      <c r="K33" s="151">
        <v>415</v>
      </c>
      <c r="L33" s="187"/>
      <c r="M33" s="152">
        <v>25</v>
      </c>
      <c r="N33" s="153"/>
      <c r="O33" s="188">
        <f t="shared" si="2"/>
        <v>0</v>
      </c>
      <c r="P33" s="109" t="s">
        <v>1462</v>
      </c>
      <c r="Q33" s="108">
        <f t="shared" si="0"/>
        <v>0</v>
      </c>
      <c r="R33" s="185">
        <f t="shared" si="1"/>
        <v>0</v>
      </c>
      <c r="S33" s="148" t="s">
        <v>62</v>
      </c>
      <c r="T33" s="148" t="s">
        <v>42</v>
      </c>
      <c r="U33" s="155"/>
      <c r="V33" s="155" t="s">
        <v>2</v>
      </c>
      <c r="W33" s="155"/>
      <c r="X33" s="155"/>
      <c r="Y33" s="155"/>
      <c r="Z33" s="101">
        <v>2</v>
      </c>
      <c r="AA33" s="102" t="s">
        <v>56</v>
      </c>
      <c r="AB33" s="102" t="s">
        <v>61</v>
      </c>
      <c r="AC33" s="102" t="s">
        <v>116</v>
      </c>
    </row>
    <row r="34" spans="1:29" s="189" customFormat="1" hidden="1">
      <c r="A34" s="195">
        <v>0</v>
      </c>
      <c r="B34" s="148" t="s">
        <v>9</v>
      </c>
      <c r="C34" s="148" t="s">
        <v>1417</v>
      </c>
      <c r="D34" s="154" t="s">
        <v>2</v>
      </c>
      <c r="E34" s="148" t="s">
        <v>55</v>
      </c>
      <c r="F34" s="148" t="s">
        <v>56</v>
      </c>
      <c r="G34" s="148" t="s">
        <v>1427</v>
      </c>
      <c r="H34" s="148" t="s">
        <v>116</v>
      </c>
      <c r="I34" s="150"/>
      <c r="J34" s="150" t="s">
        <v>40</v>
      </c>
      <c r="K34" s="151">
        <v>455</v>
      </c>
      <c r="L34" s="187"/>
      <c r="M34" s="152">
        <v>25</v>
      </c>
      <c r="N34" s="153"/>
      <c r="O34" s="188">
        <f t="shared" si="2"/>
        <v>0</v>
      </c>
      <c r="P34" s="109" t="s">
        <v>1462</v>
      </c>
      <c r="Q34" s="108">
        <f t="shared" si="0"/>
        <v>0</v>
      </c>
      <c r="R34" s="185">
        <f t="shared" si="1"/>
        <v>0</v>
      </c>
      <c r="S34" s="148"/>
      <c r="T34" s="148"/>
      <c r="U34" s="155"/>
      <c r="V34" s="155"/>
      <c r="W34" s="155"/>
      <c r="X34" s="155"/>
      <c r="Y34" s="155"/>
      <c r="Z34" s="101">
        <v>2</v>
      </c>
      <c r="AA34" s="102" t="s">
        <v>56</v>
      </c>
      <c r="AB34" s="102" t="s">
        <v>1427</v>
      </c>
      <c r="AC34" s="102" t="s">
        <v>116</v>
      </c>
    </row>
    <row r="35" spans="1:29" s="189" customFormat="1" hidden="1">
      <c r="A35" s="195">
        <v>0</v>
      </c>
      <c r="B35" s="148" t="s">
        <v>9</v>
      </c>
      <c r="C35" s="148" t="s">
        <v>63</v>
      </c>
      <c r="D35" s="154" t="s">
        <v>2</v>
      </c>
      <c r="E35" s="148" t="s">
        <v>55</v>
      </c>
      <c r="F35" s="148" t="s">
        <v>56</v>
      </c>
      <c r="G35" s="148" t="s">
        <v>64</v>
      </c>
      <c r="H35" s="148" t="s">
        <v>39</v>
      </c>
      <c r="I35" s="150"/>
      <c r="J35" s="150" t="s">
        <v>40</v>
      </c>
      <c r="K35" s="151">
        <v>455</v>
      </c>
      <c r="L35" s="187"/>
      <c r="M35" s="152">
        <v>40</v>
      </c>
      <c r="N35" s="153"/>
      <c r="O35" s="188">
        <f t="shared" si="2"/>
        <v>0</v>
      </c>
      <c r="P35" s="109" t="s">
        <v>1462</v>
      </c>
      <c r="Q35" s="108">
        <f t="shared" si="0"/>
        <v>0</v>
      </c>
      <c r="R35" s="185">
        <f t="shared" si="1"/>
        <v>0</v>
      </c>
      <c r="S35" s="148"/>
      <c r="T35" s="148"/>
      <c r="U35" s="155"/>
      <c r="V35" s="155" t="s">
        <v>2</v>
      </c>
      <c r="W35" s="155"/>
      <c r="X35" s="155"/>
      <c r="Y35" s="155"/>
      <c r="Z35" s="101">
        <v>2</v>
      </c>
      <c r="AA35" s="102" t="s">
        <v>56</v>
      </c>
      <c r="AB35" s="102" t="s">
        <v>64</v>
      </c>
      <c r="AC35" s="102" t="s">
        <v>39</v>
      </c>
    </row>
    <row r="36" spans="1:29">
      <c r="A36" s="3" t="s">
        <v>2047</v>
      </c>
      <c r="B36" s="35" t="s">
        <v>9</v>
      </c>
      <c r="C36" s="35" t="s">
        <v>1415</v>
      </c>
      <c r="D36" s="36" t="s">
        <v>35</v>
      </c>
      <c r="E36" s="35" t="s">
        <v>55</v>
      </c>
      <c r="F36" s="35" t="s">
        <v>56</v>
      </c>
      <c r="G36" s="35" t="s">
        <v>1428</v>
      </c>
      <c r="H36" s="35" t="s">
        <v>116</v>
      </c>
      <c r="I36" s="37"/>
      <c r="J36" s="37" t="s">
        <v>40</v>
      </c>
      <c r="K36" s="105">
        <v>455</v>
      </c>
      <c r="L36" s="179"/>
      <c r="M36" s="39">
        <v>25</v>
      </c>
      <c r="N36" s="40"/>
      <c r="O36" s="185">
        <f t="shared" si="2"/>
        <v>0</v>
      </c>
      <c r="P36" s="109" t="s">
        <v>1462</v>
      </c>
      <c r="Q36" s="108">
        <f t="shared" si="0"/>
        <v>0</v>
      </c>
      <c r="R36" s="185">
        <f t="shared" si="1"/>
        <v>0</v>
      </c>
      <c r="S36" s="35"/>
      <c r="T36" s="35"/>
      <c r="U36" s="42"/>
      <c r="V36" s="42"/>
      <c r="W36" s="42"/>
      <c r="X36" s="42"/>
      <c r="Y36" s="42"/>
      <c r="Z36" s="101">
        <v>2</v>
      </c>
      <c r="AA36" s="102" t="s">
        <v>56</v>
      </c>
      <c r="AB36" s="102" t="s">
        <v>1428</v>
      </c>
      <c r="AC36" s="102" t="s">
        <v>116</v>
      </c>
    </row>
    <row r="37" spans="1:29" s="189" customFormat="1" hidden="1">
      <c r="A37" s="195">
        <v>0</v>
      </c>
      <c r="B37" s="148" t="s">
        <v>9</v>
      </c>
      <c r="C37" s="148" t="s">
        <v>1418</v>
      </c>
      <c r="D37" s="149" t="s">
        <v>35</v>
      </c>
      <c r="E37" s="148" t="s">
        <v>66</v>
      </c>
      <c r="F37" s="148" t="s">
        <v>67</v>
      </c>
      <c r="G37" s="148" t="s">
        <v>1429</v>
      </c>
      <c r="H37" s="148" t="s">
        <v>39</v>
      </c>
      <c r="I37" s="150"/>
      <c r="J37" s="150" t="s">
        <v>40</v>
      </c>
      <c r="K37" s="151">
        <v>455</v>
      </c>
      <c r="L37" s="187"/>
      <c r="M37" s="152">
        <v>40</v>
      </c>
      <c r="N37" s="153"/>
      <c r="O37" s="188">
        <f t="shared" si="2"/>
        <v>0</v>
      </c>
      <c r="P37" s="109" t="s">
        <v>1462</v>
      </c>
      <c r="Q37" s="108">
        <f t="shared" si="0"/>
        <v>0</v>
      </c>
      <c r="R37" s="185">
        <f t="shared" si="1"/>
        <v>0</v>
      </c>
      <c r="S37" s="148"/>
      <c r="T37" s="148"/>
      <c r="U37" s="155"/>
      <c r="V37" s="155"/>
      <c r="W37" s="155"/>
      <c r="X37" s="155"/>
      <c r="Y37" s="155"/>
      <c r="Z37" s="101">
        <v>2</v>
      </c>
      <c r="AA37" s="102" t="s">
        <v>67</v>
      </c>
      <c r="AB37" s="102" t="s">
        <v>1429</v>
      </c>
      <c r="AC37" s="102" t="s">
        <v>39</v>
      </c>
    </row>
    <row r="38" spans="1:29" s="142" customFormat="1">
      <c r="A38" s="202">
        <v>5</v>
      </c>
      <c r="B38" s="35" t="s">
        <v>9</v>
      </c>
      <c r="C38" s="35" t="s">
        <v>65</v>
      </c>
      <c r="D38" s="203" t="s">
        <v>35</v>
      </c>
      <c r="E38" s="35" t="s">
        <v>66</v>
      </c>
      <c r="F38" s="35" t="s">
        <v>67</v>
      </c>
      <c r="G38" s="35" t="s">
        <v>68</v>
      </c>
      <c r="H38" s="35" t="s">
        <v>39</v>
      </c>
      <c r="I38" s="37"/>
      <c r="J38" s="37" t="s">
        <v>69</v>
      </c>
      <c r="K38" s="105">
        <v>280</v>
      </c>
      <c r="L38" s="179"/>
      <c r="M38" s="39">
        <v>24</v>
      </c>
      <c r="N38" s="40"/>
      <c r="O38" s="185">
        <f t="shared" si="2"/>
        <v>0</v>
      </c>
      <c r="P38" s="109" t="s">
        <v>1464</v>
      </c>
      <c r="Q38" s="108">
        <f t="shared" si="0"/>
        <v>0</v>
      </c>
      <c r="R38" s="185">
        <f t="shared" si="1"/>
        <v>0</v>
      </c>
      <c r="S38" s="35" t="s">
        <v>70</v>
      </c>
      <c r="T38" s="35" t="s">
        <v>71</v>
      </c>
      <c r="U38" s="42" t="s">
        <v>72</v>
      </c>
      <c r="V38" s="42" t="s">
        <v>2</v>
      </c>
      <c r="W38" s="42"/>
      <c r="X38" s="42"/>
      <c r="Y38" s="42"/>
      <c r="Z38" s="101">
        <v>2</v>
      </c>
      <c r="AA38" s="102" t="s">
        <v>67</v>
      </c>
      <c r="AB38" s="102" t="s">
        <v>68</v>
      </c>
      <c r="AC38" s="102" t="s">
        <v>39</v>
      </c>
    </row>
    <row r="39" spans="1:29" s="189" customFormat="1" hidden="1">
      <c r="A39" s="195">
        <v>0</v>
      </c>
      <c r="B39" s="148" t="s">
        <v>9</v>
      </c>
      <c r="C39" s="148" t="s">
        <v>73</v>
      </c>
      <c r="D39" s="149" t="s">
        <v>35</v>
      </c>
      <c r="E39" s="148" t="s">
        <v>66</v>
      </c>
      <c r="F39" s="148" t="s">
        <v>67</v>
      </c>
      <c r="G39" s="148" t="s">
        <v>74</v>
      </c>
      <c r="H39" s="148" t="s">
        <v>39</v>
      </c>
      <c r="I39" s="150"/>
      <c r="J39" s="150" t="s">
        <v>69</v>
      </c>
      <c r="K39" s="151">
        <v>225</v>
      </c>
      <c r="L39" s="187"/>
      <c r="M39" s="152">
        <v>24</v>
      </c>
      <c r="N39" s="153"/>
      <c r="O39" s="188">
        <f t="shared" si="2"/>
        <v>0</v>
      </c>
      <c r="P39" s="109" t="s">
        <v>1464</v>
      </c>
      <c r="Q39" s="108">
        <f t="shared" si="0"/>
        <v>0</v>
      </c>
      <c r="R39" s="185">
        <f t="shared" si="1"/>
        <v>0</v>
      </c>
      <c r="S39" s="148" t="s">
        <v>75</v>
      </c>
      <c r="T39" s="148" t="s">
        <v>76</v>
      </c>
      <c r="U39" s="155" t="s">
        <v>77</v>
      </c>
      <c r="V39" s="155" t="s">
        <v>2</v>
      </c>
      <c r="W39" s="155"/>
      <c r="X39" s="155"/>
      <c r="Y39" s="155"/>
      <c r="Z39" s="101">
        <v>2</v>
      </c>
      <c r="AA39" s="102" t="s">
        <v>67</v>
      </c>
      <c r="AB39" s="102" t="s">
        <v>74</v>
      </c>
      <c r="AC39" s="102" t="s">
        <v>39</v>
      </c>
    </row>
    <row r="40" spans="1:29">
      <c r="A40" s="3">
        <v>48</v>
      </c>
      <c r="B40" s="35" t="s">
        <v>9</v>
      </c>
      <c r="C40" s="35" t="s">
        <v>78</v>
      </c>
      <c r="D40" s="36" t="s">
        <v>35</v>
      </c>
      <c r="E40" s="35" t="s">
        <v>66</v>
      </c>
      <c r="F40" s="35" t="s">
        <v>67</v>
      </c>
      <c r="G40" s="35" t="s">
        <v>79</v>
      </c>
      <c r="H40" s="35" t="s">
        <v>39</v>
      </c>
      <c r="I40" s="147" t="s">
        <v>44</v>
      </c>
      <c r="J40" s="37" t="s">
        <v>69</v>
      </c>
      <c r="K40" s="105">
        <v>252</v>
      </c>
      <c r="L40" s="179"/>
      <c r="M40" s="39">
        <v>24</v>
      </c>
      <c r="N40" s="40"/>
      <c r="O40" s="185">
        <f t="shared" si="2"/>
        <v>0</v>
      </c>
      <c r="P40" s="109" t="s">
        <v>1464</v>
      </c>
      <c r="Q40" s="108">
        <f t="shared" si="0"/>
        <v>0</v>
      </c>
      <c r="R40" s="185">
        <f t="shared" si="1"/>
        <v>0</v>
      </c>
      <c r="S40" s="35" t="s">
        <v>80</v>
      </c>
      <c r="T40" s="35" t="s">
        <v>81</v>
      </c>
      <c r="U40" s="42" t="s">
        <v>82</v>
      </c>
      <c r="V40" s="42" t="s">
        <v>2</v>
      </c>
      <c r="W40" s="42"/>
      <c r="X40" s="42"/>
      <c r="Y40" s="42"/>
      <c r="Z40" s="101">
        <v>2</v>
      </c>
      <c r="AA40" s="102" t="s">
        <v>67</v>
      </c>
      <c r="AB40" s="102" t="s">
        <v>79</v>
      </c>
      <c r="AC40" s="102" t="s">
        <v>39</v>
      </c>
    </row>
    <row r="41" spans="1:29">
      <c r="A41" s="3" t="s">
        <v>2047</v>
      </c>
      <c r="B41" s="35" t="s">
        <v>9</v>
      </c>
      <c r="C41" s="35" t="s">
        <v>83</v>
      </c>
      <c r="D41" s="36" t="s">
        <v>35</v>
      </c>
      <c r="E41" s="35" t="s">
        <v>66</v>
      </c>
      <c r="F41" s="35" t="s">
        <v>67</v>
      </c>
      <c r="G41" s="35" t="s">
        <v>84</v>
      </c>
      <c r="H41" s="35" t="s">
        <v>47</v>
      </c>
      <c r="I41" s="37"/>
      <c r="J41" s="37" t="s">
        <v>48</v>
      </c>
      <c r="K41" s="105">
        <v>283</v>
      </c>
      <c r="L41" s="179"/>
      <c r="M41" s="39">
        <v>40</v>
      </c>
      <c r="N41" s="40"/>
      <c r="O41" s="185">
        <f t="shared" si="2"/>
        <v>0</v>
      </c>
      <c r="P41" s="109" t="s">
        <v>1464</v>
      </c>
      <c r="Q41" s="108">
        <f t="shared" si="0"/>
        <v>0</v>
      </c>
      <c r="R41" s="185">
        <f t="shared" si="1"/>
        <v>0</v>
      </c>
      <c r="S41" s="35" t="s">
        <v>75</v>
      </c>
      <c r="T41" s="35" t="s">
        <v>85</v>
      </c>
      <c r="U41" s="42" t="s">
        <v>86</v>
      </c>
      <c r="V41" s="42" t="s">
        <v>2</v>
      </c>
      <c r="W41" s="42"/>
      <c r="X41" s="42"/>
      <c r="Y41" s="42"/>
      <c r="Z41" s="101">
        <v>2</v>
      </c>
      <c r="AA41" s="102" t="s">
        <v>67</v>
      </c>
      <c r="AB41" s="102" t="s">
        <v>84</v>
      </c>
      <c r="AC41" s="102" t="s">
        <v>47</v>
      </c>
    </row>
    <row r="42" spans="1:29" s="189" customFormat="1" hidden="1">
      <c r="A42" s="195">
        <v>0</v>
      </c>
      <c r="B42" s="148" t="s">
        <v>9</v>
      </c>
      <c r="C42" s="148" t="s">
        <v>87</v>
      </c>
      <c r="D42" s="149" t="s">
        <v>35</v>
      </c>
      <c r="E42" s="148" t="s">
        <v>66</v>
      </c>
      <c r="F42" s="148" t="s">
        <v>67</v>
      </c>
      <c r="G42" s="148" t="s">
        <v>88</v>
      </c>
      <c r="H42" s="148" t="s">
        <v>39</v>
      </c>
      <c r="I42" s="150"/>
      <c r="J42" s="150" t="s">
        <v>69</v>
      </c>
      <c r="K42" s="151">
        <v>308</v>
      </c>
      <c r="L42" s="187"/>
      <c r="M42" s="152">
        <v>24</v>
      </c>
      <c r="N42" s="153"/>
      <c r="O42" s="188">
        <f t="shared" si="2"/>
        <v>0</v>
      </c>
      <c r="P42" s="109" t="s">
        <v>1464</v>
      </c>
      <c r="Q42" s="108">
        <f t="shared" si="0"/>
        <v>0</v>
      </c>
      <c r="R42" s="185">
        <f t="shared" si="1"/>
        <v>0</v>
      </c>
      <c r="S42" s="148" t="s">
        <v>75</v>
      </c>
      <c r="T42" s="148" t="s">
        <v>85</v>
      </c>
      <c r="U42" s="155" t="s">
        <v>86</v>
      </c>
      <c r="V42" s="155" t="s">
        <v>2</v>
      </c>
      <c r="W42" s="155"/>
      <c r="X42" s="155"/>
      <c r="Y42" s="155"/>
      <c r="Z42" s="101">
        <v>2</v>
      </c>
      <c r="AA42" s="102" t="s">
        <v>67</v>
      </c>
      <c r="AB42" s="102" t="s">
        <v>88</v>
      </c>
      <c r="AC42" s="102" t="s">
        <v>39</v>
      </c>
    </row>
    <row r="43" spans="1:29" s="189" customFormat="1" hidden="1">
      <c r="A43" s="195">
        <v>0</v>
      </c>
      <c r="B43" s="148" t="s">
        <v>9</v>
      </c>
      <c r="C43" s="148" t="s">
        <v>89</v>
      </c>
      <c r="D43" s="149" t="s">
        <v>35</v>
      </c>
      <c r="E43" s="148" t="s">
        <v>66</v>
      </c>
      <c r="F43" s="148" t="s">
        <v>67</v>
      </c>
      <c r="G43" s="148" t="s">
        <v>90</v>
      </c>
      <c r="H43" s="148" t="s">
        <v>47</v>
      </c>
      <c r="I43" s="150"/>
      <c r="J43" s="150" t="s">
        <v>48</v>
      </c>
      <c r="K43" s="151">
        <v>350</v>
      </c>
      <c r="L43" s="187"/>
      <c r="M43" s="152">
        <v>40</v>
      </c>
      <c r="N43" s="153"/>
      <c r="O43" s="188">
        <f t="shared" si="2"/>
        <v>0</v>
      </c>
      <c r="P43" s="109" t="s">
        <v>1464</v>
      </c>
      <c r="Q43" s="108">
        <f t="shared" si="0"/>
        <v>0</v>
      </c>
      <c r="R43" s="185">
        <f t="shared" si="1"/>
        <v>0</v>
      </c>
      <c r="S43" s="148" t="s">
        <v>75</v>
      </c>
      <c r="T43" s="148" t="s">
        <v>91</v>
      </c>
      <c r="U43" s="155" t="s">
        <v>92</v>
      </c>
      <c r="V43" s="155" t="s">
        <v>2</v>
      </c>
      <c r="W43" s="155"/>
      <c r="X43" s="155"/>
      <c r="Y43" s="155"/>
      <c r="Z43" s="101">
        <v>2</v>
      </c>
      <c r="AA43" s="102" t="s">
        <v>67</v>
      </c>
      <c r="AB43" s="102" t="s">
        <v>90</v>
      </c>
      <c r="AC43" s="102" t="s">
        <v>47</v>
      </c>
    </row>
    <row r="44" spans="1:29">
      <c r="A44" s="3" t="s">
        <v>2047</v>
      </c>
      <c r="B44" s="35" t="s">
        <v>9</v>
      </c>
      <c r="C44" s="35" t="s">
        <v>93</v>
      </c>
      <c r="D44" s="36" t="s">
        <v>35</v>
      </c>
      <c r="E44" s="35" t="s">
        <v>66</v>
      </c>
      <c r="F44" s="35" t="s">
        <v>67</v>
      </c>
      <c r="G44" s="35" t="s">
        <v>1454</v>
      </c>
      <c r="H44" s="35" t="s">
        <v>47</v>
      </c>
      <c r="I44" s="37"/>
      <c r="J44" s="37" t="s">
        <v>48</v>
      </c>
      <c r="K44" s="105">
        <v>283</v>
      </c>
      <c r="L44" s="179"/>
      <c r="M44" s="39">
        <v>40</v>
      </c>
      <c r="N44" s="40"/>
      <c r="O44" s="185">
        <f t="shared" si="2"/>
        <v>0</v>
      </c>
      <c r="P44" s="109" t="s">
        <v>1464</v>
      </c>
      <c r="Q44" s="108">
        <f t="shared" si="0"/>
        <v>0</v>
      </c>
      <c r="R44" s="185">
        <f t="shared" si="1"/>
        <v>0</v>
      </c>
      <c r="S44" s="35" t="s">
        <v>41</v>
      </c>
      <c r="T44" s="35" t="s">
        <v>94</v>
      </c>
      <c r="U44" s="42" t="s">
        <v>95</v>
      </c>
      <c r="V44" s="42" t="s">
        <v>2</v>
      </c>
      <c r="W44" s="42"/>
      <c r="X44" s="42"/>
      <c r="Y44" s="42"/>
      <c r="Z44" s="101">
        <v>2</v>
      </c>
      <c r="AA44" s="102" t="s">
        <v>67</v>
      </c>
      <c r="AB44" s="102" t="s">
        <v>1454</v>
      </c>
      <c r="AC44" s="102" t="s">
        <v>47</v>
      </c>
    </row>
    <row r="45" spans="1:29">
      <c r="A45" s="3">
        <v>37</v>
      </c>
      <c r="B45" s="35" t="s">
        <v>9</v>
      </c>
      <c r="C45" s="35" t="s">
        <v>96</v>
      </c>
      <c r="D45" s="36" t="s">
        <v>35</v>
      </c>
      <c r="E45" s="35" t="s">
        <v>66</v>
      </c>
      <c r="F45" s="35" t="s">
        <v>67</v>
      </c>
      <c r="G45" s="35" t="s">
        <v>97</v>
      </c>
      <c r="H45" s="35" t="s">
        <v>39</v>
      </c>
      <c r="I45" s="37"/>
      <c r="J45" s="37" t="s">
        <v>69</v>
      </c>
      <c r="K45" s="105">
        <v>280</v>
      </c>
      <c r="L45" s="179"/>
      <c r="M45" s="39">
        <v>24</v>
      </c>
      <c r="N45" s="40"/>
      <c r="O45" s="185">
        <f t="shared" si="2"/>
        <v>0</v>
      </c>
      <c r="P45" s="109" t="s">
        <v>1464</v>
      </c>
      <c r="Q45" s="108">
        <f t="shared" si="0"/>
        <v>0</v>
      </c>
      <c r="R45" s="185">
        <f t="shared" si="1"/>
        <v>0</v>
      </c>
      <c r="S45" s="35" t="s">
        <v>41</v>
      </c>
      <c r="T45" s="35" t="s">
        <v>98</v>
      </c>
      <c r="U45" s="42" t="s">
        <v>99</v>
      </c>
      <c r="V45" s="42" t="s">
        <v>2</v>
      </c>
      <c r="W45" s="42"/>
      <c r="X45" s="42"/>
      <c r="Y45" s="42"/>
      <c r="Z45" s="101">
        <v>2</v>
      </c>
      <c r="AA45" s="102" t="s">
        <v>67</v>
      </c>
      <c r="AB45" s="102" t="s">
        <v>97</v>
      </c>
      <c r="AC45" s="102" t="s">
        <v>39</v>
      </c>
    </row>
    <row r="46" spans="1:29" s="189" customFormat="1" hidden="1">
      <c r="A46" s="195">
        <v>0</v>
      </c>
      <c r="B46" s="148" t="s">
        <v>9</v>
      </c>
      <c r="C46" s="148" t="s">
        <v>100</v>
      </c>
      <c r="D46" s="149" t="s">
        <v>35</v>
      </c>
      <c r="E46" s="148" t="s">
        <v>66</v>
      </c>
      <c r="F46" s="148" t="s">
        <v>67</v>
      </c>
      <c r="G46" s="148" t="s">
        <v>101</v>
      </c>
      <c r="H46" s="148" t="s">
        <v>39</v>
      </c>
      <c r="I46" s="150"/>
      <c r="J46" s="150" t="s">
        <v>69</v>
      </c>
      <c r="K46" s="151">
        <v>271</v>
      </c>
      <c r="L46" s="187"/>
      <c r="M46" s="152">
        <v>24</v>
      </c>
      <c r="N46" s="153"/>
      <c r="O46" s="188">
        <f t="shared" si="2"/>
        <v>0</v>
      </c>
      <c r="P46" s="109" t="s">
        <v>1464</v>
      </c>
      <c r="Q46" s="108">
        <f t="shared" si="0"/>
        <v>0</v>
      </c>
      <c r="R46" s="185">
        <f t="shared" si="1"/>
        <v>0</v>
      </c>
      <c r="S46" s="148" t="s">
        <v>102</v>
      </c>
      <c r="T46" s="148" t="s">
        <v>103</v>
      </c>
      <c r="U46" s="155"/>
      <c r="V46" s="155" t="s">
        <v>2</v>
      </c>
      <c r="W46" s="155"/>
      <c r="X46" s="155"/>
      <c r="Y46" s="155"/>
      <c r="Z46" s="101">
        <v>2</v>
      </c>
      <c r="AA46" s="102" t="s">
        <v>67</v>
      </c>
      <c r="AB46" s="102" t="s">
        <v>101</v>
      </c>
      <c r="AC46" s="102" t="s">
        <v>39</v>
      </c>
    </row>
    <row r="47" spans="1:29">
      <c r="A47" s="3">
        <v>21</v>
      </c>
      <c r="B47" s="35" t="s">
        <v>9</v>
      </c>
      <c r="C47" s="35" t="s">
        <v>104</v>
      </c>
      <c r="D47" s="36" t="s">
        <v>35</v>
      </c>
      <c r="E47" s="35" t="s">
        <v>66</v>
      </c>
      <c r="F47" s="35" t="s">
        <v>67</v>
      </c>
      <c r="G47" s="35" t="s">
        <v>101</v>
      </c>
      <c r="H47" s="35" t="s">
        <v>39</v>
      </c>
      <c r="I47" s="37"/>
      <c r="J47" s="37" t="s">
        <v>69</v>
      </c>
      <c r="K47" s="105">
        <v>271</v>
      </c>
      <c r="L47" s="179"/>
      <c r="M47" s="39">
        <v>24</v>
      </c>
      <c r="N47" s="40"/>
      <c r="O47" s="185">
        <f t="shared" si="2"/>
        <v>0</v>
      </c>
      <c r="P47" s="109" t="s">
        <v>1464</v>
      </c>
      <c r="Q47" s="108">
        <f t="shared" si="0"/>
        <v>0</v>
      </c>
      <c r="R47" s="185">
        <f t="shared" si="1"/>
        <v>0</v>
      </c>
      <c r="S47" s="35" t="s">
        <v>102</v>
      </c>
      <c r="T47" s="35" t="s">
        <v>103</v>
      </c>
      <c r="U47" s="42"/>
      <c r="V47" s="42" t="s">
        <v>2</v>
      </c>
      <c r="W47" s="42"/>
      <c r="X47" s="42"/>
      <c r="Y47" s="42"/>
      <c r="Z47" s="101">
        <v>2</v>
      </c>
      <c r="AA47" s="102" t="s">
        <v>67</v>
      </c>
      <c r="AB47" s="102" t="s">
        <v>101</v>
      </c>
      <c r="AC47" s="102" t="s">
        <v>39</v>
      </c>
    </row>
    <row r="48" spans="1:29">
      <c r="A48" s="3">
        <v>40</v>
      </c>
      <c r="B48" s="35" t="s">
        <v>9</v>
      </c>
      <c r="C48" s="35" t="s">
        <v>1419</v>
      </c>
      <c r="D48" s="36" t="s">
        <v>35</v>
      </c>
      <c r="E48" s="35" t="s">
        <v>66</v>
      </c>
      <c r="F48" s="35" t="s">
        <v>67</v>
      </c>
      <c r="G48" s="35" t="s">
        <v>101</v>
      </c>
      <c r="H48" s="35" t="s">
        <v>39</v>
      </c>
      <c r="I48" s="37"/>
      <c r="J48" s="37" t="s">
        <v>40</v>
      </c>
      <c r="K48" s="105">
        <v>375</v>
      </c>
      <c r="L48" s="179"/>
      <c r="M48" s="39">
        <v>40</v>
      </c>
      <c r="N48" s="40"/>
      <c r="O48" s="185">
        <f t="shared" si="2"/>
        <v>0</v>
      </c>
      <c r="P48" s="109" t="s">
        <v>1462</v>
      </c>
      <c r="Q48" s="108">
        <f t="shared" si="0"/>
        <v>0</v>
      </c>
      <c r="R48" s="185">
        <f t="shared" si="1"/>
        <v>0</v>
      </c>
      <c r="S48" s="35"/>
      <c r="T48" s="35"/>
      <c r="U48" s="42"/>
      <c r="V48" s="42"/>
      <c r="W48" s="42"/>
      <c r="X48" s="42"/>
      <c r="Y48" s="42"/>
      <c r="Z48" s="101">
        <v>2</v>
      </c>
      <c r="AA48" s="102" t="s">
        <v>67</v>
      </c>
      <c r="AB48" s="102" t="s">
        <v>101</v>
      </c>
      <c r="AC48" s="102" t="s">
        <v>39</v>
      </c>
    </row>
    <row r="49" spans="1:29">
      <c r="A49" s="3" t="s">
        <v>2047</v>
      </c>
      <c r="B49" s="35" t="s">
        <v>9</v>
      </c>
      <c r="C49" s="35" t="s">
        <v>105</v>
      </c>
      <c r="D49" s="36" t="s">
        <v>35</v>
      </c>
      <c r="E49" s="35" t="s">
        <v>66</v>
      </c>
      <c r="F49" s="35" t="s">
        <v>67</v>
      </c>
      <c r="G49" s="35" t="s">
        <v>1455</v>
      </c>
      <c r="H49" s="35" t="s">
        <v>47</v>
      </c>
      <c r="I49" s="37"/>
      <c r="J49" s="37" t="s">
        <v>48</v>
      </c>
      <c r="K49" s="105">
        <v>297</v>
      </c>
      <c r="L49" s="179"/>
      <c r="M49" s="39">
        <v>40</v>
      </c>
      <c r="N49" s="40"/>
      <c r="O49" s="185">
        <f t="shared" si="2"/>
        <v>0</v>
      </c>
      <c r="P49" s="109" t="s">
        <v>1464</v>
      </c>
      <c r="Q49" s="108">
        <f t="shared" si="0"/>
        <v>0</v>
      </c>
      <c r="R49" s="185">
        <f t="shared" si="1"/>
        <v>0</v>
      </c>
      <c r="S49" s="35" t="s">
        <v>106</v>
      </c>
      <c r="T49" s="35" t="s">
        <v>107</v>
      </c>
      <c r="U49" s="42" t="s">
        <v>108</v>
      </c>
      <c r="V49" s="42" t="s">
        <v>2</v>
      </c>
      <c r="W49" s="42"/>
      <c r="X49" s="42"/>
      <c r="Y49" s="42"/>
      <c r="Z49" s="101">
        <v>2</v>
      </c>
      <c r="AA49" s="102" t="s">
        <v>67</v>
      </c>
      <c r="AB49" s="102" t="s">
        <v>1455</v>
      </c>
      <c r="AC49" s="102" t="s">
        <v>47</v>
      </c>
    </row>
    <row r="50" spans="1:29">
      <c r="A50" s="3">
        <v>62</v>
      </c>
      <c r="B50" s="35" t="s">
        <v>9</v>
      </c>
      <c r="C50" s="35" t="s">
        <v>109</v>
      </c>
      <c r="D50" s="36" t="s">
        <v>35</v>
      </c>
      <c r="E50" s="35" t="s">
        <v>66</v>
      </c>
      <c r="F50" s="35" t="s">
        <v>67</v>
      </c>
      <c r="G50" s="35" t="s">
        <v>110</v>
      </c>
      <c r="H50" s="35" t="s">
        <v>39</v>
      </c>
      <c r="I50" s="37"/>
      <c r="J50" s="37" t="s">
        <v>69</v>
      </c>
      <c r="K50" s="105">
        <v>280</v>
      </c>
      <c r="L50" s="179"/>
      <c r="M50" s="39">
        <v>24</v>
      </c>
      <c r="N50" s="40"/>
      <c r="O50" s="185">
        <f t="shared" si="2"/>
        <v>0</v>
      </c>
      <c r="P50" s="109" t="s">
        <v>1464</v>
      </c>
      <c r="Q50" s="108">
        <f t="shared" si="0"/>
        <v>0</v>
      </c>
      <c r="R50" s="185">
        <f t="shared" si="1"/>
        <v>0</v>
      </c>
      <c r="S50" s="35" t="s">
        <v>111</v>
      </c>
      <c r="T50" s="35" t="s">
        <v>112</v>
      </c>
      <c r="U50" s="42" t="s">
        <v>113</v>
      </c>
      <c r="V50" s="42" t="s">
        <v>2</v>
      </c>
      <c r="W50" s="42"/>
      <c r="X50" s="42"/>
      <c r="Y50" s="42"/>
      <c r="Z50" s="101">
        <v>2</v>
      </c>
      <c r="AA50" s="102" t="s">
        <v>67</v>
      </c>
      <c r="AB50" s="102" t="s">
        <v>110</v>
      </c>
      <c r="AC50" s="102" t="s">
        <v>39</v>
      </c>
    </row>
    <row r="51" spans="1:29" s="189" customFormat="1" hidden="1">
      <c r="A51" s="195">
        <v>0</v>
      </c>
      <c r="B51" s="148" t="s">
        <v>9</v>
      </c>
      <c r="C51" s="148" t="s">
        <v>114</v>
      </c>
      <c r="D51" s="149" t="s">
        <v>35</v>
      </c>
      <c r="E51" s="148" t="s">
        <v>66</v>
      </c>
      <c r="F51" s="148" t="s">
        <v>67</v>
      </c>
      <c r="G51" s="148" t="s">
        <v>115</v>
      </c>
      <c r="H51" s="148" t="s">
        <v>116</v>
      </c>
      <c r="I51" s="150"/>
      <c r="J51" s="150" t="s">
        <v>40</v>
      </c>
      <c r="K51" s="151">
        <v>455</v>
      </c>
      <c r="L51" s="187"/>
      <c r="M51" s="152">
        <v>25</v>
      </c>
      <c r="N51" s="153"/>
      <c r="O51" s="188">
        <f t="shared" si="2"/>
        <v>0</v>
      </c>
      <c r="P51" s="109" t="s">
        <v>1462</v>
      </c>
      <c r="Q51" s="108">
        <f t="shared" si="0"/>
        <v>0</v>
      </c>
      <c r="R51" s="185">
        <f t="shared" si="1"/>
        <v>0</v>
      </c>
      <c r="S51" s="148" t="s">
        <v>117</v>
      </c>
      <c r="T51" s="148" t="s">
        <v>118</v>
      </c>
      <c r="U51" s="155"/>
      <c r="V51" s="155" t="s">
        <v>2</v>
      </c>
      <c r="W51" s="155"/>
      <c r="X51" s="155"/>
      <c r="Y51" s="155"/>
      <c r="Z51" s="101">
        <v>2</v>
      </c>
      <c r="AA51" s="102" t="s">
        <v>67</v>
      </c>
      <c r="AB51" s="102" t="s">
        <v>115</v>
      </c>
      <c r="AC51" s="102" t="s">
        <v>116</v>
      </c>
    </row>
    <row r="52" spans="1:29" s="189" customFormat="1" hidden="1">
      <c r="A52" s="195">
        <v>0</v>
      </c>
      <c r="B52" s="148" t="s">
        <v>9</v>
      </c>
      <c r="C52" s="148" t="s">
        <v>119</v>
      </c>
      <c r="D52" s="149" t="s">
        <v>35</v>
      </c>
      <c r="E52" s="148" t="s">
        <v>66</v>
      </c>
      <c r="F52" s="148" t="s">
        <v>67</v>
      </c>
      <c r="G52" s="148" t="s">
        <v>115</v>
      </c>
      <c r="H52" s="148" t="s">
        <v>39</v>
      </c>
      <c r="I52" s="150"/>
      <c r="J52" s="150" t="s">
        <v>40</v>
      </c>
      <c r="K52" s="151">
        <v>375</v>
      </c>
      <c r="L52" s="187"/>
      <c r="M52" s="152">
        <v>40</v>
      </c>
      <c r="N52" s="153"/>
      <c r="O52" s="188">
        <f t="shared" si="2"/>
        <v>0</v>
      </c>
      <c r="P52" s="109" t="s">
        <v>1462</v>
      </c>
      <c r="Q52" s="108">
        <f t="shared" si="0"/>
        <v>0</v>
      </c>
      <c r="R52" s="185">
        <f t="shared" si="1"/>
        <v>0</v>
      </c>
      <c r="S52" s="148" t="s">
        <v>117</v>
      </c>
      <c r="T52" s="148" t="s">
        <v>118</v>
      </c>
      <c r="U52" s="155"/>
      <c r="V52" s="155" t="s">
        <v>2</v>
      </c>
      <c r="W52" s="155"/>
      <c r="X52" s="155"/>
      <c r="Y52" s="155"/>
      <c r="Z52" s="101">
        <v>2</v>
      </c>
      <c r="AA52" s="102" t="s">
        <v>67</v>
      </c>
      <c r="AB52" s="102" t="s">
        <v>115</v>
      </c>
      <c r="AC52" s="102" t="s">
        <v>39</v>
      </c>
    </row>
    <row r="53" spans="1:29">
      <c r="A53" s="3" t="s">
        <v>2047</v>
      </c>
      <c r="B53" s="35" t="s">
        <v>9</v>
      </c>
      <c r="C53" s="35" t="s">
        <v>120</v>
      </c>
      <c r="D53" s="36" t="s">
        <v>35</v>
      </c>
      <c r="E53" s="35" t="s">
        <v>66</v>
      </c>
      <c r="F53" s="35" t="s">
        <v>67</v>
      </c>
      <c r="G53" s="35" t="s">
        <v>1456</v>
      </c>
      <c r="H53" s="35" t="s">
        <v>47</v>
      </c>
      <c r="I53" s="37"/>
      <c r="J53" s="37" t="s">
        <v>40</v>
      </c>
      <c r="K53" s="105">
        <v>229</v>
      </c>
      <c r="L53" s="179"/>
      <c r="M53" s="39">
        <v>40</v>
      </c>
      <c r="N53" s="40"/>
      <c r="O53" s="185">
        <f t="shared" si="2"/>
        <v>0</v>
      </c>
      <c r="P53" s="109" t="s">
        <v>1464</v>
      </c>
      <c r="Q53" s="108">
        <f t="shared" si="0"/>
        <v>0</v>
      </c>
      <c r="R53" s="185">
        <f t="shared" si="1"/>
        <v>0</v>
      </c>
      <c r="S53" s="35" t="s">
        <v>41</v>
      </c>
      <c r="T53" s="35" t="s">
        <v>50</v>
      </c>
      <c r="U53" s="42" t="s">
        <v>121</v>
      </c>
      <c r="V53" s="42" t="s">
        <v>2</v>
      </c>
      <c r="W53" s="42"/>
      <c r="X53" s="42"/>
      <c r="Y53" s="42"/>
      <c r="Z53" s="101">
        <v>2</v>
      </c>
      <c r="AA53" s="102" t="s">
        <v>67</v>
      </c>
      <c r="AB53" s="102" t="s">
        <v>1456</v>
      </c>
      <c r="AC53" s="102" t="s">
        <v>47</v>
      </c>
    </row>
    <row r="54" spans="1:29" s="189" customFormat="1" hidden="1">
      <c r="A54" s="195">
        <v>0</v>
      </c>
      <c r="B54" s="148" t="s">
        <v>9</v>
      </c>
      <c r="C54" s="148" t="s">
        <v>1420</v>
      </c>
      <c r="D54" s="149" t="s">
        <v>35</v>
      </c>
      <c r="E54" s="148" t="s">
        <v>66</v>
      </c>
      <c r="F54" s="148" t="s">
        <v>67</v>
      </c>
      <c r="G54" s="148" t="s">
        <v>123</v>
      </c>
      <c r="H54" s="148" t="s">
        <v>116</v>
      </c>
      <c r="I54" s="150"/>
      <c r="J54" s="150" t="s">
        <v>40</v>
      </c>
      <c r="K54" s="151">
        <v>521</v>
      </c>
      <c r="L54" s="187"/>
      <c r="M54" s="152">
        <v>25</v>
      </c>
      <c r="N54" s="153"/>
      <c r="O54" s="188">
        <f t="shared" si="2"/>
        <v>0</v>
      </c>
      <c r="P54" s="109" t="s">
        <v>1462</v>
      </c>
      <c r="Q54" s="108">
        <f t="shared" si="0"/>
        <v>0</v>
      </c>
      <c r="R54" s="185">
        <f t="shared" si="1"/>
        <v>0</v>
      </c>
      <c r="S54" s="148"/>
      <c r="T54" s="148"/>
      <c r="U54" s="155"/>
      <c r="V54" s="155"/>
      <c r="W54" s="155"/>
      <c r="X54" s="155"/>
      <c r="Y54" s="155"/>
      <c r="Z54" s="101">
        <v>2</v>
      </c>
      <c r="AA54" s="102" t="s">
        <v>67</v>
      </c>
      <c r="AB54" s="102" t="s">
        <v>123</v>
      </c>
      <c r="AC54" s="102" t="s">
        <v>116</v>
      </c>
    </row>
    <row r="55" spans="1:29" s="189" customFormat="1" hidden="1">
      <c r="A55" s="195">
        <v>0</v>
      </c>
      <c r="B55" s="148" t="s">
        <v>9</v>
      </c>
      <c r="C55" s="148" t="s">
        <v>122</v>
      </c>
      <c r="D55" s="149" t="s">
        <v>35</v>
      </c>
      <c r="E55" s="148" t="s">
        <v>66</v>
      </c>
      <c r="F55" s="148" t="s">
        <v>67</v>
      </c>
      <c r="G55" s="148" t="s">
        <v>123</v>
      </c>
      <c r="H55" s="148" t="s">
        <v>39</v>
      </c>
      <c r="I55" s="150"/>
      <c r="J55" s="150" t="s">
        <v>40</v>
      </c>
      <c r="K55" s="151">
        <v>375</v>
      </c>
      <c r="L55" s="187"/>
      <c r="M55" s="152">
        <v>40</v>
      </c>
      <c r="N55" s="153"/>
      <c r="O55" s="188">
        <f t="shared" si="2"/>
        <v>0</v>
      </c>
      <c r="P55" s="109" t="s">
        <v>1462</v>
      </c>
      <c r="Q55" s="108">
        <f t="shared" si="0"/>
        <v>0</v>
      </c>
      <c r="R55" s="185">
        <f t="shared" si="1"/>
        <v>0</v>
      </c>
      <c r="S55" s="148" t="s">
        <v>117</v>
      </c>
      <c r="T55" s="148" t="s">
        <v>124</v>
      </c>
      <c r="U55" s="155"/>
      <c r="V55" s="155" t="s">
        <v>2</v>
      </c>
      <c r="W55" s="155"/>
      <c r="X55" s="155"/>
      <c r="Y55" s="155"/>
      <c r="Z55" s="101">
        <v>2</v>
      </c>
      <c r="AA55" s="102" t="s">
        <v>67</v>
      </c>
      <c r="AB55" s="102" t="s">
        <v>123</v>
      </c>
      <c r="AC55" s="102" t="s">
        <v>39</v>
      </c>
    </row>
    <row r="56" spans="1:29" s="189" customFormat="1" hidden="1">
      <c r="A56" s="195">
        <v>0</v>
      </c>
      <c r="B56" s="148" t="s">
        <v>9</v>
      </c>
      <c r="C56" s="148" t="s">
        <v>125</v>
      </c>
      <c r="D56" s="149" t="s">
        <v>35</v>
      </c>
      <c r="E56" s="148" t="s">
        <v>66</v>
      </c>
      <c r="F56" s="148" t="s">
        <v>67</v>
      </c>
      <c r="G56" s="148" t="s">
        <v>126</v>
      </c>
      <c r="H56" s="148" t="s">
        <v>39</v>
      </c>
      <c r="I56" s="150"/>
      <c r="J56" s="150" t="s">
        <v>69</v>
      </c>
      <c r="K56" s="151">
        <v>141</v>
      </c>
      <c r="L56" s="187"/>
      <c r="M56" s="152">
        <v>24</v>
      </c>
      <c r="N56" s="153"/>
      <c r="O56" s="188">
        <f t="shared" si="2"/>
        <v>0</v>
      </c>
      <c r="P56" s="109" t="s">
        <v>1464</v>
      </c>
      <c r="Q56" s="108">
        <f t="shared" si="0"/>
        <v>0</v>
      </c>
      <c r="R56" s="185">
        <f t="shared" si="1"/>
        <v>0</v>
      </c>
      <c r="S56" s="148" t="s">
        <v>41</v>
      </c>
      <c r="T56" s="148" t="s">
        <v>50</v>
      </c>
      <c r="U56" s="155" t="s">
        <v>127</v>
      </c>
      <c r="V56" s="155" t="s">
        <v>2</v>
      </c>
      <c r="W56" s="155"/>
      <c r="X56" s="155"/>
      <c r="Y56" s="155"/>
      <c r="Z56" s="101">
        <v>2</v>
      </c>
      <c r="AA56" s="102" t="s">
        <v>67</v>
      </c>
      <c r="AB56" s="102" t="s">
        <v>126</v>
      </c>
      <c r="AC56" s="102" t="s">
        <v>39</v>
      </c>
    </row>
    <row r="57" spans="1:29">
      <c r="A57" s="3" t="s">
        <v>2047</v>
      </c>
      <c r="B57" s="35" t="s">
        <v>9</v>
      </c>
      <c r="C57" s="35" t="s">
        <v>128</v>
      </c>
      <c r="D57" s="36" t="s">
        <v>35</v>
      </c>
      <c r="E57" s="35" t="s">
        <v>66</v>
      </c>
      <c r="F57" s="35" t="s">
        <v>67</v>
      </c>
      <c r="G57" s="35" t="s">
        <v>129</v>
      </c>
      <c r="H57" s="35" t="s">
        <v>47</v>
      </c>
      <c r="I57" s="37"/>
      <c r="J57" s="37" t="s">
        <v>48</v>
      </c>
      <c r="K57" s="105">
        <v>375</v>
      </c>
      <c r="L57" s="179"/>
      <c r="M57" s="39">
        <v>40</v>
      </c>
      <c r="N57" s="40"/>
      <c r="O57" s="185">
        <f t="shared" si="2"/>
        <v>0</v>
      </c>
      <c r="P57" s="109" t="s">
        <v>1464</v>
      </c>
      <c r="Q57" s="108">
        <f t="shared" si="0"/>
        <v>0</v>
      </c>
      <c r="R57" s="185">
        <f t="shared" si="1"/>
        <v>0</v>
      </c>
      <c r="S57" s="35" t="s">
        <v>41</v>
      </c>
      <c r="T57" s="35" t="s">
        <v>130</v>
      </c>
      <c r="U57" s="42" t="s">
        <v>131</v>
      </c>
      <c r="V57" s="42" t="s">
        <v>2</v>
      </c>
      <c r="W57" s="42"/>
      <c r="X57" s="42"/>
      <c r="Y57" s="42"/>
      <c r="Z57" s="101">
        <v>2</v>
      </c>
      <c r="AA57" s="102" t="s">
        <v>67</v>
      </c>
      <c r="AB57" s="102" t="s">
        <v>129</v>
      </c>
      <c r="AC57" s="102" t="s">
        <v>47</v>
      </c>
    </row>
    <row r="58" spans="1:29">
      <c r="A58" s="3">
        <v>50</v>
      </c>
      <c r="B58" s="35" t="s">
        <v>9</v>
      </c>
      <c r="C58" s="35" t="s">
        <v>132</v>
      </c>
      <c r="D58" s="36" t="s">
        <v>35</v>
      </c>
      <c r="E58" s="35" t="s">
        <v>66</v>
      </c>
      <c r="F58" s="35" t="s">
        <v>67</v>
      </c>
      <c r="G58" s="35" t="s">
        <v>133</v>
      </c>
      <c r="H58" s="35" t="s">
        <v>116</v>
      </c>
      <c r="I58" s="37"/>
      <c r="J58" s="37" t="s">
        <v>40</v>
      </c>
      <c r="K58" s="105">
        <v>421</v>
      </c>
      <c r="L58" s="179"/>
      <c r="M58" s="39">
        <v>25</v>
      </c>
      <c r="N58" s="40"/>
      <c r="O58" s="185">
        <f t="shared" si="2"/>
        <v>0</v>
      </c>
      <c r="P58" s="109" t="s">
        <v>1462</v>
      </c>
      <c r="Q58" s="108">
        <f t="shared" ref="Q58:Q99" si="3">N58/M58</f>
        <v>0</v>
      </c>
      <c r="R58" s="185">
        <f t="shared" ref="R58:R89" si="4">IF(SUM($O$26:$O$5170)&gt;=100000,IF(L58&lt;&gt;"",O58,O58*0.95),O58)</f>
        <v>0</v>
      </c>
      <c r="S58" s="35" t="s">
        <v>75</v>
      </c>
      <c r="T58" s="35" t="s">
        <v>134</v>
      </c>
      <c r="U58" s="42" t="s">
        <v>135</v>
      </c>
      <c r="V58" s="42" t="s">
        <v>2</v>
      </c>
      <c r="W58" s="42"/>
      <c r="X58" s="42"/>
      <c r="Y58" s="42"/>
      <c r="Z58" s="101">
        <v>2</v>
      </c>
      <c r="AA58" s="102" t="s">
        <v>67</v>
      </c>
      <c r="AB58" s="102" t="s">
        <v>133</v>
      </c>
      <c r="AC58" s="102" t="s">
        <v>116</v>
      </c>
    </row>
    <row r="59" spans="1:29" s="189" customFormat="1" hidden="1">
      <c r="A59" s="195">
        <v>0</v>
      </c>
      <c r="B59" s="148" t="s">
        <v>9</v>
      </c>
      <c r="C59" s="148" t="s">
        <v>136</v>
      </c>
      <c r="D59" s="149" t="s">
        <v>35</v>
      </c>
      <c r="E59" s="148" t="s">
        <v>66</v>
      </c>
      <c r="F59" s="148" t="s">
        <v>67</v>
      </c>
      <c r="G59" s="148" t="s">
        <v>133</v>
      </c>
      <c r="H59" s="148" t="s">
        <v>39</v>
      </c>
      <c r="I59" s="150"/>
      <c r="J59" s="150" t="s">
        <v>69</v>
      </c>
      <c r="K59" s="151">
        <v>375</v>
      </c>
      <c r="L59" s="187"/>
      <c r="M59" s="152">
        <v>24</v>
      </c>
      <c r="N59" s="153"/>
      <c r="O59" s="188">
        <f t="shared" si="2"/>
        <v>0</v>
      </c>
      <c r="P59" s="109" t="s">
        <v>1464</v>
      </c>
      <c r="Q59" s="108">
        <f t="shared" si="3"/>
        <v>0</v>
      </c>
      <c r="R59" s="185">
        <f t="shared" si="4"/>
        <v>0</v>
      </c>
      <c r="S59" s="148" t="s">
        <v>75</v>
      </c>
      <c r="T59" s="148" t="s">
        <v>137</v>
      </c>
      <c r="U59" s="155"/>
      <c r="V59" s="155" t="s">
        <v>2</v>
      </c>
      <c r="W59" s="155"/>
      <c r="X59" s="155"/>
      <c r="Y59" s="155"/>
      <c r="Z59" s="101">
        <v>2</v>
      </c>
      <c r="AA59" s="102" t="s">
        <v>67</v>
      </c>
      <c r="AB59" s="102" t="s">
        <v>133</v>
      </c>
      <c r="AC59" s="102" t="s">
        <v>39</v>
      </c>
    </row>
    <row r="60" spans="1:29" s="189" customFormat="1" hidden="1">
      <c r="A60" s="195">
        <v>0</v>
      </c>
      <c r="B60" s="148" t="s">
        <v>9</v>
      </c>
      <c r="C60" s="148" t="s">
        <v>138</v>
      </c>
      <c r="D60" s="149" t="s">
        <v>35</v>
      </c>
      <c r="E60" s="148" t="s">
        <v>66</v>
      </c>
      <c r="F60" s="148" t="s">
        <v>67</v>
      </c>
      <c r="G60" s="148" t="s">
        <v>133</v>
      </c>
      <c r="H60" s="148" t="s">
        <v>39</v>
      </c>
      <c r="I60" s="150"/>
      <c r="J60" s="150" t="s">
        <v>40</v>
      </c>
      <c r="K60" s="151">
        <v>375</v>
      </c>
      <c r="L60" s="187"/>
      <c r="M60" s="152">
        <v>40</v>
      </c>
      <c r="N60" s="153"/>
      <c r="O60" s="188">
        <f t="shared" si="2"/>
        <v>0</v>
      </c>
      <c r="P60" s="109" t="s">
        <v>1462</v>
      </c>
      <c r="Q60" s="108">
        <f t="shared" si="3"/>
        <v>0</v>
      </c>
      <c r="R60" s="185">
        <f t="shared" si="4"/>
        <v>0</v>
      </c>
      <c r="S60" s="148" t="s">
        <v>75</v>
      </c>
      <c r="T60" s="148" t="s">
        <v>134</v>
      </c>
      <c r="U60" s="155" t="s">
        <v>135</v>
      </c>
      <c r="V60" s="155" t="s">
        <v>2</v>
      </c>
      <c r="W60" s="155"/>
      <c r="X60" s="155"/>
      <c r="Y60" s="155"/>
      <c r="Z60" s="101">
        <v>2</v>
      </c>
      <c r="AA60" s="102" t="s">
        <v>67</v>
      </c>
      <c r="AB60" s="102" t="s">
        <v>133</v>
      </c>
      <c r="AC60" s="102" t="s">
        <v>39</v>
      </c>
    </row>
    <row r="61" spans="1:29">
      <c r="A61" s="3" t="s">
        <v>2047</v>
      </c>
      <c r="B61" s="35" t="s">
        <v>9</v>
      </c>
      <c r="C61" s="35" t="s">
        <v>139</v>
      </c>
      <c r="D61" s="36" t="s">
        <v>35</v>
      </c>
      <c r="E61" s="35" t="s">
        <v>66</v>
      </c>
      <c r="F61" s="35" t="s">
        <v>67</v>
      </c>
      <c r="G61" s="35" t="s">
        <v>140</v>
      </c>
      <c r="H61" s="35" t="s">
        <v>39</v>
      </c>
      <c r="I61" s="37"/>
      <c r="J61" s="37" t="s">
        <v>40</v>
      </c>
      <c r="K61" s="105">
        <v>365</v>
      </c>
      <c r="L61" s="179"/>
      <c r="M61" s="39">
        <v>40</v>
      </c>
      <c r="N61" s="40"/>
      <c r="O61" s="185">
        <f t="shared" si="2"/>
        <v>0</v>
      </c>
      <c r="P61" s="109" t="s">
        <v>1462</v>
      </c>
      <c r="Q61" s="108">
        <f t="shared" si="3"/>
        <v>0</v>
      </c>
      <c r="R61" s="185">
        <f t="shared" si="4"/>
        <v>0</v>
      </c>
      <c r="S61" s="35" t="s">
        <v>117</v>
      </c>
      <c r="T61" s="35" t="s">
        <v>141</v>
      </c>
      <c r="U61" s="42" t="s">
        <v>142</v>
      </c>
      <c r="V61" s="42" t="s">
        <v>2</v>
      </c>
      <c r="W61" s="42"/>
      <c r="X61" s="42"/>
      <c r="Y61" s="42"/>
      <c r="Z61" s="101">
        <v>2</v>
      </c>
      <c r="AA61" s="102" t="s">
        <v>67</v>
      </c>
      <c r="AB61" s="102" t="s">
        <v>140</v>
      </c>
      <c r="AC61" s="102" t="s">
        <v>39</v>
      </c>
    </row>
    <row r="62" spans="1:29">
      <c r="A62" s="3" t="s">
        <v>2047</v>
      </c>
      <c r="B62" s="35" t="s">
        <v>9</v>
      </c>
      <c r="C62" s="35" t="s">
        <v>143</v>
      </c>
      <c r="D62" s="36" t="s">
        <v>35</v>
      </c>
      <c r="E62" s="35" t="s">
        <v>66</v>
      </c>
      <c r="F62" s="35" t="s">
        <v>67</v>
      </c>
      <c r="G62" s="35" t="s">
        <v>144</v>
      </c>
      <c r="H62" s="35" t="s">
        <v>39</v>
      </c>
      <c r="I62" s="147" t="s">
        <v>44</v>
      </c>
      <c r="J62" s="37" t="s">
        <v>69</v>
      </c>
      <c r="K62" s="105">
        <v>267</v>
      </c>
      <c r="L62" s="179"/>
      <c r="M62" s="39">
        <v>24</v>
      </c>
      <c r="N62" s="40"/>
      <c r="O62" s="185">
        <f t="shared" si="2"/>
        <v>0</v>
      </c>
      <c r="P62" s="109" t="s">
        <v>1464</v>
      </c>
      <c r="Q62" s="108">
        <f t="shared" si="3"/>
        <v>0</v>
      </c>
      <c r="R62" s="185">
        <f t="shared" si="4"/>
        <v>0</v>
      </c>
      <c r="S62" s="35" t="s">
        <v>102</v>
      </c>
      <c r="T62" s="35" t="s">
        <v>145</v>
      </c>
      <c r="U62" s="42" t="s">
        <v>146</v>
      </c>
      <c r="V62" s="42" t="s">
        <v>2</v>
      </c>
      <c r="W62" s="42"/>
      <c r="X62" s="42"/>
      <c r="Y62" s="42"/>
      <c r="Z62" s="101">
        <v>2</v>
      </c>
      <c r="AA62" s="102" t="s">
        <v>67</v>
      </c>
      <c r="AB62" s="102" t="s">
        <v>144</v>
      </c>
      <c r="AC62" s="102" t="s">
        <v>39</v>
      </c>
    </row>
    <row r="63" spans="1:29">
      <c r="A63" s="3" t="s">
        <v>2047</v>
      </c>
      <c r="B63" s="35" t="s">
        <v>9</v>
      </c>
      <c r="C63" s="35" t="s">
        <v>147</v>
      </c>
      <c r="D63" s="36" t="s">
        <v>35</v>
      </c>
      <c r="E63" s="35" t="s">
        <v>66</v>
      </c>
      <c r="F63" s="35" t="s">
        <v>67</v>
      </c>
      <c r="G63" s="35" t="s">
        <v>148</v>
      </c>
      <c r="H63" s="35" t="s">
        <v>47</v>
      </c>
      <c r="I63" s="37"/>
      <c r="J63" s="37" t="s">
        <v>40</v>
      </c>
      <c r="K63" s="105">
        <v>375</v>
      </c>
      <c r="L63" s="179"/>
      <c r="M63" s="39">
        <v>40</v>
      </c>
      <c r="N63" s="40"/>
      <c r="O63" s="185">
        <f t="shared" si="2"/>
        <v>0</v>
      </c>
      <c r="P63" s="109" t="s">
        <v>1464</v>
      </c>
      <c r="Q63" s="108">
        <f t="shared" si="3"/>
        <v>0</v>
      </c>
      <c r="R63" s="185">
        <f t="shared" si="4"/>
        <v>0</v>
      </c>
      <c r="S63" s="35" t="s">
        <v>75</v>
      </c>
      <c r="T63" s="35" t="s">
        <v>149</v>
      </c>
      <c r="U63" s="42" t="s">
        <v>150</v>
      </c>
      <c r="V63" s="42" t="s">
        <v>2</v>
      </c>
      <c r="W63" s="42"/>
      <c r="X63" s="42"/>
      <c r="Y63" s="42"/>
      <c r="Z63" s="101">
        <v>2</v>
      </c>
      <c r="AA63" s="102" t="s">
        <v>67</v>
      </c>
      <c r="AB63" s="102" t="s">
        <v>148</v>
      </c>
      <c r="AC63" s="102" t="s">
        <v>47</v>
      </c>
    </row>
    <row r="64" spans="1:29" s="189" customFormat="1" hidden="1">
      <c r="A64" s="195">
        <v>0</v>
      </c>
      <c r="B64" s="148" t="s">
        <v>9</v>
      </c>
      <c r="C64" s="148" t="s">
        <v>151</v>
      </c>
      <c r="D64" s="149" t="s">
        <v>35</v>
      </c>
      <c r="E64" s="148" t="s">
        <v>66</v>
      </c>
      <c r="F64" s="148" t="s">
        <v>67</v>
      </c>
      <c r="G64" s="148" t="s">
        <v>152</v>
      </c>
      <c r="H64" s="148" t="s">
        <v>47</v>
      </c>
      <c r="I64" s="150"/>
      <c r="J64" s="150" t="s">
        <v>48</v>
      </c>
      <c r="K64" s="151">
        <v>365</v>
      </c>
      <c r="L64" s="187"/>
      <c r="M64" s="152">
        <v>40</v>
      </c>
      <c r="N64" s="153"/>
      <c r="O64" s="188">
        <f t="shared" si="2"/>
        <v>0</v>
      </c>
      <c r="P64" s="109" t="s">
        <v>1464</v>
      </c>
      <c r="Q64" s="108">
        <f t="shared" si="3"/>
        <v>0</v>
      </c>
      <c r="R64" s="185">
        <f t="shared" si="4"/>
        <v>0</v>
      </c>
      <c r="S64" s="148" t="s">
        <v>41</v>
      </c>
      <c r="T64" s="148" t="s">
        <v>153</v>
      </c>
      <c r="U64" s="155"/>
      <c r="V64" s="155" t="s">
        <v>2</v>
      </c>
      <c r="W64" s="155"/>
      <c r="X64" s="155"/>
      <c r="Y64" s="155"/>
      <c r="Z64" s="101">
        <v>2</v>
      </c>
      <c r="AA64" s="102" t="s">
        <v>67</v>
      </c>
      <c r="AB64" s="102" t="s">
        <v>152</v>
      </c>
      <c r="AC64" s="102" t="s">
        <v>47</v>
      </c>
    </row>
    <row r="65" spans="1:29">
      <c r="A65" s="3" t="s">
        <v>2047</v>
      </c>
      <c r="B65" s="35" t="s">
        <v>9</v>
      </c>
      <c r="C65" s="35" t="s">
        <v>154</v>
      </c>
      <c r="D65" s="36" t="s">
        <v>35</v>
      </c>
      <c r="E65" s="35" t="s">
        <v>66</v>
      </c>
      <c r="F65" s="35" t="s">
        <v>67</v>
      </c>
      <c r="G65" s="35" t="s">
        <v>155</v>
      </c>
      <c r="H65" s="35" t="s">
        <v>47</v>
      </c>
      <c r="I65" s="37"/>
      <c r="J65" s="37" t="s">
        <v>48</v>
      </c>
      <c r="K65" s="105">
        <v>339</v>
      </c>
      <c r="L65" s="179"/>
      <c r="M65" s="39">
        <v>40</v>
      </c>
      <c r="N65" s="40"/>
      <c r="O65" s="185">
        <f t="shared" si="2"/>
        <v>0</v>
      </c>
      <c r="P65" s="109" t="s">
        <v>1464</v>
      </c>
      <c r="Q65" s="108">
        <f t="shared" si="3"/>
        <v>0</v>
      </c>
      <c r="R65" s="185">
        <f t="shared" si="4"/>
        <v>0</v>
      </c>
      <c r="S65" s="35" t="s">
        <v>75</v>
      </c>
      <c r="T65" s="35" t="s">
        <v>156</v>
      </c>
      <c r="U65" s="42" t="s">
        <v>157</v>
      </c>
      <c r="V65" s="42" t="s">
        <v>2</v>
      </c>
      <c r="W65" s="42"/>
      <c r="X65" s="42"/>
      <c r="Y65" s="42"/>
      <c r="Z65" s="101">
        <v>2</v>
      </c>
      <c r="AA65" s="102" t="s">
        <v>67</v>
      </c>
      <c r="AB65" s="102" t="s">
        <v>155</v>
      </c>
      <c r="AC65" s="102" t="s">
        <v>47</v>
      </c>
    </row>
    <row r="66" spans="1:29" s="189" customFormat="1" hidden="1">
      <c r="A66" s="195">
        <v>0</v>
      </c>
      <c r="B66" s="148" t="s">
        <v>9</v>
      </c>
      <c r="C66" s="190" t="s">
        <v>158</v>
      </c>
      <c r="D66" s="149" t="s">
        <v>35</v>
      </c>
      <c r="E66" s="148" t="s">
        <v>66</v>
      </c>
      <c r="F66" s="148" t="s">
        <v>67</v>
      </c>
      <c r="G66" s="148" t="s">
        <v>159</v>
      </c>
      <c r="H66" s="148" t="s">
        <v>116</v>
      </c>
      <c r="I66" s="150"/>
      <c r="J66" s="150" t="s">
        <v>40</v>
      </c>
      <c r="K66" s="151">
        <v>521</v>
      </c>
      <c r="L66" s="187"/>
      <c r="M66" s="152">
        <v>25</v>
      </c>
      <c r="N66" s="153"/>
      <c r="O66" s="188">
        <f t="shared" si="2"/>
        <v>0</v>
      </c>
      <c r="P66" s="109" t="s">
        <v>1462</v>
      </c>
      <c r="Q66" s="108">
        <f t="shared" si="3"/>
        <v>0</v>
      </c>
      <c r="R66" s="185">
        <f t="shared" si="4"/>
        <v>0</v>
      </c>
      <c r="S66" s="148" t="s">
        <v>117</v>
      </c>
      <c r="T66" s="148" t="s">
        <v>160</v>
      </c>
      <c r="U66" s="155"/>
      <c r="V66" s="155" t="s">
        <v>2</v>
      </c>
      <c r="W66" s="155"/>
      <c r="X66" s="155"/>
      <c r="Y66" s="155"/>
      <c r="Z66" s="101">
        <v>2</v>
      </c>
      <c r="AA66" s="102" t="s">
        <v>67</v>
      </c>
      <c r="AB66" s="102" t="s">
        <v>159</v>
      </c>
      <c r="AC66" s="102" t="s">
        <v>116</v>
      </c>
    </row>
    <row r="67" spans="1:29" s="189" customFormat="1" hidden="1">
      <c r="A67" s="195">
        <v>0</v>
      </c>
      <c r="B67" s="148" t="s">
        <v>9</v>
      </c>
      <c r="C67" s="148" t="s">
        <v>161</v>
      </c>
      <c r="D67" s="149" t="s">
        <v>35</v>
      </c>
      <c r="E67" s="148" t="s">
        <v>66</v>
      </c>
      <c r="F67" s="148" t="s">
        <v>67</v>
      </c>
      <c r="G67" s="148" t="s">
        <v>159</v>
      </c>
      <c r="H67" s="148" t="s">
        <v>39</v>
      </c>
      <c r="I67" s="150"/>
      <c r="J67" s="150" t="s">
        <v>40</v>
      </c>
      <c r="K67" s="151">
        <v>391</v>
      </c>
      <c r="L67" s="187"/>
      <c r="M67" s="152">
        <v>40</v>
      </c>
      <c r="N67" s="153"/>
      <c r="O67" s="188">
        <f t="shared" si="2"/>
        <v>0</v>
      </c>
      <c r="P67" s="109" t="s">
        <v>1462</v>
      </c>
      <c r="Q67" s="108">
        <f t="shared" si="3"/>
        <v>0</v>
      </c>
      <c r="R67" s="185">
        <f t="shared" si="4"/>
        <v>0</v>
      </c>
      <c r="S67" s="148" t="s">
        <v>117</v>
      </c>
      <c r="T67" s="148" t="s">
        <v>160</v>
      </c>
      <c r="U67" s="155"/>
      <c r="V67" s="155" t="s">
        <v>2</v>
      </c>
      <c r="W67" s="155"/>
      <c r="X67" s="155"/>
      <c r="Y67" s="155"/>
      <c r="Z67" s="101">
        <v>2</v>
      </c>
      <c r="AA67" s="102" t="s">
        <v>67</v>
      </c>
      <c r="AB67" s="102" t="s">
        <v>159</v>
      </c>
      <c r="AC67" s="102" t="s">
        <v>39</v>
      </c>
    </row>
    <row r="68" spans="1:29">
      <c r="A68" s="3">
        <v>60</v>
      </c>
      <c r="B68" s="35" t="s">
        <v>9</v>
      </c>
      <c r="C68" s="35" t="s">
        <v>162</v>
      </c>
      <c r="D68" s="36" t="s">
        <v>35</v>
      </c>
      <c r="E68" s="35" t="s">
        <v>66</v>
      </c>
      <c r="F68" s="35" t="s">
        <v>67</v>
      </c>
      <c r="G68" s="35" t="s">
        <v>163</v>
      </c>
      <c r="H68" s="35" t="s">
        <v>47</v>
      </c>
      <c r="I68" s="37"/>
      <c r="J68" s="37" t="s">
        <v>48</v>
      </c>
      <c r="K68" s="105">
        <v>391</v>
      </c>
      <c r="L68" s="179"/>
      <c r="M68" s="39">
        <v>40</v>
      </c>
      <c r="N68" s="40"/>
      <c r="O68" s="185">
        <f t="shared" si="2"/>
        <v>0</v>
      </c>
      <c r="P68" s="109" t="s">
        <v>1464</v>
      </c>
      <c r="Q68" s="108">
        <f t="shared" si="3"/>
        <v>0</v>
      </c>
      <c r="R68" s="185">
        <f t="shared" si="4"/>
        <v>0</v>
      </c>
      <c r="S68" s="35" t="s">
        <v>164</v>
      </c>
      <c r="T68" s="35" t="s">
        <v>165</v>
      </c>
      <c r="U68" s="42" t="s">
        <v>166</v>
      </c>
      <c r="V68" s="42" t="s">
        <v>2</v>
      </c>
      <c r="W68" s="42"/>
      <c r="X68" s="42"/>
      <c r="Y68" s="42"/>
      <c r="Z68" s="101">
        <v>2</v>
      </c>
      <c r="AA68" s="102" t="s">
        <v>67</v>
      </c>
      <c r="AB68" s="102" t="s">
        <v>163</v>
      </c>
      <c r="AC68" s="102" t="s">
        <v>47</v>
      </c>
    </row>
    <row r="69" spans="1:29">
      <c r="A69" s="3">
        <v>4</v>
      </c>
      <c r="B69" s="35" t="s">
        <v>9</v>
      </c>
      <c r="C69" s="35" t="s">
        <v>167</v>
      </c>
      <c r="D69" s="36" t="s">
        <v>35</v>
      </c>
      <c r="E69" s="35" t="s">
        <v>66</v>
      </c>
      <c r="F69" s="35" t="s">
        <v>67</v>
      </c>
      <c r="G69" s="35" t="s">
        <v>163</v>
      </c>
      <c r="H69" s="35" t="s">
        <v>39</v>
      </c>
      <c r="I69" s="37"/>
      <c r="J69" s="37" t="s">
        <v>69</v>
      </c>
      <c r="K69" s="105">
        <v>271</v>
      </c>
      <c r="L69" s="179"/>
      <c r="M69" s="39">
        <v>24</v>
      </c>
      <c r="N69" s="40"/>
      <c r="O69" s="185">
        <f t="shared" si="2"/>
        <v>0</v>
      </c>
      <c r="P69" s="109" t="s">
        <v>1464</v>
      </c>
      <c r="Q69" s="108">
        <f t="shared" si="3"/>
        <v>0</v>
      </c>
      <c r="R69" s="185">
        <f t="shared" si="4"/>
        <v>0</v>
      </c>
      <c r="S69" s="35" t="s">
        <v>164</v>
      </c>
      <c r="T69" s="35" t="s">
        <v>165</v>
      </c>
      <c r="U69" s="42" t="s">
        <v>166</v>
      </c>
      <c r="V69" s="42" t="s">
        <v>2</v>
      </c>
      <c r="W69" s="42"/>
      <c r="X69" s="42"/>
      <c r="Y69" s="42"/>
      <c r="Z69" s="101">
        <v>2</v>
      </c>
      <c r="AA69" s="102" t="s">
        <v>67</v>
      </c>
      <c r="AB69" s="102" t="s">
        <v>163</v>
      </c>
      <c r="AC69" s="102" t="s">
        <v>39</v>
      </c>
    </row>
    <row r="70" spans="1:29" s="142" customFormat="1">
      <c r="A70" s="3">
        <v>60</v>
      </c>
      <c r="B70" s="35" t="s">
        <v>9</v>
      </c>
      <c r="C70" s="35" t="s">
        <v>1657</v>
      </c>
      <c r="D70" s="203"/>
      <c r="E70" s="35" t="s">
        <v>66</v>
      </c>
      <c r="F70" s="35" t="s">
        <v>67</v>
      </c>
      <c r="G70" s="35" t="s">
        <v>1656</v>
      </c>
      <c r="H70" s="35" t="s">
        <v>39</v>
      </c>
      <c r="I70" s="147" t="s">
        <v>44</v>
      </c>
      <c r="J70" s="37" t="s">
        <v>69</v>
      </c>
      <c r="K70" s="105">
        <v>139</v>
      </c>
      <c r="L70" s="179"/>
      <c r="M70" s="39">
        <v>24</v>
      </c>
      <c r="N70" s="40"/>
      <c r="O70" s="185">
        <f t="shared" si="2"/>
        <v>0</v>
      </c>
      <c r="P70" s="109" t="s">
        <v>1464</v>
      </c>
      <c r="Q70" s="108">
        <f t="shared" ref="Q70" si="5">N70/M70</f>
        <v>0</v>
      </c>
      <c r="R70" s="185">
        <f t="shared" si="4"/>
        <v>0</v>
      </c>
      <c r="S70" s="35"/>
      <c r="T70" s="35"/>
      <c r="U70" s="42"/>
      <c r="V70" s="42"/>
      <c r="W70" s="42"/>
      <c r="X70" s="42"/>
      <c r="Y70" s="42"/>
      <c r="Z70" s="101">
        <v>2</v>
      </c>
      <c r="AA70" s="102" t="s">
        <v>67</v>
      </c>
      <c r="AB70" s="102" t="s">
        <v>1656</v>
      </c>
      <c r="AC70" s="102" t="s">
        <v>39</v>
      </c>
    </row>
    <row r="71" spans="1:29" s="189" customFormat="1" hidden="1">
      <c r="A71" s="195">
        <v>0</v>
      </c>
      <c r="B71" s="148" t="s">
        <v>9</v>
      </c>
      <c r="C71" s="148" t="s">
        <v>1421</v>
      </c>
      <c r="D71" s="149" t="s">
        <v>35</v>
      </c>
      <c r="E71" s="148" t="s">
        <v>66</v>
      </c>
      <c r="F71" s="148" t="s">
        <v>67</v>
      </c>
      <c r="G71" s="148" t="s">
        <v>172</v>
      </c>
      <c r="H71" s="148" t="s">
        <v>116</v>
      </c>
      <c r="I71" s="150"/>
      <c r="J71" s="150" t="s">
        <v>40</v>
      </c>
      <c r="K71" s="151">
        <v>371</v>
      </c>
      <c r="L71" s="187"/>
      <c r="M71" s="152">
        <v>25</v>
      </c>
      <c r="N71" s="153"/>
      <c r="O71" s="188">
        <f t="shared" si="2"/>
        <v>0</v>
      </c>
      <c r="P71" s="109" t="s">
        <v>1462</v>
      </c>
      <c r="Q71" s="108">
        <f t="shared" si="3"/>
        <v>0</v>
      </c>
      <c r="R71" s="185">
        <f t="shared" si="4"/>
        <v>0</v>
      </c>
      <c r="S71" s="148"/>
      <c r="T71" s="148"/>
      <c r="U71" s="155"/>
      <c r="V71" s="155"/>
      <c r="W71" s="155"/>
      <c r="X71" s="155"/>
      <c r="Y71" s="155"/>
      <c r="Z71" s="101">
        <v>2</v>
      </c>
      <c r="AA71" s="102" t="s">
        <v>67</v>
      </c>
      <c r="AB71" s="102" t="s">
        <v>172</v>
      </c>
      <c r="AC71" s="102" t="s">
        <v>116</v>
      </c>
    </row>
    <row r="72" spans="1:29">
      <c r="A72" s="3">
        <v>54</v>
      </c>
      <c r="B72" s="35" t="s">
        <v>9</v>
      </c>
      <c r="C72" s="35" t="s">
        <v>1671</v>
      </c>
      <c r="D72" s="36" t="s">
        <v>35</v>
      </c>
      <c r="E72" s="35" t="s">
        <v>66</v>
      </c>
      <c r="F72" s="35" t="s">
        <v>67</v>
      </c>
      <c r="G72" s="35" t="s">
        <v>1670</v>
      </c>
      <c r="H72" s="35" t="s">
        <v>39</v>
      </c>
      <c r="I72" s="147" t="s">
        <v>44</v>
      </c>
      <c r="J72" s="37" t="s">
        <v>69</v>
      </c>
      <c r="K72" s="105">
        <v>271</v>
      </c>
      <c r="L72" s="179"/>
      <c r="M72" s="39">
        <v>24</v>
      </c>
      <c r="N72" s="40"/>
      <c r="O72" s="185">
        <f t="shared" ref="O72" si="6">IF(L72&lt;&gt;"",N72*L72,K72*N72)</f>
        <v>0</v>
      </c>
      <c r="P72" s="109" t="s">
        <v>1464</v>
      </c>
      <c r="Q72" s="108">
        <f t="shared" ref="Q72" si="7">N72/M72</f>
        <v>0</v>
      </c>
      <c r="R72" s="185">
        <f t="shared" si="4"/>
        <v>0</v>
      </c>
      <c r="S72" s="35"/>
      <c r="T72" s="35"/>
      <c r="U72" s="42"/>
      <c r="V72" s="42" t="s">
        <v>2</v>
      </c>
      <c r="W72" s="42"/>
      <c r="X72" s="42"/>
      <c r="Y72" s="42"/>
      <c r="Z72" s="101">
        <v>2</v>
      </c>
      <c r="AA72" s="102" t="s">
        <v>67</v>
      </c>
      <c r="AB72" s="102" t="s">
        <v>1670</v>
      </c>
      <c r="AC72" s="102" t="s">
        <v>39</v>
      </c>
    </row>
    <row r="73" spans="1:29">
      <c r="A73" s="3" t="s">
        <v>2047</v>
      </c>
      <c r="B73" s="35" t="s">
        <v>9</v>
      </c>
      <c r="C73" s="35" t="s">
        <v>168</v>
      </c>
      <c r="D73" s="36" t="s">
        <v>35</v>
      </c>
      <c r="E73" s="35" t="s">
        <v>66</v>
      </c>
      <c r="F73" s="35" t="s">
        <v>67</v>
      </c>
      <c r="G73" s="35" t="s">
        <v>172</v>
      </c>
      <c r="H73" s="35" t="s">
        <v>47</v>
      </c>
      <c r="I73" s="37"/>
      <c r="J73" s="37" t="s">
        <v>48</v>
      </c>
      <c r="K73" s="105">
        <v>229</v>
      </c>
      <c r="L73" s="179"/>
      <c r="M73" s="39">
        <v>40</v>
      </c>
      <c r="N73" s="40"/>
      <c r="O73" s="185">
        <f t="shared" si="2"/>
        <v>0</v>
      </c>
      <c r="P73" s="109" t="s">
        <v>1464</v>
      </c>
      <c r="Q73" s="108">
        <f t="shared" si="3"/>
        <v>0</v>
      </c>
      <c r="R73" s="185">
        <f t="shared" si="4"/>
        <v>0</v>
      </c>
      <c r="S73" s="35" t="s">
        <v>75</v>
      </c>
      <c r="T73" s="35" t="s">
        <v>169</v>
      </c>
      <c r="U73" s="42" t="s">
        <v>170</v>
      </c>
      <c r="V73" s="42" t="s">
        <v>2</v>
      </c>
      <c r="W73" s="42"/>
      <c r="X73" s="42"/>
      <c r="Y73" s="42"/>
      <c r="Z73" s="101">
        <v>2</v>
      </c>
      <c r="AA73" s="102" t="s">
        <v>67</v>
      </c>
      <c r="AB73" s="102" t="s">
        <v>172</v>
      </c>
      <c r="AC73" s="102" t="s">
        <v>47</v>
      </c>
    </row>
    <row r="74" spans="1:29">
      <c r="A74" s="3">
        <v>44</v>
      </c>
      <c r="B74" s="35" t="s">
        <v>9</v>
      </c>
      <c r="C74" s="35" t="s">
        <v>171</v>
      </c>
      <c r="D74" s="36" t="s">
        <v>35</v>
      </c>
      <c r="E74" s="35" t="s">
        <v>66</v>
      </c>
      <c r="F74" s="35" t="s">
        <v>67</v>
      </c>
      <c r="G74" s="35" t="s">
        <v>172</v>
      </c>
      <c r="H74" s="35" t="s">
        <v>39</v>
      </c>
      <c r="I74" s="147" t="s">
        <v>44</v>
      </c>
      <c r="J74" s="37" t="s">
        <v>69</v>
      </c>
      <c r="K74" s="105">
        <v>291</v>
      </c>
      <c r="L74" s="179"/>
      <c r="M74" s="39">
        <v>24</v>
      </c>
      <c r="N74" s="40"/>
      <c r="O74" s="185">
        <f t="shared" si="2"/>
        <v>0</v>
      </c>
      <c r="P74" s="109" t="s">
        <v>1464</v>
      </c>
      <c r="Q74" s="108">
        <f t="shared" si="3"/>
        <v>0</v>
      </c>
      <c r="R74" s="185">
        <f t="shared" si="4"/>
        <v>0</v>
      </c>
      <c r="S74" s="35" t="s">
        <v>75</v>
      </c>
      <c r="T74" s="35" t="s">
        <v>169</v>
      </c>
      <c r="U74" s="42" t="s">
        <v>170</v>
      </c>
      <c r="V74" s="42" t="s">
        <v>2</v>
      </c>
      <c r="W74" s="42"/>
      <c r="X74" s="42"/>
      <c r="Y74" s="42"/>
      <c r="Z74" s="101">
        <v>2</v>
      </c>
      <c r="AA74" s="102" t="s">
        <v>67</v>
      </c>
      <c r="AB74" s="102" t="s">
        <v>172</v>
      </c>
      <c r="AC74" s="102" t="s">
        <v>39</v>
      </c>
    </row>
    <row r="75" spans="1:29" s="189" customFormat="1" hidden="1">
      <c r="A75" s="195">
        <v>0</v>
      </c>
      <c r="B75" s="148" t="s">
        <v>9</v>
      </c>
      <c r="C75" s="148" t="s">
        <v>173</v>
      </c>
      <c r="D75" s="149" t="s">
        <v>35</v>
      </c>
      <c r="E75" s="148" t="s">
        <v>66</v>
      </c>
      <c r="F75" s="148" t="s">
        <v>67</v>
      </c>
      <c r="G75" s="148" t="s">
        <v>172</v>
      </c>
      <c r="H75" s="148" t="s">
        <v>39</v>
      </c>
      <c r="I75" s="156"/>
      <c r="J75" s="150" t="s">
        <v>69</v>
      </c>
      <c r="K75" s="151">
        <v>291</v>
      </c>
      <c r="L75" s="187"/>
      <c r="M75" s="152">
        <v>24</v>
      </c>
      <c r="N75" s="153"/>
      <c r="O75" s="188">
        <f t="shared" si="2"/>
        <v>0</v>
      </c>
      <c r="P75" s="109" t="s">
        <v>1464</v>
      </c>
      <c r="Q75" s="108">
        <f t="shared" si="3"/>
        <v>0</v>
      </c>
      <c r="R75" s="185">
        <f t="shared" si="4"/>
        <v>0</v>
      </c>
      <c r="S75" s="148"/>
      <c r="T75" s="148"/>
      <c r="U75" s="155"/>
      <c r="V75" s="155" t="s">
        <v>2</v>
      </c>
      <c r="W75" s="155"/>
      <c r="X75" s="155"/>
      <c r="Y75" s="155"/>
      <c r="Z75" s="101">
        <v>2</v>
      </c>
      <c r="AA75" s="102" t="s">
        <v>67</v>
      </c>
      <c r="AB75" s="102" t="s">
        <v>172</v>
      </c>
      <c r="AC75" s="102" t="s">
        <v>39</v>
      </c>
    </row>
    <row r="76" spans="1:29">
      <c r="A76" s="3">
        <v>13</v>
      </c>
      <c r="B76" s="35" t="s">
        <v>9</v>
      </c>
      <c r="C76" s="35" t="s">
        <v>178</v>
      </c>
      <c r="D76" s="36" t="s">
        <v>35</v>
      </c>
      <c r="E76" s="35" t="s">
        <v>66</v>
      </c>
      <c r="F76" s="35" t="s">
        <v>67</v>
      </c>
      <c r="G76" s="35" t="s">
        <v>175</v>
      </c>
      <c r="H76" s="35" t="s">
        <v>116</v>
      </c>
      <c r="I76" s="37"/>
      <c r="J76" s="37" t="s">
        <v>40</v>
      </c>
      <c r="K76" s="105">
        <v>551</v>
      </c>
      <c r="L76" s="179"/>
      <c r="M76" s="39">
        <v>25</v>
      </c>
      <c r="N76" s="40"/>
      <c r="O76" s="185">
        <f t="shared" si="2"/>
        <v>0</v>
      </c>
      <c r="P76" s="109" t="s">
        <v>1462</v>
      </c>
      <c r="Q76" s="108">
        <f t="shared" si="3"/>
        <v>0</v>
      </c>
      <c r="R76" s="185">
        <f t="shared" si="4"/>
        <v>0</v>
      </c>
      <c r="S76" s="35" t="s">
        <v>41</v>
      </c>
      <c r="T76" s="35" t="s">
        <v>176</v>
      </c>
      <c r="U76" s="42" t="s">
        <v>177</v>
      </c>
      <c r="V76" s="42" t="s">
        <v>2</v>
      </c>
      <c r="W76" s="42"/>
      <c r="X76" s="42"/>
      <c r="Y76" s="42"/>
      <c r="Z76" s="101">
        <v>2</v>
      </c>
      <c r="AA76" s="102" t="s">
        <v>67</v>
      </c>
      <c r="AB76" s="102" t="s">
        <v>175</v>
      </c>
      <c r="AC76" s="102" t="s">
        <v>116</v>
      </c>
    </row>
    <row r="77" spans="1:29">
      <c r="A77" s="3">
        <v>100</v>
      </c>
      <c r="B77" s="35" t="s">
        <v>9</v>
      </c>
      <c r="C77" s="35" t="s">
        <v>174</v>
      </c>
      <c r="D77" s="36" t="s">
        <v>35</v>
      </c>
      <c r="E77" s="35" t="s">
        <v>66</v>
      </c>
      <c r="F77" s="35" t="s">
        <v>67</v>
      </c>
      <c r="G77" s="35" t="s">
        <v>175</v>
      </c>
      <c r="H77" s="35" t="s">
        <v>39</v>
      </c>
      <c r="I77" s="37"/>
      <c r="J77" s="37" t="s">
        <v>40</v>
      </c>
      <c r="K77" s="105">
        <v>497</v>
      </c>
      <c r="L77" s="179"/>
      <c r="M77" s="39">
        <v>40</v>
      </c>
      <c r="N77" s="40"/>
      <c r="O77" s="185">
        <f t="shared" si="2"/>
        <v>0</v>
      </c>
      <c r="P77" s="109" t="s">
        <v>1462</v>
      </c>
      <c r="Q77" s="108">
        <f t="shared" si="3"/>
        <v>0</v>
      </c>
      <c r="R77" s="185">
        <f t="shared" si="4"/>
        <v>0</v>
      </c>
      <c r="S77" s="35" t="s">
        <v>41</v>
      </c>
      <c r="T77" s="35" t="s">
        <v>176</v>
      </c>
      <c r="U77" s="42" t="s">
        <v>177</v>
      </c>
      <c r="V77" s="42" t="s">
        <v>2</v>
      </c>
      <c r="W77" s="42"/>
      <c r="X77" s="42"/>
      <c r="Y77" s="42"/>
      <c r="Z77" s="101">
        <v>2</v>
      </c>
      <c r="AA77" s="102" t="s">
        <v>67</v>
      </c>
      <c r="AB77" s="102" t="s">
        <v>175</v>
      </c>
      <c r="AC77" s="102" t="s">
        <v>39</v>
      </c>
    </row>
    <row r="78" spans="1:29" s="189" customFormat="1" hidden="1">
      <c r="A78" s="195">
        <v>0</v>
      </c>
      <c r="B78" s="148" t="s">
        <v>9</v>
      </c>
      <c r="C78" s="148" t="s">
        <v>179</v>
      </c>
      <c r="D78" s="149" t="s">
        <v>35</v>
      </c>
      <c r="E78" s="148" t="s">
        <v>66</v>
      </c>
      <c r="F78" s="148" t="s">
        <v>67</v>
      </c>
      <c r="G78" s="148" t="s">
        <v>180</v>
      </c>
      <c r="H78" s="148" t="s">
        <v>39</v>
      </c>
      <c r="I78" s="150"/>
      <c r="J78" s="150" t="s">
        <v>69</v>
      </c>
      <c r="K78" s="151">
        <v>267</v>
      </c>
      <c r="L78" s="187"/>
      <c r="M78" s="152">
        <v>24</v>
      </c>
      <c r="N78" s="153"/>
      <c r="O78" s="188">
        <f t="shared" si="2"/>
        <v>0</v>
      </c>
      <c r="P78" s="109" t="s">
        <v>1464</v>
      </c>
      <c r="Q78" s="108">
        <f t="shared" si="3"/>
        <v>0</v>
      </c>
      <c r="R78" s="185">
        <f t="shared" si="4"/>
        <v>0</v>
      </c>
      <c r="S78" s="148" t="s">
        <v>62</v>
      </c>
      <c r="T78" s="148" t="s">
        <v>181</v>
      </c>
      <c r="U78" s="155" t="s">
        <v>182</v>
      </c>
      <c r="V78" s="155" t="s">
        <v>2</v>
      </c>
      <c r="W78" s="155"/>
      <c r="X78" s="155"/>
      <c r="Y78" s="155"/>
      <c r="Z78" s="101">
        <v>2</v>
      </c>
      <c r="AA78" s="102" t="s">
        <v>67</v>
      </c>
      <c r="AB78" s="102" t="s">
        <v>180</v>
      </c>
      <c r="AC78" s="102" t="s">
        <v>39</v>
      </c>
    </row>
    <row r="79" spans="1:29" s="189" customFormat="1" hidden="1">
      <c r="A79" s="195">
        <v>0</v>
      </c>
      <c r="B79" s="148" t="s">
        <v>9</v>
      </c>
      <c r="C79" s="148" t="s">
        <v>1422</v>
      </c>
      <c r="D79" s="149" t="s">
        <v>35</v>
      </c>
      <c r="E79" s="148" t="s">
        <v>66</v>
      </c>
      <c r="F79" s="148" t="s">
        <v>67</v>
      </c>
      <c r="G79" s="148" t="s">
        <v>180</v>
      </c>
      <c r="H79" s="148" t="s">
        <v>39</v>
      </c>
      <c r="I79" s="150"/>
      <c r="J79" s="150" t="s">
        <v>40</v>
      </c>
      <c r="K79" s="151">
        <v>371</v>
      </c>
      <c r="L79" s="187"/>
      <c r="M79" s="152">
        <v>40</v>
      </c>
      <c r="N79" s="153"/>
      <c r="O79" s="188">
        <f t="shared" si="2"/>
        <v>0</v>
      </c>
      <c r="P79" s="109" t="s">
        <v>1462</v>
      </c>
      <c r="Q79" s="108">
        <f t="shared" si="3"/>
        <v>0</v>
      </c>
      <c r="R79" s="185">
        <f t="shared" si="4"/>
        <v>0</v>
      </c>
      <c r="S79" s="148"/>
      <c r="T79" s="148"/>
      <c r="U79" s="155"/>
      <c r="V79" s="155"/>
      <c r="W79" s="155"/>
      <c r="X79" s="155"/>
      <c r="Y79" s="155"/>
      <c r="Z79" s="101">
        <v>2</v>
      </c>
      <c r="AA79" s="102" t="s">
        <v>67</v>
      </c>
      <c r="AB79" s="102" t="s">
        <v>180</v>
      </c>
      <c r="AC79" s="102" t="s">
        <v>39</v>
      </c>
    </row>
    <row r="80" spans="1:29">
      <c r="A80" s="3" t="s">
        <v>2047</v>
      </c>
      <c r="B80" s="35" t="s">
        <v>9</v>
      </c>
      <c r="C80" s="35" t="s">
        <v>183</v>
      </c>
      <c r="D80" s="36" t="s">
        <v>35</v>
      </c>
      <c r="E80" s="35" t="s">
        <v>66</v>
      </c>
      <c r="F80" s="35" t="s">
        <v>67</v>
      </c>
      <c r="G80" s="35" t="s">
        <v>184</v>
      </c>
      <c r="H80" s="35" t="s">
        <v>47</v>
      </c>
      <c r="I80" s="37"/>
      <c r="J80" s="37" t="s">
        <v>48</v>
      </c>
      <c r="K80" s="105">
        <v>304</v>
      </c>
      <c r="L80" s="179"/>
      <c r="M80" s="39">
        <v>40</v>
      </c>
      <c r="N80" s="40"/>
      <c r="O80" s="185">
        <f t="shared" si="2"/>
        <v>0</v>
      </c>
      <c r="P80" s="109" t="s">
        <v>1464</v>
      </c>
      <c r="Q80" s="108">
        <f t="shared" si="3"/>
        <v>0</v>
      </c>
      <c r="R80" s="185">
        <f t="shared" si="4"/>
        <v>0</v>
      </c>
      <c r="S80" s="35" t="s">
        <v>58</v>
      </c>
      <c r="T80" s="35" t="s">
        <v>185</v>
      </c>
      <c r="U80" s="42"/>
      <c r="V80" s="42" t="s">
        <v>2</v>
      </c>
      <c r="W80" s="42"/>
      <c r="X80" s="42"/>
      <c r="Y80" s="42"/>
      <c r="Z80" s="101">
        <v>2</v>
      </c>
      <c r="AA80" s="102" t="s">
        <v>67</v>
      </c>
      <c r="AB80" s="102" t="s">
        <v>184</v>
      </c>
      <c r="AC80" s="102" t="s">
        <v>47</v>
      </c>
    </row>
    <row r="81" spans="1:29">
      <c r="A81" s="3" t="s">
        <v>2047</v>
      </c>
      <c r="B81" s="35" t="s">
        <v>9</v>
      </c>
      <c r="C81" s="35" t="s">
        <v>186</v>
      </c>
      <c r="D81" s="36" t="s">
        <v>35</v>
      </c>
      <c r="E81" s="35" t="s">
        <v>66</v>
      </c>
      <c r="F81" s="35" t="s">
        <v>67</v>
      </c>
      <c r="G81" s="35" t="s">
        <v>187</v>
      </c>
      <c r="H81" s="35" t="s">
        <v>39</v>
      </c>
      <c r="I81" s="37"/>
      <c r="J81" s="37" t="s">
        <v>69</v>
      </c>
      <c r="K81" s="105">
        <v>271</v>
      </c>
      <c r="L81" s="179"/>
      <c r="M81" s="39">
        <v>24</v>
      </c>
      <c r="N81" s="40"/>
      <c r="O81" s="185">
        <f t="shared" si="2"/>
        <v>0</v>
      </c>
      <c r="P81" s="109" t="s">
        <v>1464</v>
      </c>
      <c r="Q81" s="108">
        <f t="shared" si="3"/>
        <v>0</v>
      </c>
      <c r="R81" s="185">
        <f t="shared" si="4"/>
        <v>0</v>
      </c>
      <c r="S81" s="35" t="s">
        <v>58</v>
      </c>
      <c r="T81" s="35" t="s">
        <v>188</v>
      </c>
      <c r="U81" s="42"/>
      <c r="V81" s="42" t="s">
        <v>2</v>
      </c>
      <c r="W81" s="42"/>
      <c r="X81" s="42"/>
      <c r="Y81" s="42"/>
      <c r="Z81" s="101">
        <v>2</v>
      </c>
      <c r="AA81" s="102" t="s">
        <v>67</v>
      </c>
      <c r="AB81" s="102" t="s">
        <v>187</v>
      </c>
      <c r="AC81" s="102" t="s">
        <v>39</v>
      </c>
    </row>
    <row r="82" spans="1:29">
      <c r="A82" s="3" t="s">
        <v>2047</v>
      </c>
      <c r="B82" s="35" t="s">
        <v>9</v>
      </c>
      <c r="C82" s="35" t="s">
        <v>189</v>
      </c>
      <c r="D82" s="36" t="s">
        <v>35</v>
      </c>
      <c r="E82" s="35" t="s">
        <v>66</v>
      </c>
      <c r="F82" s="35" t="s">
        <v>67</v>
      </c>
      <c r="G82" s="35" t="s">
        <v>187</v>
      </c>
      <c r="H82" s="35" t="s">
        <v>39</v>
      </c>
      <c r="I82" s="147"/>
      <c r="J82" s="37" t="s">
        <v>69</v>
      </c>
      <c r="K82" s="105">
        <v>271</v>
      </c>
      <c r="L82" s="179"/>
      <c r="M82" s="39">
        <v>24</v>
      </c>
      <c r="N82" s="40"/>
      <c r="O82" s="185">
        <f t="shared" si="2"/>
        <v>0</v>
      </c>
      <c r="P82" s="109" t="s">
        <v>1464</v>
      </c>
      <c r="Q82" s="108">
        <f t="shared" si="3"/>
        <v>0</v>
      </c>
      <c r="R82" s="185">
        <f t="shared" si="4"/>
        <v>0</v>
      </c>
      <c r="S82" s="35" t="s">
        <v>58</v>
      </c>
      <c r="T82" s="35" t="s">
        <v>188</v>
      </c>
      <c r="U82" s="42"/>
      <c r="V82" s="42" t="s">
        <v>2</v>
      </c>
      <c r="W82" s="42"/>
      <c r="X82" s="42"/>
      <c r="Y82" s="42"/>
      <c r="Z82" s="101">
        <v>2</v>
      </c>
      <c r="AA82" s="102" t="s">
        <v>67</v>
      </c>
      <c r="AB82" s="102" t="s">
        <v>187</v>
      </c>
      <c r="AC82" s="102" t="s">
        <v>39</v>
      </c>
    </row>
    <row r="83" spans="1:29" s="189" customFormat="1" hidden="1">
      <c r="A83" s="195">
        <v>0</v>
      </c>
      <c r="B83" s="148" t="s">
        <v>9</v>
      </c>
      <c r="C83" s="148" t="s">
        <v>190</v>
      </c>
      <c r="D83" s="149" t="s">
        <v>35</v>
      </c>
      <c r="E83" s="148" t="s">
        <v>66</v>
      </c>
      <c r="F83" s="148" t="s">
        <v>67</v>
      </c>
      <c r="G83" s="148" t="s">
        <v>191</v>
      </c>
      <c r="H83" s="148" t="s">
        <v>47</v>
      </c>
      <c r="I83" s="150"/>
      <c r="J83" s="150" t="s">
        <v>48</v>
      </c>
      <c r="K83" s="151">
        <v>357</v>
      </c>
      <c r="L83" s="187"/>
      <c r="M83" s="152">
        <v>40</v>
      </c>
      <c r="N83" s="153"/>
      <c r="O83" s="188">
        <f t="shared" si="2"/>
        <v>0</v>
      </c>
      <c r="P83" s="109" t="s">
        <v>1464</v>
      </c>
      <c r="Q83" s="108">
        <f t="shared" si="3"/>
        <v>0</v>
      </c>
      <c r="R83" s="185">
        <f t="shared" si="4"/>
        <v>0</v>
      </c>
      <c r="S83" s="148" t="s">
        <v>58</v>
      </c>
      <c r="T83" s="148" t="s">
        <v>192</v>
      </c>
      <c r="U83" s="155"/>
      <c r="V83" s="155" t="s">
        <v>2</v>
      </c>
      <c r="W83" s="155"/>
      <c r="X83" s="155"/>
      <c r="Y83" s="155"/>
      <c r="Z83" s="101">
        <v>2</v>
      </c>
      <c r="AA83" s="102" t="s">
        <v>67</v>
      </c>
      <c r="AB83" s="102" t="s">
        <v>191</v>
      </c>
      <c r="AC83" s="102" t="s">
        <v>47</v>
      </c>
    </row>
    <row r="84" spans="1:29">
      <c r="A84" s="3">
        <v>52</v>
      </c>
      <c r="B84" s="35" t="s">
        <v>9</v>
      </c>
      <c r="C84" s="35" t="s">
        <v>193</v>
      </c>
      <c r="D84" s="36" t="s">
        <v>35</v>
      </c>
      <c r="E84" s="35" t="s">
        <v>66</v>
      </c>
      <c r="F84" s="35" t="s">
        <v>67</v>
      </c>
      <c r="G84" s="35" t="s">
        <v>194</v>
      </c>
      <c r="H84" s="35" t="s">
        <v>47</v>
      </c>
      <c r="I84" s="37"/>
      <c r="J84" s="37" t="s">
        <v>48</v>
      </c>
      <c r="K84" s="105">
        <v>357</v>
      </c>
      <c r="L84" s="179"/>
      <c r="M84" s="39">
        <v>40</v>
      </c>
      <c r="N84" s="40"/>
      <c r="O84" s="185">
        <f t="shared" si="2"/>
        <v>0</v>
      </c>
      <c r="P84" s="109" t="s">
        <v>1464</v>
      </c>
      <c r="Q84" s="108">
        <f t="shared" si="3"/>
        <v>0</v>
      </c>
      <c r="R84" s="185">
        <f t="shared" si="4"/>
        <v>0</v>
      </c>
      <c r="S84" s="35" t="s">
        <v>58</v>
      </c>
      <c r="T84" s="35" t="s">
        <v>188</v>
      </c>
      <c r="U84" s="42"/>
      <c r="V84" s="42" t="s">
        <v>2</v>
      </c>
      <c r="W84" s="42"/>
      <c r="X84" s="42"/>
      <c r="Y84" s="42"/>
      <c r="Z84" s="101">
        <v>2</v>
      </c>
      <c r="AA84" s="102" t="s">
        <v>67</v>
      </c>
      <c r="AB84" s="102" t="s">
        <v>194</v>
      </c>
      <c r="AC84" s="102" t="s">
        <v>47</v>
      </c>
    </row>
    <row r="85" spans="1:29" s="189" customFormat="1" hidden="1">
      <c r="A85" s="195">
        <v>0</v>
      </c>
      <c r="B85" s="148" t="s">
        <v>9</v>
      </c>
      <c r="C85" s="190" t="s">
        <v>199</v>
      </c>
      <c r="D85" s="149" t="s">
        <v>35</v>
      </c>
      <c r="E85" s="148" t="s">
        <v>66</v>
      </c>
      <c r="F85" s="148" t="s">
        <v>67</v>
      </c>
      <c r="G85" s="148" t="s">
        <v>200</v>
      </c>
      <c r="H85" s="148" t="s">
        <v>116</v>
      </c>
      <c r="I85" s="150"/>
      <c r="J85" s="150" t="s">
        <v>40</v>
      </c>
      <c r="K85" s="151">
        <v>551</v>
      </c>
      <c r="L85" s="187"/>
      <c r="M85" s="152">
        <v>25</v>
      </c>
      <c r="N85" s="153"/>
      <c r="O85" s="188">
        <f t="shared" si="2"/>
        <v>0</v>
      </c>
      <c r="P85" s="109" t="s">
        <v>1462</v>
      </c>
      <c r="Q85" s="108">
        <f t="shared" si="3"/>
        <v>0</v>
      </c>
      <c r="R85" s="185">
        <f t="shared" si="4"/>
        <v>0</v>
      </c>
      <c r="S85" s="148" t="s">
        <v>196</v>
      </c>
      <c r="T85" s="148" t="s">
        <v>197</v>
      </c>
      <c r="U85" s="155" t="s">
        <v>198</v>
      </c>
      <c r="V85" s="155" t="s">
        <v>2</v>
      </c>
      <c r="W85" s="155"/>
      <c r="X85" s="155"/>
      <c r="Y85" s="155"/>
      <c r="Z85" s="101">
        <v>2</v>
      </c>
      <c r="AA85" s="102" t="s">
        <v>67</v>
      </c>
      <c r="AB85" s="102" t="s">
        <v>200</v>
      </c>
      <c r="AC85" s="102" t="s">
        <v>116</v>
      </c>
    </row>
    <row r="86" spans="1:29">
      <c r="A86" s="3" t="s">
        <v>2047</v>
      </c>
      <c r="B86" s="35" t="s">
        <v>9</v>
      </c>
      <c r="C86" s="35" t="s">
        <v>195</v>
      </c>
      <c r="D86" s="36" t="s">
        <v>35</v>
      </c>
      <c r="E86" s="35" t="s">
        <v>66</v>
      </c>
      <c r="F86" s="35" t="s">
        <v>67</v>
      </c>
      <c r="G86" s="35" t="s">
        <v>200</v>
      </c>
      <c r="H86" s="35" t="s">
        <v>39</v>
      </c>
      <c r="I86" s="37"/>
      <c r="J86" s="37" t="s">
        <v>40</v>
      </c>
      <c r="K86" s="105">
        <v>323</v>
      </c>
      <c r="L86" s="179"/>
      <c r="M86" s="39">
        <v>40</v>
      </c>
      <c r="N86" s="40"/>
      <c r="O86" s="185">
        <f t="shared" si="2"/>
        <v>0</v>
      </c>
      <c r="P86" s="109" t="s">
        <v>1462</v>
      </c>
      <c r="Q86" s="108">
        <f t="shared" si="3"/>
        <v>0</v>
      </c>
      <c r="R86" s="185">
        <f t="shared" si="4"/>
        <v>0</v>
      </c>
      <c r="S86" s="35" t="s">
        <v>196</v>
      </c>
      <c r="T86" s="35" t="s">
        <v>197</v>
      </c>
      <c r="U86" s="42" t="s">
        <v>198</v>
      </c>
      <c r="V86" s="42" t="s">
        <v>2</v>
      </c>
      <c r="W86" s="42"/>
      <c r="X86" s="42"/>
      <c r="Y86" s="42"/>
      <c r="Z86" s="101">
        <v>2</v>
      </c>
      <c r="AA86" s="102" t="s">
        <v>67</v>
      </c>
      <c r="AB86" s="102" t="s">
        <v>200</v>
      </c>
      <c r="AC86" s="102" t="s">
        <v>39</v>
      </c>
    </row>
    <row r="87" spans="1:29" s="189" customFormat="1" hidden="1">
      <c r="A87" s="195">
        <v>0</v>
      </c>
      <c r="B87" s="148" t="s">
        <v>9</v>
      </c>
      <c r="C87" s="148" t="s">
        <v>1423</v>
      </c>
      <c r="D87" s="149" t="s">
        <v>35</v>
      </c>
      <c r="E87" s="148" t="s">
        <v>66</v>
      </c>
      <c r="F87" s="148" t="s">
        <v>67</v>
      </c>
      <c r="G87" s="148" t="s">
        <v>202</v>
      </c>
      <c r="H87" s="148" t="s">
        <v>1424</v>
      </c>
      <c r="I87" s="150"/>
      <c r="J87" s="150" t="s">
        <v>40</v>
      </c>
      <c r="K87" s="151">
        <v>388.99999999999994</v>
      </c>
      <c r="L87" s="187"/>
      <c r="M87" s="152">
        <v>20</v>
      </c>
      <c r="N87" s="153"/>
      <c r="O87" s="188">
        <f t="shared" si="2"/>
        <v>0</v>
      </c>
      <c r="P87" s="109" t="s">
        <v>1464</v>
      </c>
      <c r="Q87" s="108">
        <f t="shared" si="3"/>
        <v>0</v>
      </c>
      <c r="R87" s="185">
        <f t="shared" si="4"/>
        <v>0</v>
      </c>
      <c r="S87" s="148"/>
      <c r="T87" s="148"/>
      <c r="U87" s="155"/>
      <c r="V87" s="155"/>
      <c r="W87" s="155"/>
      <c r="X87" s="155"/>
      <c r="Y87" s="155"/>
      <c r="Z87" s="101">
        <v>2</v>
      </c>
      <c r="AA87" s="102" t="s">
        <v>67</v>
      </c>
      <c r="AB87" s="102" t="s">
        <v>202</v>
      </c>
      <c r="AC87" s="102" t="s">
        <v>1424</v>
      </c>
    </row>
    <row r="88" spans="1:29" s="142" customFormat="1">
      <c r="A88" s="3">
        <v>52</v>
      </c>
      <c r="B88" s="35" t="s">
        <v>9</v>
      </c>
      <c r="C88" s="35" t="s">
        <v>201</v>
      </c>
      <c r="D88" s="203" t="s">
        <v>35</v>
      </c>
      <c r="E88" s="35" t="s">
        <v>66</v>
      </c>
      <c r="F88" s="35" t="s">
        <v>67</v>
      </c>
      <c r="G88" s="35" t="s">
        <v>202</v>
      </c>
      <c r="H88" s="35" t="s">
        <v>39</v>
      </c>
      <c r="I88" s="147" t="s">
        <v>44</v>
      </c>
      <c r="J88" s="37" t="s">
        <v>69</v>
      </c>
      <c r="K88" s="105">
        <v>267</v>
      </c>
      <c r="L88" s="179"/>
      <c r="M88" s="39">
        <v>24</v>
      </c>
      <c r="N88" s="40"/>
      <c r="O88" s="185">
        <f t="shared" si="2"/>
        <v>0</v>
      </c>
      <c r="P88" s="109" t="s">
        <v>1464</v>
      </c>
      <c r="Q88" s="108">
        <f t="shared" si="3"/>
        <v>0</v>
      </c>
      <c r="R88" s="185">
        <f t="shared" si="4"/>
        <v>0</v>
      </c>
      <c r="S88" s="35" t="s">
        <v>80</v>
      </c>
      <c r="T88" s="35" t="s">
        <v>203</v>
      </c>
      <c r="U88" s="42" t="s">
        <v>204</v>
      </c>
      <c r="V88" s="42" t="s">
        <v>2</v>
      </c>
      <c r="W88" s="42"/>
      <c r="X88" s="42"/>
      <c r="Y88" s="42"/>
      <c r="Z88" s="101">
        <v>2</v>
      </c>
      <c r="AA88" s="102" t="s">
        <v>67</v>
      </c>
      <c r="AB88" s="102" t="s">
        <v>202</v>
      </c>
      <c r="AC88" s="102" t="s">
        <v>39</v>
      </c>
    </row>
    <row r="89" spans="1:29">
      <c r="A89" s="3" t="s">
        <v>2047</v>
      </c>
      <c r="B89" s="35" t="s">
        <v>9</v>
      </c>
      <c r="C89" s="35" t="s">
        <v>205</v>
      </c>
      <c r="D89" s="36" t="s">
        <v>35</v>
      </c>
      <c r="E89" s="35" t="s">
        <v>66</v>
      </c>
      <c r="F89" s="35" t="s">
        <v>67</v>
      </c>
      <c r="G89" s="35" t="s">
        <v>206</v>
      </c>
      <c r="H89" s="35" t="s">
        <v>39</v>
      </c>
      <c r="I89" s="147" t="s">
        <v>44</v>
      </c>
      <c r="J89" s="37" t="s">
        <v>69</v>
      </c>
      <c r="K89" s="105">
        <v>267</v>
      </c>
      <c r="L89" s="179"/>
      <c r="M89" s="39">
        <v>24</v>
      </c>
      <c r="N89" s="40"/>
      <c r="O89" s="185">
        <f t="shared" si="2"/>
        <v>0</v>
      </c>
      <c r="P89" s="109" t="s">
        <v>1464</v>
      </c>
      <c r="Q89" s="108">
        <f t="shared" si="3"/>
        <v>0</v>
      </c>
      <c r="R89" s="185">
        <f t="shared" si="4"/>
        <v>0</v>
      </c>
      <c r="S89" s="35" t="s">
        <v>80</v>
      </c>
      <c r="T89" s="35" t="s">
        <v>207</v>
      </c>
      <c r="U89" s="42" t="s">
        <v>208</v>
      </c>
      <c r="V89" s="42" t="s">
        <v>2</v>
      </c>
      <c r="W89" s="42"/>
      <c r="X89" s="42"/>
      <c r="Y89" s="42"/>
      <c r="Z89" s="101">
        <v>2</v>
      </c>
      <c r="AA89" s="102" t="s">
        <v>67</v>
      </c>
      <c r="AB89" s="102" t="s">
        <v>206</v>
      </c>
      <c r="AC89" s="102" t="s">
        <v>39</v>
      </c>
    </row>
    <row r="90" spans="1:29">
      <c r="A90" s="3">
        <v>24</v>
      </c>
      <c r="B90" s="35" t="s">
        <v>9</v>
      </c>
      <c r="C90" s="35" t="s">
        <v>2030</v>
      </c>
      <c r="D90" s="36" t="s">
        <v>35</v>
      </c>
      <c r="E90" s="35" t="s">
        <v>66</v>
      </c>
      <c r="F90" s="35" t="s">
        <v>67</v>
      </c>
      <c r="G90" s="35" t="s">
        <v>933</v>
      </c>
      <c r="H90" s="35" t="s">
        <v>39</v>
      </c>
      <c r="I90" s="147"/>
      <c r="J90" s="37" t="s">
        <v>69</v>
      </c>
      <c r="K90" s="211">
        <v>235</v>
      </c>
      <c r="L90" s="179"/>
      <c r="M90" s="39">
        <v>24</v>
      </c>
      <c r="N90" s="40"/>
      <c r="O90" s="185">
        <f t="shared" ref="O90" si="8">IF(L90&lt;&gt;"",N90*L90,K90*N90)</f>
        <v>0</v>
      </c>
      <c r="P90" s="109" t="s">
        <v>1464</v>
      </c>
      <c r="Q90" s="108">
        <f t="shared" ref="Q90" si="9">N90/M90</f>
        <v>0</v>
      </c>
      <c r="R90" s="185">
        <f t="shared" ref="R90" si="10">IF(SUM($O$26:$O$5170)&gt;=100000,IF(L90&lt;&gt;"",O90,O90*0.95),O90)</f>
        <v>0</v>
      </c>
      <c r="S90" s="35" t="s">
        <v>80</v>
      </c>
      <c r="T90" s="35" t="s">
        <v>207</v>
      </c>
      <c r="U90" s="42" t="s">
        <v>208</v>
      </c>
      <c r="V90" s="42" t="s">
        <v>2</v>
      </c>
      <c r="W90" s="42"/>
      <c r="X90" s="42"/>
      <c r="Y90" s="42"/>
      <c r="Z90" s="101">
        <v>2</v>
      </c>
      <c r="AA90" s="102" t="s">
        <v>67</v>
      </c>
      <c r="AB90" s="102" t="s">
        <v>206</v>
      </c>
      <c r="AC90" s="102" t="s">
        <v>39</v>
      </c>
    </row>
    <row r="91" spans="1:29" s="189" customFormat="1" hidden="1">
      <c r="A91" s="195">
        <v>0</v>
      </c>
      <c r="B91" s="148" t="s">
        <v>9</v>
      </c>
      <c r="C91" s="148" t="s">
        <v>1524</v>
      </c>
      <c r="D91" s="149"/>
      <c r="E91" s="148" t="s">
        <v>66</v>
      </c>
      <c r="F91" s="148" t="s">
        <v>67</v>
      </c>
      <c r="G91" s="148" t="s">
        <v>1587</v>
      </c>
      <c r="H91" s="148" t="s">
        <v>39</v>
      </c>
      <c r="I91" s="150"/>
      <c r="J91" s="150" t="s">
        <v>40</v>
      </c>
      <c r="K91" s="151">
        <v>391</v>
      </c>
      <c r="L91" s="187"/>
      <c r="M91" s="152">
        <v>40</v>
      </c>
      <c r="N91" s="153"/>
      <c r="O91" s="188">
        <f t="shared" si="2"/>
        <v>0</v>
      </c>
      <c r="P91" s="109" t="s">
        <v>1462</v>
      </c>
      <c r="Q91" s="108">
        <f t="shared" si="3"/>
        <v>0</v>
      </c>
      <c r="R91" s="185">
        <f t="shared" ref="R91:R99" si="11">IF(SUM($O$26:$O$5170)&gt;=100000,IF(L91&lt;&gt;"",O91,O91*0.95),O91)</f>
        <v>0</v>
      </c>
      <c r="S91" s="148"/>
      <c r="T91" s="148"/>
      <c r="U91" s="155"/>
      <c r="V91" s="155"/>
      <c r="W91" s="155"/>
      <c r="X91" s="155"/>
      <c r="Y91" s="155"/>
      <c r="Z91" s="101">
        <v>2</v>
      </c>
      <c r="AA91" s="102" t="s">
        <v>67</v>
      </c>
      <c r="AB91" s="102" t="s">
        <v>1587</v>
      </c>
      <c r="AC91" s="102" t="s">
        <v>39</v>
      </c>
    </row>
    <row r="92" spans="1:29" s="142" customFormat="1">
      <c r="A92" s="3">
        <v>24</v>
      </c>
      <c r="B92" s="35" t="s">
        <v>9</v>
      </c>
      <c r="C92" s="35" t="s">
        <v>209</v>
      </c>
      <c r="D92" s="140" t="s">
        <v>2</v>
      </c>
      <c r="E92" s="35" t="s">
        <v>66</v>
      </c>
      <c r="F92" s="35" t="s">
        <v>67</v>
      </c>
      <c r="G92" s="35" t="s">
        <v>210</v>
      </c>
      <c r="H92" s="35" t="s">
        <v>39</v>
      </c>
      <c r="I92" s="147" t="s">
        <v>44</v>
      </c>
      <c r="J92" s="37" t="s">
        <v>69</v>
      </c>
      <c r="K92" s="105">
        <v>133</v>
      </c>
      <c r="L92" s="179"/>
      <c r="M92" s="39">
        <v>24</v>
      </c>
      <c r="N92" s="40"/>
      <c r="O92" s="185">
        <f t="shared" si="2"/>
        <v>0</v>
      </c>
      <c r="P92" s="109" t="s">
        <v>1464</v>
      </c>
      <c r="Q92" s="108">
        <f t="shared" si="3"/>
        <v>0</v>
      </c>
      <c r="R92" s="185">
        <f t="shared" si="11"/>
        <v>0</v>
      </c>
      <c r="S92" s="35"/>
      <c r="T92" s="35"/>
      <c r="U92" s="42"/>
      <c r="V92" s="42" t="s">
        <v>2</v>
      </c>
      <c r="W92" s="42"/>
      <c r="X92" s="42"/>
      <c r="Y92" s="42"/>
      <c r="Z92" s="101">
        <v>2</v>
      </c>
      <c r="AA92" s="102" t="s">
        <v>67</v>
      </c>
      <c r="AB92" s="102" t="s">
        <v>210</v>
      </c>
      <c r="AC92" s="102" t="s">
        <v>39</v>
      </c>
    </row>
    <row r="93" spans="1:29">
      <c r="A93" s="3">
        <v>63</v>
      </c>
      <c r="B93" s="35" t="s">
        <v>9</v>
      </c>
      <c r="C93" s="35" t="s">
        <v>2031</v>
      </c>
      <c r="D93" s="36"/>
      <c r="E93" s="35" t="s">
        <v>66</v>
      </c>
      <c r="F93" s="35" t="s">
        <v>67</v>
      </c>
      <c r="G93" s="35" t="s">
        <v>1437</v>
      </c>
      <c r="H93" s="35" t="s">
        <v>39</v>
      </c>
      <c r="I93" s="147" t="s">
        <v>44</v>
      </c>
      <c r="J93" s="37" t="s">
        <v>69</v>
      </c>
      <c r="K93" s="211">
        <v>194</v>
      </c>
      <c r="L93" s="179"/>
      <c r="M93" s="39">
        <v>24</v>
      </c>
      <c r="N93" s="40"/>
      <c r="O93" s="185">
        <f t="shared" ref="O93:O94" si="12">IF(L93&lt;&gt;"",N93*L93,K93*N93)</f>
        <v>0</v>
      </c>
      <c r="P93" s="109" t="s">
        <v>1464</v>
      </c>
      <c r="Q93" s="108">
        <f t="shared" ref="Q93:Q94" si="13">N93/M93</f>
        <v>0</v>
      </c>
      <c r="R93" s="185">
        <f t="shared" si="11"/>
        <v>0</v>
      </c>
      <c r="S93" s="35" t="s">
        <v>58</v>
      </c>
      <c r="T93" s="35" t="s">
        <v>188</v>
      </c>
      <c r="U93" s="42"/>
      <c r="V93" s="42" t="s">
        <v>2</v>
      </c>
      <c r="W93" s="42"/>
      <c r="X93" s="42"/>
      <c r="Y93" s="42"/>
      <c r="Z93" s="101">
        <v>2</v>
      </c>
      <c r="AA93" s="102" t="s">
        <v>67</v>
      </c>
      <c r="AB93" s="102" t="s">
        <v>194</v>
      </c>
      <c r="AC93" s="102" t="s">
        <v>47</v>
      </c>
    </row>
    <row r="94" spans="1:29">
      <c r="A94" s="3">
        <v>31</v>
      </c>
      <c r="B94" s="35" t="s">
        <v>9</v>
      </c>
      <c r="C94" s="35" t="s">
        <v>2032</v>
      </c>
      <c r="D94" s="36"/>
      <c r="E94" s="35" t="s">
        <v>66</v>
      </c>
      <c r="F94" s="35" t="s">
        <v>67</v>
      </c>
      <c r="G94" s="35" t="s">
        <v>1437</v>
      </c>
      <c r="H94" s="35" t="s">
        <v>39</v>
      </c>
      <c r="I94" s="147" t="s">
        <v>44</v>
      </c>
      <c r="J94" s="37" t="s">
        <v>69</v>
      </c>
      <c r="K94" s="211">
        <v>194</v>
      </c>
      <c r="L94" s="179"/>
      <c r="M94" s="39">
        <v>24</v>
      </c>
      <c r="N94" s="40"/>
      <c r="O94" s="185">
        <f t="shared" si="12"/>
        <v>0</v>
      </c>
      <c r="P94" s="109" t="s">
        <v>1464</v>
      </c>
      <c r="Q94" s="108">
        <f t="shared" si="13"/>
        <v>0</v>
      </c>
      <c r="R94" s="185">
        <f t="shared" si="11"/>
        <v>0</v>
      </c>
      <c r="S94" s="35" t="s">
        <v>58</v>
      </c>
      <c r="T94" s="35" t="s">
        <v>188</v>
      </c>
      <c r="U94" s="42"/>
      <c r="V94" s="42" t="s">
        <v>2</v>
      </c>
      <c r="W94" s="42"/>
      <c r="X94" s="42"/>
      <c r="Y94" s="42"/>
      <c r="Z94" s="101">
        <v>2</v>
      </c>
      <c r="AA94" s="102" t="s">
        <v>67</v>
      </c>
      <c r="AB94" s="102" t="s">
        <v>194</v>
      </c>
      <c r="AC94" s="102" t="s">
        <v>47</v>
      </c>
    </row>
    <row r="95" spans="1:29" s="189" customFormat="1" hidden="1">
      <c r="A95" s="195">
        <v>0</v>
      </c>
      <c r="B95" s="148" t="s">
        <v>9</v>
      </c>
      <c r="C95" s="148" t="s">
        <v>211</v>
      </c>
      <c r="D95" s="149" t="s">
        <v>35</v>
      </c>
      <c r="E95" s="148" t="s">
        <v>66</v>
      </c>
      <c r="F95" s="148" t="s">
        <v>67</v>
      </c>
      <c r="G95" s="148" t="s">
        <v>212</v>
      </c>
      <c r="H95" s="148" t="s">
        <v>39</v>
      </c>
      <c r="I95" s="150"/>
      <c r="J95" s="150" t="s">
        <v>69</v>
      </c>
      <c r="K95" s="151">
        <v>280</v>
      </c>
      <c r="L95" s="187"/>
      <c r="M95" s="152">
        <v>24</v>
      </c>
      <c r="N95" s="153"/>
      <c r="O95" s="188">
        <f t="shared" ref="O95:O99" si="14">IF(L95&lt;&gt;"",N95*L95,K95*N95)</f>
        <v>0</v>
      </c>
      <c r="P95" s="109" t="s">
        <v>1464</v>
      </c>
      <c r="Q95" s="108">
        <f t="shared" si="3"/>
        <v>0</v>
      </c>
      <c r="R95" s="185">
        <f t="shared" si="11"/>
        <v>0</v>
      </c>
      <c r="S95" s="148" t="s">
        <v>41</v>
      </c>
      <c r="T95" s="148" t="s">
        <v>50</v>
      </c>
      <c r="U95" s="155" t="s">
        <v>213</v>
      </c>
      <c r="V95" s="155" t="s">
        <v>2</v>
      </c>
      <c r="W95" s="155"/>
      <c r="X95" s="155"/>
      <c r="Y95" s="155"/>
      <c r="Z95" s="101">
        <v>2</v>
      </c>
      <c r="AA95" s="102" t="s">
        <v>67</v>
      </c>
      <c r="AB95" s="102" t="s">
        <v>212</v>
      </c>
      <c r="AC95" s="102" t="s">
        <v>39</v>
      </c>
    </row>
    <row r="96" spans="1:29">
      <c r="A96" s="3">
        <v>44</v>
      </c>
      <c r="B96" s="35" t="s">
        <v>9</v>
      </c>
      <c r="C96" s="35" t="s">
        <v>214</v>
      </c>
      <c r="D96" s="36" t="s">
        <v>35</v>
      </c>
      <c r="E96" s="35" t="s">
        <v>66</v>
      </c>
      <c r="F96" s="35" t="s">
        <v>67</v>
      </c>
      <c r="G96" s="35" t="s">
        <v>212</v>
      </c>
      <c r="H96" s="35" t="s">
        <v>39</v>
      </c>
      <c r="I96" s="147" t="s">
        <v>44</v>
      </c>
      <c r="J96" s="37" t="s">
        <v>69</v>
      </c>
      <c r="K96" s="105">
        <v>280</v>
      </c>
      <c r="L96" s="179"/>
      <c r="M96" s="39">
        <v>24</v>
      </c>
      <c r="N96" s="40"/>
      <c r="O96" s="185">
        <f t="shared" si="14"/>
        <v>0</v>
      </c>
      <c r="P96" s="109" t="s">
        <v>1464</v>
      </c>
      <c r="Q96" s="108">
        <f t="shared" si="3"/>
        <v>0</v>
      </c>
      <c r="R96" s="185">
        <f t="shared" si="11"/>
        <v>0</v>
      </c>
      <c r="S96" s="35" t="s">
        <v>41</v>
      </c>
      <c r="T96" s="35" t="s">
        <v>50</v>
      </c>
      <c r="U96" s="42" t="s">
        <v>213</v>
      </c>
      <c r="V96" s="42" t="s">
        <v>2</v>
      </c>
      <c r="W96" s="42"/>
      <c r="X96" s="42"/>
      <c r="Y96" s="42"/>
      <c r="Z96" s="101">
        <v>2</v>
      </c>
      <c r="AA96" s="102" t="s">
        <v>67</v>
      </c>
      <c r="AB96" s="102" t="s">
        <v>212</v>
      </c>
      <c r="AC96" s="102" t="s">
        <v>39</v>
      </c>
    </row>
    <row r="97" spans="1:29">
      <c r="A97" s="3" t="s">
        <v>2047</v>
      </c>
      <c r="B97" s="35" t="s">
        <v>9</v>
      </c>
      <c r="C97" s="35" t="s">
        <v>218</v>
      </c>
      <c r="D97" s="36" t="s">
        <v>2</v>
      </c>
      <c r="E97" s="35" t="s">
        <v>66</v>
      </c>
      <c r="F97" s="35" t="s">
        <v>67</v>
      </c>
      <c r="G97" s="35" t="s">
        <v>216</v>
      </c>
      <c r="H97" s="35" t="s">
        <v>116</v>
      </c>
      <c r="I97" s="37"/>
      <c r="J97" s="37" t="s">
        <v>40</v>
      </c>
      <c r="K97" s="105">
        <v>457</v>
      </c>
      <c r="L97" s="179"/>
      <c r="M97" s="39">
        <v>25</v>
      </c>
      <c r="N97" s="40"/>
      <c r="O97" s="185">
        <f t="shared" si="14"/>
        <v>0</v>
      </c>
      <c r="P97" s="109" t="s">
        <v>1462</v>
      </c>
      <c r="Q97" s="108">
        <f t="shared" si="3"/>
        <v>0</v>
      </c>
      <c r="R97" s="185">
        <f t="shared" si="11"/>
        <v>0</v>
      </c>
      <c r="S97" s="35" t="s">
        <v>75</v>
      </c>
      <c r="T97" s="35" t="s">
        <v>91</v>
      </c>
      <c r="U97" s="42" t="s">
        <v>217</v>
      </c>
      <c r="V97" s="42" t="s">
        <v>2</v>
      </c>
      <c r="W97" s="42"/>
      <c r="X97" s="42"/>
      <c r="Y97" s="42"/>
      <c r="Z97" s="101">
        <v>2</v>
      </c>
      <c r="AA97" s="102" t="s">
        <v>67</v>
      </c>
      <c r="AB97" s="102" t="s">
        <v>216</v>
      </c>
      <c r="AC97" s="102" t="s">
        <v>116</v>
      </c>
    </row>
    <row r="98" spans="1:29" s="142" customFormat="1">
      <c r="A98" s="3">
        <v>9</v>
      </c>
      <c r="B98" s="35" t="s">
        <v>9</v>
      </c>
      <c r="C98" s="35" t="s">
        <v>215</v>
      </c>
      <c r="D98" s="203" t="s">
        <v>2</v>
      </c>
      <c r="E98" s="35" t="s">
        <v>66</v>
      </c>
      <c r="F98" s="35" t="s">
        <v>67</v>
      </c>
      <c r="G98" s="35" t="s">
        <v>216</v>
      </c>
      <c r="H98" s="35" t="s">
        <v>39</v>
      </c>
      <c r="I98" s="37"/>
      <c r="J98" s="37" t="s">
        <v>69</v>
      </c>
      <c r="K98" s="105">
        <v>341</v>
      </c>
      <c r="L98" s="179"/>
      <c r="M98" s="39">
        <v>24</v>
      </c>
      <c r="N98" s="40"/>
      <c r="O98" s="185">
        <f t="shared" si="14"/>
        <v>0</v>
      </c>
      <c r="P98" s="109" t="s">
        <v>1464</v>
      </c>
      <c r="Q98" s="108">
        <f t="shared" si="3"/>
        <v>0</v>
      </c>
      <c r="R98" s="185">
        <f t="shared" si="11"/>
        <v>0</v>
      </c>
      <c r="S98" s="35" t="s">
        <v>75</v>
      </c>
      <c r="T98" s="35" t="s">
        <v>91</v>
      </c>
      <c r="U98" s="42" t="s">
        <v>217</v>
      </c>
      <c r="V98" s="42" t="s">
        <v>2</v>
      </c>
      <c r="W98" s="42"/>
      <c r="X98" s="42"/>
      <c r="Y98" s="42"/>
      <c r="Z98" s="101">
        <v>2</v>
      </c>
      <c r="AA98" s="102" t="s">
        <v>67</v>
      </c>
      <c r="AB98" s="102" t="s">
        <v>216</v>
      </c>
      <c r="AC98" s="102" t="s">
        <v>39</v>
      </c>
    </row>
    <row r="99" spans="1:29" s="189" customFormat="1" hidden="1">
      <c r="A99" s="195">
        <v>0</v>
      </c>
      <c r="B99" s="148" t="s">
        <v>9</v>
      </c>
      <c r="C99" s="148" t="s">
        <v>219</v>
      </c>
      <c r="D99" s="149" t="s">
        <v>2</v>
      </c>
      <c r="E99" s="148" t="s">
        <v>220</v>
      </c>
      <c r="F99" s="148" t="s">
        <v>221</v>
      </c>
      <c r="G99" s="148" t="s">
        <v>222</v>
      </c>
      <c r="H99" s="148" t="s">
        <v>39</v>
      </c>
      <c r="I99" s="150"/>
      <c r="J99" s="150" t="s">
        <v>223</v>
      </c>
      <c r="K99" s="151">
        <v>291</v>
      </c>
      <c r="L99" s="187"/>
      <c r="M99" s="152">
        <v>32</v>
      </c>
      <c r="N99" s="153"/>
      <c r="O99" s="188">
        <f t="shared" si="14"/>
        <v>0</v>
      </c>
      <c r="P99" s="109" t="s">
        <v>1464</v>
      </c>
      <c r="Q99" s="108">
        <f t="shared" si="3"/>
        <v>0</v>
      </c>
      <c r="R99" s="185">
        <f t="shared" si="11"/>
        <v>0</v>
      </c>
      <c r="S99" s="148" t="s">
        <v>224</v>
      </c>
      <c r="T99" s="148" t="s">
        <v>225</v>
      </c>
      <c r="U99" s="155" t="s">
        <v>226</v>
      </c>
      <c r="V99" s="155" t="s">
        <v>2</v>
      </c>
      <c r="W99" s="155"/>
      <c r="X99" s="155"/>
      <c r="Y99" s="155"/>
      <c r="Z99" s="101">
        <v>2</v>
      </c>
      <c r="AA99" s="102" t="s">
        <v>221</v>
      </c>
      <c r="AB99" s="102" t="s">
        <v>222</v>
      </c>
      <c r="AC99" s="102" t="s">
        <v>39</v>
      </c>
    </row>
    <row r="100" spans="1:29" s="191" customFormat="1" hidden="1">
      <c r="A100" s="195">
        <v>0</v>
      </c>
      <c r="B100" s="157"/>
      <c r="C100" s="157"/>
      <c r="D100" s="158"/>
      <c r="E100" s="157"/>
      <c r="F100" s="157"/>
      <c r="G100" s="157"/>
      <c r="H100" s="157"/>
      <c r="I100" s="159"/>
      <c r="J100" s="159"/>
      <c r="K100" s="160"/>
      <c r="L100" s="180"/>
      <c r="M100" s="161"/>
      <c r="N100" s="162"/>
      <c r="O100" s="163"/>
      <c r="P100" s="110"/>
      <c r="Q100" s="111"/>
      <c r="R100" s="111"/>
      <c r="S100" s="157"/>
      <c r="T100" s="157"/>
      <c r="U100" s="157"/>
      <c r="V100" s="157"/>
      <c r="W100" s="157"/>
      <c r="X100" s="157"/>
      <c r="Y100" s="157"/>
      <c r="Z100" s="101">
        <v>3</v>
      </c>
      <c r="AA100" s="102"/>
      <c r="AB100" s="102"/>
      <c r="AC100" s="102"/>
    </row>
    <row r="101" spans="1:29" s="191" customFormat="1" hidden="1">
      <c r="A101" s="195">
        <v>0</v>
      </c>
      <c r="B101" s="164"/>
      <c r="C101" s="164"/>
      <c r="D101" s="165"/>
      <c r="E101" s="164"/>
      <c r="F101" s="164"/>
      <c r="G101" s="164"/>
      <c r="H101" s="164"/>
      <c r="I101" s="166"/>
      <c r="J101" s="166"/>
      <c r="K101" s="167"/>
      <c r="L101" s="167"/>
      <c r="M101" s="168"/>
      <c r="N101" s="169"/>
      <c r="O101" s="170"/>
      <c r="P101" s="112"/>
      <c r="Q101" s="113"/>
      <c r="R101" s="113"/>
      <c r="S101" s="164"/>
      <c r="T101" s="164"/>
      <c r="U101" s="164"/>
      <c r="V101" s="164"/>
      <c r="W101" s="164"/>
      <c r="X101" s="164"/>
      <c r="Y101" s="164"/>
      <c r="Z101" s="101">
        <v>3</v>
      </c>
      <c r="AA101" s="102"/>
      <c r="AB101" s="102"/>
      <c r="AC101" s="102"/>
    </row>
    <row r="102" spans="1:29" s="201" customFormat="1" ht="21" hidden="1" customHeight="1">
      <c r="A102" s="195">
        <v>0</v>
      </c>
      <c r="B102" s="196" t="s">
        <v>1999</v>
      </c>
      <c r="C102" s="197"/>
      <c r="D102" s="198"/>
      <c r="E102" s="198"/>
      <c r="F102" s="198"/>
      <c r="G102" s="198"/>
      <c r="H102" s="198"/>
      <c r="I102" s="198"/>
      <c r="J102" s="198"/>
      <c r="K102" s="198"/>
      <c r="L102" s="198"/>
      <c r="M102" s="198"/>
      <c r="N102" s="199"/>
      <c r="O102" s="198"/>
      <c r="P102" s="177"/>
      <c r="Q102" s="177"/>
      <c r="R102" s="177"/>
      <c r="S102" s="198"/>
      <c r="T102" s="198"/>
      <c r="U102" s="198"/>
      <c r="V102" s="198"/>
      <c r="W102" s="198"/>
      <c r="X102" s="198"/>
      <c r="Y102" s="200"/>
      <c r="Z102" s="99">
        <v>4</v>
      </c>
      <c r="AA102" s="100"/>
      <c r="AB102" s="100"/>
      <c r="AC102" s="100"/>
    </row>
    <row r="103" spans="1:29" s="189" customFormat="1" hidden="1">
      <c r="A103" s="195">
        <v>0</v>
      </c>
      <c r="B103" s="148" t="s">
        <v>11</v>
      </c>
      <c r="C103" s="148" t="s">
        <v>1672</v>
      </c>
      <c r="D103" s="149"/>
      <c r="E103" s="148" t="s">
        <v>1673</v>
      </c>
      <c r="F103" s="148" t="s">
        <v>1674</v>
      </c>
      <c r="G103" s="148" t="s">
        <v>1675</v>
      </c>
      <c r="H103" s="148" t="s">
        <v>235</v>
      </c>
      <c r="I103" s="150"/>
      <c r="J103" s="150" t="s">
        <v>40</v>
      </c>
      <c r="K103" s="151">
        <v>431</v>
      </c>
      <c r="L103" s="187"/>
      <c r="M103" s="152">
        <v>20</v>
      </c>
      <c r="N103" s="153"/>
      <c r="O103" s="188">
        <f t="shared" ref="O103:O104" si="15">IF(L103&lt;&gt;"",N103*L103,K103*N103)</f>
        <v>0</v>
      </c>
      <c r="P103" s="109" t="s">
        <v>1468</v>
      </c>
      <c r="Q103" s="108">
        <f>N103/M103</f>
        <v>0</v>
      </c>
      <c r="R103" s="185">
        <f t="shared" ref="R103:R134" si="16">IF(SUM($O$26:$O$5170)&gt;=100000,IF(L103&lt;&gt;"",O103,O103*0.95),O103)</f>
        <v>0</v>
      </c>
      <c r="S103" s="148"/>
      <c r="T103" s="148"/>
      <c r="U103" s="155"/>
      <c r="V103" s="155"/>
      <c r="W103" s="155"/>
      <c r="X103" s="155"/>
      <c r="Y103" s="155"/>
      <c r="Z103" s="101">
        <v>5</v>
      </c>
      <c r="AA103" s="102" t="s">
        <v>1674</v>
      </c>
      <c r="AB103" s="102" t="s">
        <v>1675</v>
      </c>
      <c r="AC103" s="102" t="s">
        <v>235</v>
      </c>
    </row>
    <row r="104" spans="1:29" s="189" customFormat="1" hidden="1">
      <c r="A104" s="195">
        <v>0</v>
      </c>
      <c r="B104" s="148" t="s">
        <v>11</v>
      </c>
      <c r="C104" s="148" t="s">
        <v>1676</v>
      </c>
      <c r="D104" s="149"/>
      <c r="E104" s="148" t="s">
        <v>1673</v>
      </c>
      <c r="F104" s="148" t="s">
        <v>1674</v>
      </c>
      <c r="G104" s="148" t="s">
        <v>1677</v>
      </c>
      <c r="H104" s="148" t="s">
        <v>235</v>
      </c>
      <c r="I104" s="150"/>
      <c r="J104" s="150" t="s">
        <v>40</v>
      </c>
      <c r="K104" s="151">
        <v>431</v>
      </c>
      <c r="L104" s="187"/>
      <c r="M104" s="152">
        <v>20</v>
      </c>
      <c r="N104" s="153"/>
      <c r="O104" s="188">
        <f t="shared" si="15"/>
        <v>0</v>
      </c>
      <c r="P104" s="109" t="s">
        <v>1468</v>
      </c>
      <c r="Q104" s="108">
        <f>N104/M104</f>
        <v>0</v>
      </c>
      <c r="R104" s="185">
        <f t="shared" si="16"/>
        <v>0</v>
      </c>
      <c r="S104" s="148"/>
      <c r="T104" s="148"/>
      <c r="U104" s="155"/>
      <c r="V104" s="155"/>
      <c r="W104" s="155"/>
      <c r="X104" s="155"/>
      <c r="Y104" s="155"/>
      <c r="Z104" s="101">
        <v>5</v>
      </c>
      <c r="AA104" s="102" t="s">
        <v>1674</v>
      </c>
      <c r="AB104" s="102" t="s">
        <v>1677</v>
      </c>
      <c r="AC104" s="102" t="s">
        <v>235</v>
      </c>
    </row>
    <row r="105" spans="1:29" s="189" customFormat="1" hidden="1">
      <c r="A105" s="195">
        <v>0</v>
      </c>
      <c r="B105" s="148" t="s">
        <v>11</v>
      </c>
      <c r="C105" s="148" t="s">
        <v>1477</v>
      </c>
      <c r="D105" s="149"/>
      <c r="E105" s="148" t="s">
        <v>232</v>
      </c>
      <c r="F105" s="148" t="s">
        <v>233</v>
      </c>
      <c r="G105" s="148" t="s">
        <v>1579</v>
      </c>
      <c r="H105" s="148" t="s">
        <v>235</v>
      </c>
      <c r="I105" s="150"/>
      <c r="J105" s="150" t="s">
        <v>40</v>
      </c>
      <c r="K105" s="151">
        <v>468</v>
      </c>
      <c r="L105" s="187"/>
      <c r="M105" s="152">
        <v>20</v>
      </c>
      <c r="N105" s="153"/>
      <c r="O105" s="188">
        <f t="shared" ref="O105:O168" si="17">IF(L105&lt;&gt;"",N105*L105,K105*N105)</f>
        <v>0</v>
      </c>
      <c r="P105" s="109" t="s">
        <v>1468</v>
      </c>
      <c r="Q105" s="108">
        <f>N105/M105</f>
        <v>0</v>
      </c>
      <c r="R105" s="185">
        <f t="shared" si="16"/>
        <v>0</v>
      </c>
      <c r="S105" s="148"/>
      <c r="T105" s="148"/>
      <c r="U105" s="155"/>
      <c r="V105" s="155"/>
      <c r="W105" s="155"/>
      <c r="X105" s="155"/>
      <c r="Y105" s="155"/>
      <c r="Z105" s="101">
        <v>5</v>
      </c>
      <c r="AA105" s="102" t="s">
        <v>233</v>
      </c>
      <c r="AB105" s="102" t="s">
        <v>1579</v>
      </c>
      <c r="AC105" s="102" t="s">
        <v>235</v>
      </c>
    </row>
    <row r="106" spans="1:29" s="189" customFormat="1" hidden="1">
      <c r="A106" s="195">
        <v>0</v>
      </c>
      <c r="B106" s="148" t="s">
        <v>11</v>
      </c>
      <c r="C106" s="148" t="s">
        <v>231</v>
      </c>
      <c r="D106" s="149" t="s">
        <v>2</v>
      </c>
      <c r="E106" s="148" t="s">
        <v>232</v>
      </c>
      <c r="F106" s="148" t="s">
        <v>233</v>
      </c>
      <c r="G106" s="148" t="s">
        <v>234</v>
      </c>
      <c r="H106" s="148" t="s">
        <v>235</v>
      </c>
      <c r="I106" s="150"/>
      <c r="J106" s="150" t="s">
        <v>40</v>
      </c>
      <c r="K106" s="151">
        <v>551</v>
      </c>
      <c r="L106" s="187"/>
      <c r="M106" s="152">
        <v>20</v>
      </c>
      <c r="N106" s="153"/>
      <c r="O106" s="188">
        <f t="shared" si="17"/>
        <v>0</v>
      </c>
      <c r="P106" s="109" t="s">
        <v>1468</v>
      </c>
      <c r="Q106" s="108">
        <f>N106/M106</f>
        <v>0</v>
      </c>
      <c r="R106" s="185">
        <f t="shared" si="16"/>
        <v>0</v>
      </c>
      <c r="S106" s="148" t="s">
        <v>236</v>
      </c>
      <c r="T106" s="148"/>
      <c r="U106" s="155"/>
      <c r="V106" s="155">
        <v>3</v>
      </c>
      <c r="W106" s="155" t="s">
        <v>237</v>
      </c>
      <c r="X106" s="155" t="s">
        <v>238</v>
      </c>
      <c r="Y106" s="155" t="s">
        <v>239</v>
      </c>
      <c r="Z106" s="101">
        <v>5</v>
      </c>
      <c r="AA106" s="102" t="s">
        <v>233</v>
      </c>
      <c r="AB106" s="102" t="s">
        <v>234</v>
      </c>
      <c r="AC106" s="102" t="s">
        <v>235</v>
      </c>
    </row>
    <row r="107" spans="1:29" s="189" customFormat="1" hidden="1">
      <c r="A107" s="195">
        <v>0</v>
      </c>
      <c r="B107" s="148" t="s">
        <v>11</v>
      </c>
      <c r="C107" s="148" t="s">
        <v>1478</v>
      </c>
      <c r="D107" s="149"/>
      <c r="E107" s="148" t="s">
        <v>232</v>
      </c>
      <c r="F107" s="148" t="s">
        <v>233</v>
      </c>
      <c r="G107" s="148" t="s">
        <v>1580</v>
      </c>
      <c r="H107" s="148" t="s">
        <v>264</v>
      </c>
      <c r="I107" s="150"/>
      <c r="J107" s="150" t="s">
        <v>40</v>
      </c>
      <c r="K107" s="151">
        <v>215</v>
      </c>
      <c r="L107" s="187"/>
      <c r="M107" s="152">
        <v>25</v>
      </c>
      <c r="N107" s="153"/>
      <c r="O107" s="188">
        <f t="shared" si="17"/>
        <v>0</v>
      </c>
      <c r="P107" s="109" t="s">
        <v>1469</v>
      </c>
      <c r="Q107" s="108">
        <f>(N107/25)/20</f>
        <v>0</v>
      </c>
      <c r="R107" s="185">
        <f t="shared" si="16"/>
        <v>0</v>
      </c>
      <c r="S107" s="148"/>
      <c r="T107" s="148"/>
      <c r="U107" s="155"/>
      <c r="V107" s="155"/>
      <c r="W107" s="155"/>
      <c r="X107" s="155"/>
      <c r="Y107" s="155"/>
      <c r="Z107" s="101">
        <v>5</v>
      </c>
      <c r="AA107" s="102" t="s">
        <v>233</v>
      </c>
      <c r="AB107" s="102" t="s">
        <v>1580</v>
      </c>
      <c r="AC107" s="102" t="s">
        <v>264</v>
      </c>
    </row>
    <row r="108" spans="1:29" s="189" customFormat="1" hidden="1">
      <c r="A108" s="195">
        <v>0</v>
      </c>
      <c r="B108" s="148" t="s">
        <v>11</v>
      </c>
      <c r="C108" s="148" t="s">
        <v>1479</v>
      </c>
      <c r="D108" s="149"/>
      <c r="E108" s="148" t="s">
        <v>232</v>
      </c>
      <c r="F108" s="148" t="s">
        <v>233</v>
      </c>
      <c r="G108" s="148" t="s">
        <v>1581</v>
      </c>
      <c r="H108" s="148" t="s">
        <v>235</v>
      </c>
      <c r="I108" s="150"/>
      <c r="J108" s="150" t="s">
        <v>247</v>
      </c>
      <c r="K108" s="151">
        <v>611</v>
      </c>
      <c r="L108" s="187"/>
      <c r="M108" s="152">
        <v>20</v>
      </c>
      <c r="N108" s="153"/>
      <c r="O108" s="188">
        <f t="shared" si="17"/>
        <v>0</v>
      </c>
      <c r="P108" s="109" t="s">
        <v>1468</v>
      </c>
      <c r="Q108" s="108">
        <f>N108/M108</f>
        <v>0</v>
      </c>
      <c r="R108" s="185">
        <f t="shared" si="16"/>
        <v>0</v>
      </c>
      <c r="S108" s="148"/>
      <c r="T108" s="148"/>
      <c r="U108" s="155"/>
      <c r="V108" s="155"/>
      <c r="W108" s="155"/>
      <c r="X108" s="155"/>
      <c r="Y108" s="155"/>
      <c r="Z108" s="101">
        <v>5</v>
      </c>
      <c r="AA108" s="102" t="s">
        <v>233</v>
      </c>
      <c r="AB108" s="102" t="s">
        <v>1581</v>
      </c>
      <c r="AC108" s="102" t="s">
        <v>235</v>
      </c>
    </row>
    <row r="109" spans="1:29" s="189" customFormat="1" hidden="1">
      <c r="A109" s="195">
        <v>0</v>
      </c>
      <c r="B109" s="148" t="s">
        <v>11</v>
      </c>
      <c r="C109" s="148" t="s">
        <v>240</v>
      </c>
      <c r="D109" s="149" t="s">
        <v>35</v>
      </c>
      <c r="E109" s="148" t="s">
        <v>232</v>
      </c>
      <c r="F109" s="148" t="s">
        <v>233</v>
      </c>
      <c r="G109" s="148" t="s">
        <v>241</v>
      </c>
      <c r="H109" s="148" t="s">
        <v>235</v>
      </c>
      <c r="I109" s="150"/>
      <c r="J109" s="150" t="s">
        <v>40</v>
      </c>
      <c r="K109" s="151">
        <v>551</v>
      </c>
      <c r="L109" s="187"/>
      <c r="M109" s="152">
        <v>20</v>
      </c>
      <c r="N109" s="153"/>
      <c r="O109" s="188">
        <f t="shared" si="17"/>
        <v>0</v>
      </c>
      <c r="P109" s="109" t="s">
        <v>1468</v>
      </c>
      <c r="Q109" s="108">
        <f>N109/M109</f>
        <v>0</v>
      </c>
      <c r="R109" s="185">
        <f t="shared" si="16"/>
        <v>0</v>
      </c>
      <c r="S109" s="148" t="s">
        <v>242</v>
      </c>
      <c r="T109" s="148"/>
      <c r="U109" s="155"/>
      <c r="V109" s="155">
        <v>3</v>
      </c>
      <c r="W109" s="155">
        <v>150</v>
      </c>
      <c r="X109" s="155" t="s">
        <v>243</v>
      </c>
      <c r="Y109" s="155" t="s">
        <v>244</v>
      </c>
      <c r="Z109" s="101">
        <v>5</v>
      </c>
      <c r="AA109" s="102" t="s">
        <v>233</v>
      </c>
      <c r="AB109" s="102" t="s">
        <v>241</v>
      </c>
      <c r="AC109" s="102" t="s">
        <v>235</v>
      </c>
    </row>
    <row r="110" spans="1:29" s="189" customFormat="1" hidden="1">
      <c r="A110" s="195">
        <v>0</v>
      </c>
      <c r="B110" s="148" t="s">
        <v>11</v>
      </c>
      <c r="C110" s="148" t="s">
        <v>245</v>
      </c>
      <c r="D110" s="149" t="s">
        <v>35</v>
      </c>
      <c r="E110" s="148" t="s">
        <v>232</v>
      </c>
      <c r="F110" s="148" t="s">
        <v>233</v>
      </c>
      <c r="G110" s="148" t="s">
        <v>246</v>
      </c>
      <c r="H110" s="148" t="s">
        <v>235</v>
      </c>
      <c r="I110" s="150"/>
      <c r="J110" s="150" t="s">
        <v>247</v>
      </c>
      <c r="K110" s="151">
        <v>687</v>
      </c>
      <c r="L110" s="187"/>
      <c r="M110" s="152">
        <v>20</v>
      </c>
      <c r="N110" s="153"/>
      <c r="O110" s="188">
        <f t="shared" si="17"/>
        <v>0</v>
      </c>
      <c r="P110" s="109" t="s">
        <v>1469</v>
      </c>
      <c r="Q110" s="108">
        <f>N110/M110</f>
        <v>0</v>
      </c>
      <c r="R110" s="185">
        <f t="shared" si="16"/>
        <v>0</v>
      </c>
      <c r="S110" s="148" t="s">
        <v>248</v>
      </c>
      <c r="T110" s="148"/>
      <c r="U110" s="155"/>
      <c r="V110" s="155">
        <v>2</v>
      </c>
      <c r="W110" s="155" t="s">
        <v>249</v>
      </c>
      <c r="X110" s="155" t="s">
        <v>250</v>
      </c>
      <c r="Y110" s="155" t="s">
        <v>251</v>
      </c>
      <c r="Z110" s="101">
        <v>5</v>
      </c>
      <c r="AA110" s="102" t="s">
        <v>233</v>
      </c>
      <c r="AB110" s="102" t="s">
        <v>246</v>
      </c>
      <c r="AC110" s="102" t="s">
        <v>235</v>
      </c>
    </row>
    <row r="111" spans="1:29" s="189" customFormat="1" hidden="1">
      <c r="A111" s="195">
        <v>0</v>
      </c>
      <c r="B111" s="148" t="s">
        <v>11</v>
      </c>
      <c r="C111" s="148" t="s">
        <v>252</v>
      </c>
      <c r="D111" s="149" t="s">
        <v>35</v>
      </c>
      <c r="E111" s="148" t="s">
        <v>232</v>
      </c>
      <c r="F111" s="148" t="s">
        <v>233</v>
      </c>
      <c r="G111" s="148" t="s">
        <v>253</v>
      </c>
      <c r="H111" s="148" t="s">
        <v>235</v>
      </c>
      <c r="I111" s="150"/>
      <c r="J111" s="150" t="s">
        <v>40</v>
      </c>
      <c r="K111" s="151">
        <v>398</v>
      </c>
      <c r="L111" s="187"/>
      <c r="M111" s="152">
        <v>20</v>
      </c>
      <c r="N111" s="153"/>
      <c r="O111" s="188">
        <f t="shared" si="17"/>
        <v>0</v>
      </c>
      <c r="P111" s="109" t="s">
        <v>1468</v>
      </c>
      <c r="Q111" s="108">
        <f>N111/M111</f>
        <v>0</v>
      </c>
      <c r="R111" s="185">
        <f t="shared" si="16"/>
        <v>0</v>
      </c>
      <c r="S111" s="148" t="s">
        <v>254</v>
      </c>
      <c r="T111" s="148"/>
      <c r="U111" s="155"/>
      <c r="V111" s="155">
        <v>3</v>
      </c>
      <c r="W111" s="155" t="s">
        <v>255</v>
      </c>
      <c r="X111" s="155" t="s">
        <v>256</v>
      </c>
      <c r="Y111" s="155" t="s">
        <v>257</v>
      </c>
      <c r="Z111" s="101">
        <v>5</v>
      </c>
      <c r="AA111" s="102" t="s">
        <v>233</v>
      </c>
      <c r="AB111" s="102" t="s">
        <v>253</v>
      </c>
      <c r="AC111" s="102" t="s">
        <v>235</v>
      </c>
    </row>
    <row r="112" spans="1:29" s="189" customFormat="1" hidden="1">
      <c r="A112" s="195">
        <v>0</v>
      </c>
      <c r="B112" s="148" t="s">
        <v>11</v>
      </c>
      <c r="C112" s="148" t="s">
        <v>258</v>
      </c>
      <c r="D112" s="149" t="s">
        <v>35</v>
      </c>
      <c r="E112" s="148" t="s">
        <v>232</v>
      </c>
      <c r="F112" s="148" t="s">
        <v>233</v>
      </c>
      <c r="G112" s="148" t="s">
        <v>259</v>
      </c>
      <c r="H112" s="148" t="s">
        <v>235</v>
      </c>
      <c r="I112" s="150"/>
      <c r="J112" s="150" t="s">
        <v>40</v>
      </c>
      <c r="K112" s="151">
        <v>551</v>
      </c>
      <c r="L112" s="187"/>
      <c r="M112" s="152">
        <v>20</v>
      </c>
      <c r="N112" s="153"/>
      <c r="O112" s="188">
        <f t="shared" si="17"/>
        <v>0</v>
      </c>
      <c r="P112" s="109" t="s">
        <v>1468</v>
      </c>
      <c r="Q112" s="108">
        <f>N112/M112</f>
        <v>0</v>
      </c>
      <c r="R112" s="185">
        <f t="shared" si="16"/>
        <v>0</v>
      </c>
      <c r="S112" s="148" t="s">
        <v>248</v>
      </c>
      <c r="T112" s="148"/>
      <c r="U112" s="155"/>
      <c r="V112" s="155">
        <v>3</v>
      </c>
      <c r="W112" s="155" t="s">
        <v>260</v>
      </c>
      <c r="X112" s="155" t="s">
        <v>261</v>
      </c>
      <c r="Y112" s="155" t="s">
        <v>239</v>
      </c>
      <c r="Z112" s="101">
        <v>5</v>
      </c>
      <c r="AA112" s="102" t="s">
        <v>233</v>
      </c>
      <c r="AB112" s="102" t="s">
        <v>259</v>
      </c>
      <c r="AC112" s="102" t="s">
        <v>235</v>
      </c>
    </row>
    <row r="113" spans="1:29" s="189" customFormat="1" hidden="1">
      <c r="A113" s="195">
        <v>0</v>
      </c>
      <c r="B113" s="148" t="s">
        <v>11</v>
      </c>
      <c r="C113" s="148" t="s">
        <v>262</v>
      </c>
      <c r="D113" s="149" t="s">
        <v>35</v>
      </c>
      <c r="E113" s="148" t="s">
        <v>232</v>
      </c>
      <c r="F113" s="148" t="s">
        <v>233</v>
      </c>
      <c r="G113" s="148" t="s">
        <v>263</v>
      </c>
      <c r="H113" s="148" t="s">
        <v>264</v>
      </c>
      <c r="I113" s="150"/>
      <c r="J113" s="150" t="s">
        <v>40</v>
      </c>
      <c r="K113" s="151">
        <v>337</v>
      </c>
      <c r="L113" s="187"/>
      <c r="M113" s="152">
        <v>25</v>
      </c>
      <c r="N113" s="153"/>
      <c r="O113" s="188">
        <f t="shared" si="17"/>
        <v>0</v>
      </c>
      <c r="P113" s="109" t="s">
        <v>1469</v>
      </c>
      <c r="Q113" s="108">
        <f>(N113/25)/20</f>
        <v>0</v>
      </c>
      <c r="R113" s="185">
        <f t="shared" si="16"/>
        <v>0</v>
      </c>
      <c r="S113" s="148" t="s">
        <v>248</v>
      </c>
      <c r="T113" s="148"/>
      <c r="U113" s="155"/>
      <c r="V113" s="155">
        <v>3</v>
      </c>
      <c r="W113" s="155" t="s">
        <v>265</v>
      </c>
      <c r="X113" s="155" t="s">
        <v>266</v>
      </c>
      <c r="Y113" s="155" t="s">
        <v>239</v>
      </c>
      <c r="Z113" s="101">
        <v>5</v>
      </c>
      <c r="AA113" s="102" t="s">
        <v>233</v>
      </c>
      <c r="AB113" s="102" t="s">
        <v>263</v>
      </c>
      <c r="AC113" s="102" t="s">
        <v>264</v>
      </c>
    </row>
    <row r="114" spans="1:29" s="189" customFormat="1" hidden="1">
      <c r="A114" s="195">
        <v>0</v>
      </c>
      <c r="B114" s="148" t="s">
        <v>11</v>
      </c>
      <c r="C114" s="148" t="s">
        <v>267</v>
      </c>
      <c r="D114" s="149" t="s">
        <v>35</v>
      </c>
      <c r="E114" s="148" t="s">
        <v>232</v>
      </c>
      <c r="F114" s="148" t="s">
        <v>233</v>
      </c>
      <c r="G114" s="148" t="s">
        <v>268</v>
      </c>
      <c r="H114" s="148" t="s">
        <v>235</v>
      </c>
      <c r="I114" s="150"/>
      <c r="J114" s="150" t="s">
        <v>247</v>
      </c>
      <c r="K114" s="151">
        <v>687</v>
      </c>
      <c r="L114" s="187"/>
      <c r="M114" s="152">
        <v>20</v>
      </c>
      <c r="N114" s="153"/>
      <c r="O114" s="188">
        <f t="shared" si="17"/>
        <v>0</v>
      </c>
      <c r="P114" s="109" t="s">
        <v>1469</v>
      </c>
      <c r="Q114" s="108">
        <f>N114/M114</f>
        <v>0</v>
      </c>
      <c r="R114" s="185">
        <f t="shared" si="16"/>
        <v>0</v>
      </c>
      <c r="S114" s="148" t="s">
        <v>269</v>
      </c>
      <c r="T114" s="148"/>
      <c r="U114" s="155"/>
      <c r="V114" s="155" t="s">
        <v>270</v>
      </c>
      <c r="W114" s="155" t="s">
        <v>271</v>
      </c>
      <c r="X114" s="155" t="s">
        <v>272</v>
      </c>
      <c r="Y114" s="155" t="s">
        <v>273</v>
      </c>
      <c r="Z114" s="101">
        <v>5</v>
      </c>
      <c r="AA114" s="102" t="s">
        <v>233</v>
      </c>
      <c r="AB114" s="102" t="s">
        <v>268</v>
      </c>
      <c r="AC114" s="102" t="s">
        <v>235</v>
      </c>
    </row>
    <row r="115" spans="1:29" s="189" customFormat="1" hidden="1">
      <c r="A115" s="195">
        <v>0</v>
      </c>
      <c r="B115" s="148" t="s">
        <v>11</v>
      </c>
      <c r="C115" s="148" t="s">
        <v>274</v>
      </c>
      <c r="D115" s="149" t="s">
        <v>35</v>
      </c>
      <c r="E115" s="148" t="s">
        <v>232</v>
      </c>
      <c r="F115" s="148" t="s">
        <v>233</v>
      </c>
      <c r="G115" s="148" t="s">
        <v>275</v>
      </c>
      <c r="H115" s="148" t="s">
        <v>235</v>
      </c>
      <c r="I115" s="150"/>
      <c r="J115" s="150" t="s">
        <v>247</v>
      </c>
      <c r="K115" s="151">
        <v>521</v>
      </c>
      <c r="L115" s="187"/>
      <c r="M115" s="152">
        <v>20</v>
      </c>
      <c r="N115" s="153"/>
      <c r="O115" s="188">
        <f t="shared" si="17"/>
        <v>0</v>
      </c>
      <c r="P115" s="109" t="s">
        <v>1469</v>
      </c>
      <c r="Q115" s="108">
        <f>N115/M115</f>
        <v>0</v>
      </c>
      <c r="R115" s="185">
        <f t="shared" si="16"/>
        <v>0</v>
      </c>
      <c r="S115" s="148" t="s">
        <v>248</v>
      </c>
      <c r="T115" s="148"/>
      <c r="U115" s="155"/>
      <c r="V115" s="155">
        <v>2</v>
      </c>
      <c r="W115" s="155" t="s">
        <v>276</v>
      </c>
      <c r="X115" s="155" t="s">
        <v>277</v>
      </c>
      <c r="Y115" s="155" t="s">
        <v>278</v>
      </c>
      <c r="Z115" s="101">
        <v>5</v>
      </c>
      <c r="AA115" s="102" t="s">
        <v>233</v>
      </c>
      <c r="AB115" s="102" t="s">
        <v>275</v>
      </c>
      <c r="AC115" s="102" t="s">
        <v>235</v>
      </c>
    </row>
    <row r="116" spans="1:29" s="189" customFormat="1" hidden="1">
      <c r="A116" s="195">
        <v>0</v>
      </c>
      <c r="B116" s="148" t="s">
        <v>11</v>
      </c>
      <c r="C116" s="148" t="s">
        <v>279</v>
      </c>
      <c r="D116" s="149" t="s">
        <v>35</v>
      </c>
      <c r="E116" s="148" t="s">
        <v>232</v>
      </c>
      <c r="F116" s="148" t="s">
        <v>233</v>
      </c>
      <c r="G116" s="148" t="s">
        <v>280</v>
      </c>
      <c r="H116" s="148" t="s">
        <v>235</v>
      </c>
      <c r="I116" s="150"/>
      <c r="J116" s="150" t="s">
        <v>247</v>
      </c>
      <c r="K116" s="151">
        <v>521</v>
      </c>
      <c r="L116" s="187"/>
      <c r="M116" s="152">
        <v>20</v>
      </c>
      <c r="N116" s="153"/>
      <c r="O116" s="188">
        <f t="shared" si="17"/>
        <v>0</v>
      </c>
      <c r="P116" s="109" t="s">
        <v>1469</v>
      </c>
      <c r="Q116" s="108">
        <f>N116/M116</f>
        <v>0</v>
      </c>
      <c r="R116" s="185">
        <f t="shared" si="16"/>
        <v>0</v>
      </c>
      <c r="S116" s="148" t="s">
        <v>281</v>
      </c>
      <c r="T116" s="148"/>
      <c r="U116" s="155"/>
      <c r="V116" s="155">
        <v>2</v>
      </c>
      <c r="W116" s="155" t="s">
        <v>276</v>
      </c>
      <c r="X116" s="155" t="s">
        <v>282</v>
      </c>
      <c r="Y116" s="155" t="s">
        <v>283</v>
      </c>
      <c r="Z116" s="101">
        <v>5</v>
      </c>
      <c r="AA116" s="102" t="s">
        <v>233</v>
      </c>
      <c r="AB116" s="102" t="s">
        <v>280</v>
      </c>
      <c r="AC116" s="102" t="s">
        <v>235</v>
      </c>
    </row>
    <row r="117" spans="1:29" s="189" customFormat="1" hidden="1">
      <c r="A117" s="195">
        <v>0</v>
      </c>
      <c r="B117" s="148" t="s">
        <v>11</v>
      </c>
      <c r="C117" s="148" t="s">
        <v>284</v>
      </c>
      <c r="D117" s="149" t="s">
        <v>35</v>
      </c>
      <c r="E117" s="148" t="s">
        <v>232</v>
      </c>
      <c r="F117" s="148" t="s">
        <v>233</v>
      </c>
      <c r="G117" s="148" t="s">
        <v>285</v>
      </c>
      <c r="H117" s="148" t="s">
        <v>235</v>
      </c>
      <c r="I117" s="150"/>
      <c r="J117" s="150" t="s">
        <v>247</v>
      </c>
      <c r="K117" s="151">
        <v>521</v>
      </c>
      <c r="L117" s="187"/>
      <c r="M117" s="152">
        <v>20</v>
      </c>
      <c r="N117" s="153"/>
      <c r="O117" s="188">
        <f t="shared" si="17"/>
        <v>0</v>
      </c>
      <c r="P117" s="109" t="s">
        <v>1469</v>
      </c>
      <c r="Q117" s="108">
        <f>N117/M117</f>
        <v>0</v>
      </c>
      <c r="R117" s="185">
        <f t="shared" si="16"/>
        <v>0</v>
      </c>
      <c r="S117" s="148" t="s">
        <v>286</v>
      </c>
      <c r="T117" s="148"/>
      <c r="U117" s="155"/>
      <c r="V117" s="155">
        <v>2</v>
      </c>
      <c r="W117" s="155" t="s">
        <v>287</v>
      </c>
      <c r="X117" s="155" t="s">
        <v>288</v>
      </c>
      <c r="Y117" s="155" t="s">
        <v>273</v>
      </c>
      <c r="Z117" s="101">
        <v>5</v>
      </c>
      <c r="AA117" s="102" t="s">
        <v>233</v>
      </c>
      <c r="AB117" s="102" t="s">
        <v>285</v>
      </c>
      <c r="AC117" s="102" t="s">
        <v>235</v>
      </c>
    </row>
    <row r="118" spans="1:29" s="189" customFormat="1" hidden="1">
      <c r="A118" s="195">
        <v>0</v>
      </c>
      <c r="B118" s="148" t="s">
        <v>11</v>
      </c>
      <c r="C118" s="148" t="s">
        <v>289</v>
      </c>
      <c r="D118" s="149" t="s">
        <v>35</v>
      </c>
      <c r="E118" s="148" t="s">
        <v>232</v>
      </c>
      <c r="F118" s="148" t="s">
        <v>233</v>
      </c>
      <c r="G118" s="148" t="s">
        <v>290</v>
      </c>
      <c r="H118" s="148" t="s">
        <v>235</v>
      </c>
      <c r="I118" s="150"/>
      <c r="J118" s="150" t="s">
        <v>247</v>
      </c>
      <c r="K118" s="151">
        <v>511</v>
      </c>
      <c r="L118" s="187"/>
      <c r="M118" s="152">
        <v>20</v>
      </c>
      <c r="N118" s="153"/>
      <c r="O118" s="188">
        <f t="shared" si="17"/>
        <v>0</v>
      </c>
      <c r="P118" s="109" t="s">
        <v>1469</v>
      </c>
      <c r="Q118" s="108">
        <f>N118/M118</f>
        <v>0</v>
      </c>
      <c r="R118" s="185">
        <f t="shared" si="16"/>
        <v>0</v>
      </c>
      <c r="S118" s="148" t="s">
        <v>248</v>
      </c>
      <c r="T118" s="148"/>
      <c r="U118" s="155"/>
      <c r="V118" s="155">
        <v>3</v>
      </c>
      <c r="W118" s="155" t="s">
        <v>291</v>
      </c>
      <c r="X118" s="155" t="s">
        <v>292</v>
      </c>
      <c r="Y118" s="155" t="s">
        <v>293</v>
      </c>
      <c r="Z118" s="101">
        <v>5</v>
      </c>
      <c r="AA118" s="102" t="s">
        <v>233</v>
      </c>
      <c r="AB118" s="102" t="s">
        <v>290</v>
      </c>
      <c r="AC118" s="102" t="s">
        <v>235</v>
      </c>
    </row>
    <row r="119" spans="1:29" s="189" customFormat="1" hidden="1">
      <c r="A119" s="195">
        <v>0</v>
      </c>
      <c r="B119" s="148" t="s">
        <v>11</v>
      </c>
      <c r="C119" s="148" t="s">
        <v>1480</v>
      </c>
      <c r="D119" s="149"/>
      <c r="E119" s="148" t="s">
        <v>232</v>
      </c>
      <c r="F119" s="148" t="s">
        <v>233</v>
      </c>
      <c r="G119" s="148" t="s">
        <v>1597</v>
      </c>
      <c r="H119" s="148" t="s">
        <v>264</v>
      </c>
      <c r="I119" s="150"/>
      <c r="J119" s="150" t="s">
        <v>40</v>
      </c>
      <c r="K119" s="151">
        <v>351</v>
      </c>
      <c r="L119" s="187"/>
      <c r="M119" s="152">
        <v>25</v>
      </c>
      <c r="N119" s="153"/>
      <c r="O119" s="188">
        <f t="shared" si="17"/>
        <v>0</v>
      </c>
      <c r="P119" s="109" t="s">
        <v>1469</v>
      </c>
      <c r="Q119" s="108">
        <f>(N119/25)/20</f>
        <v>0</v>
      </c>
      <c r="R119" s="185">
        <f t="shared" si="16"/>
        <v>0</v>
      </c>
      <c r="S119" s="148"/>
      <c r="T119" s="148"/>
      <c r="U119" s="155"/>
      <c r="V119" s="155"/>
      <c r="W119" s="155"/>
      <c r="X119" s="155"/>
      <c r="Y119" s="155"/>
      <c r="Z119" s="101">
        <v>5</v>
      </c>
      <c r="AA119" s="102" t="s">
        <v>233</v>
      </c>
      <c r="AB119" s="102" t="s">
        <v>1597</v>
      </c>
      <c r="AC119" s="102" t="s">
        <v>264</v>
      </c>
    </row>
    <row r="120" spans="1:29" s="189" customFormat="1" hidden="1">
      <c r="A120" s="195">
        <v>0</v>
      </c>
      <c r="B120" s="148" t="s">
        <v>11</v>
      </c>
      <c r="C120" s="148" t="s">
        <v>294</v>
      </c>
      <c r="D120" s="149" t="s">
        <v>35</v>
      </c>
      <c r="E120" s="148" t="s">
        <v>232</v>
      </c>
      <c r="F120" s="148" t="s">
        <v>233</v>
      </c>
      <c r="G120" s="148" t="s">
        <v>295</v>
      </c>
      <c r="H120" s="148" t="s">
        <v>235</v>
      </c>
      <c r="I120" s="150"/>
      <c r="J120" s="150" t="s">
        <v>40</v>
      </c>
      <c r="K120" s="151">
        <v>468</v>
      </c>
      <c r="L120" s="187"/>
      <c r="M120" s="152">
        <v>20</v>
      </c>
      <c r="N120" s="153"/>
      <c r="O120" s="188">
        <f t="shared" si="17"/>
        <v>0</v>
      </c>
      <c r="P120" s="109" t="s">
        <v>1468</v>
      </c>
      <c r="Q120" s="108">
        <f>N120/M120</f>
        <v>0</v>
      </c>
      <c r="R120" s="185">
        <f t="shared" si="16"/>
        <v>0</v>
      </c>
      <c r="S120" s="148" t="s">
        <v>248</v>
      </c>
      <c r="T120" s="148"/>
      <c r="U120" s="155"/>
      <c r="V120" s="155">
        <v>3</v>
      </c>
      <c r="W120" s="155">
        <v>200</v>
      </c>
      <c r="X120" s="155" t="s">
        <v>296</v>
      </c>
      <c r="Y120" s="155" t="s">
        <v>297</v>
      </c>
      <c r="Z120" s="101">
        <v>5</v>
      </c>
      <c r="AA120" s="102" t="s">
        <v>233</v>
      </c>
      <c r="AB120" s="102" t="s">
        <v>295</v>
      </c>
      <c r="AC120" s="102" t="s">
        <v>235</v>
      </c>
    </row>
    <row r="121" spans="1:29" s="189" customFormat="1" hidden="1">
      <c r="A121" s="195">
        <v>0</v>
      </c>
      <c r="B121" s="148" t="s">
        <v>11</v>
      </c>
      <c r="C121" s="148" t="s">
        <v>298</v>
      </c>
      <c r="D121" s="149" t="s">
        <v>35</v>
      </c>
      <c r="E121" s="148" t="s">
        <v>232</v>
      </c>
      <c r="F121" s="148" t="s">
        <v>233</v>
      </c>
      <c r="G121" s="148" t="s">
        <v>299</v>
      </c>
      <c r="H121" s="148" t="s">
        <v>264</v>
      </c>
      <c r="I121" s="150"/>
      <c r="J121" s="150" t="s">
        <v>40</v>
      </c>
      <c r="K121" s="151">
        <v>215</v>
      </c>
      <c r="L121" s="187"/>
      <c r="M121" s="152">
        <v>25</v>
      </c>
      <c r="N121" s="153"/>
      <c r="O121" s="188">
        <f t="shared" si="17"/>
        <v>0</v>
      </c>
      <c r="P121" s="109" t="s">
        <v>1469</v>
      </c>
      <c r="Q121" s="108">
        <f>(N121/25)/20</f>
        <v>0</v>
      </c>
      <c r="R121" s="185">
        <f t="shared" si="16"/>
        <v>0</v>
      </c>
      <c r="S121" s="148" t="s">
        <v>242</v>
      </c>
      <c r="T121" s="148"/>
      <c r="U121" s="155"/>
      <c r="V121" s="155">
        <v>2</v>
      </c>
      <c r="W121" s="155" t="s">
        <v>300</v>
      </c>
      <c r="X121" s="155" t="s">
        <v>301</v>
      </c>
      <c r="Y121" s="155" t="s">
        <v>244</v>
      </c>
      <c r="Z121" s="101">
        <v>5</v>
      </c>
      <c r="AA121" s="102" t="s">
        <v>233</v>
      </c>
      <c r="AB121" s="102" t="s">
        <v>299</v>
      </c>
      <c r="AC121" s="102" t="s">
        <v>264</v>
      </c>
    </row>
    <row r="122" spans="1:29" s="189" customFormat="1" hidden="1">
      <c r="A122" s="195">
        <v>0</v>
      </c>
      <c r="B122" s="148" t="s">
        <v>11</v>
      </c>
      <c r="C122" s="148" t="s">
        <v>302</v>
      </c>
      <c r="D122" s="149" t="s">
        <v>35</v>
      </c>
      <c r="E122" s="148" t="s">
        <v>232</v>
      </c>
      <c r="F122" s="148" t="s">
        <v>233</v>
      </c>
      <c r="G122" s="148" t="s">
        <v>303</v>
      </c>
      <c r="H122" s="148" t="s">
        <v>235</v>
      </c>
      <c r="I122" s="150"/>
      <c r="J122" s="150" t="s">
        <v>40</v>
      </c>
      <c r="K122" s="151">
        <v>468</v>
      </c>
      <c r="L122" s="187"/>
      <c r="M122" s="152">
        <v>20</v>
      </c>
      <c r="N122" s="153"/>
      <c r="O122" s="188">
        <f t="shared" si="17"/>
        <v>0</v>
      </c>
      <c r="P122" s="109" t="s">
        <v>1468</v>
      </c>
      <c r="Q122" s="108">
        <f>N122/M122</f>
        <v>0</v>
      </c>
      <c r="R122" s="185">
        <f t="shared" si="16"/>
        <v>0</v>
      </c>
      <c r="S122" s="148" t="s">
        <v>304</v>
      </c>
      <c r="T122" s="148"/>
      <c r="U122" s="155"/>
      <c r="V122" s="155">
        <v>2</v>
      </c>
      <c r="W122" s="155">
        <v>200</v>
      </c>
      <c r="X122" s="155" t="s">
        <v>305</v>
      </c>
      <c r="Y122" s="155" t="s">
        <v>244</v>
      </c>
      <c r="Z122" s="101">
        <v>5</v>
      </c>
      <c r="AA122" s="102" t="s">
        <v>233</v>
      </c>
      <c r="AB122" s="102" t="s">
        <v>303</v>
      </c>
      <c r="AC122" s="102" t="s">
        <v>235</v>
      </c>
    </row>
    <row r="123" spans="1:29" s="189" customFormat="1" hidden="1">
      <c r="A123" s="195">
        <v>0</v>
      </c>
      <c r="B123" s="148" t="s">
        <v>11</v>
      </c>
      <c r="C123" s="148" t="s">
        <v>306</v>
      </c>
      <c r="D123" s="149" t="s">
        <v>35</v>
      </c>
      <c r="E123" s="148" t="s">
        <v>232</v>
      </c>
      <c r="F123" s="148" t="s">
        <v>233</v>
      </c>
      <c r="G123" s="148" t="s">
        <v>307</v>
      </c>
      <c r="H123" s="148" t="s">
        <v>264</v>
      </c>
      <c r="I123" s="150"/>
      <c r="J123" s="150" t="s">
        <v>40</v>
      </c>
      <c r="K123" s="151">
        <v>215</v>
      </c>
      <c r="L123" s="187"/>
      <c r="M123" s="152">
        <v>25</v>
      </c>
      <c r="N123" s="153"/>
      <c r="O123" s="188">
        <f t="shared" si="17"/>
        <v>0</v>
      </c>
      <c r="P123" s="109" t="s">
        <v>1469</v>
      </c>
      <c r="Q123" s="108">
        <f>(N123/25)/20</f>
        <v>0</v>
      </c>
      <c r="R123" s="185">
        <f t="shared" si="16"/>
        <v>0</v>
      </c>
      <c r="S123" s="148" t="s">
        <v>308</v>
      </c>
      <c r="T123" s="148"/>
      <c r="U123" s="155"/>
      <c r="V123" s="155">
        <v>2</v>
      </c>
      <c r="W123" s="155" t="s">
        <v>309</v>
      </c>
      <c r="X123" s="155" t="s">
        <v>310</v>
      </c>
      <c r="Y123" s="155" t="s">
        <v>244</v>
      </c>
      <c r="Z123" s="101">
        <v>5</v>
      </c>
      <c r="AA123" s="102" t="s">
        <v>233</v>
      </c>
      <c r="AB123" s="102" t="s">
        <v>307</v>
      </c>
      <c r="AC123" s="102" t="s">
        <v>264</v>
      </c>
    </row>
    <row r="124" spans="1:29" s="189" customFormat="1" hidden="1">
      <c r="A124" s="195">
        <v>0</v>
      </c>
      <c r="B124" s="148" t="s">
        <v>11</v>
      </c>
      <c r="C124" s="148" t="s">
        <v>311</v>
      </c>
      <c r="D124" s="149" t="s">
        <v>35</v>
      </c>
      <c r="E124" s="148" t="s">
        <v>232</v>
      </c>
      <c r="F124" s="148" t="s">
        <v>233</v>
      </c>
      <c r="G124" s="148" t="s">
        <v>312</v>
      </c>
      <c r="H124" s="148" t="s">
        <v>235</v>
      </c>
      <c r="I124" s="150"/>
      <c r="J124" s="150" t="s">
        <v>40</v>
      </c>
      <c r="K124" s="151">
        <v>432</v>
      </c>
      <c r="L124" s="187"/>
      <c r="M124" s="152">
        <v>20</v>
      </c>
      <c r="N124" s="153"/>
      <c r="O124" s="188">
        <f t="shared" si="17"/>
        <v>0</v>
      </c>
      <c r="P124" s="109" t="s">
        <v>1468</v>
      </c>
      <c r="Q124" s="108">
        <f>N124/M124</f>
        <v>0</v>
      </c>
      <c r="R124" s="185">
        <f t="shared" si="16"/>
        <v>0</v>
      </c>
      <c r="S124" s="148" t="s">
        <v>304</v>
      </c>
      <c r="T124" s="148"/>
      <c r="U124" s="155"/>
      <c r="V124" s="155">
        <v>2</v>
      </c>
      <c r="W124" s="155">
        <v>200</v>
      </c>
      <c r="X124" s="155" t="s">
        <v>313</v>
      </c>
      <c r="Y124" s="155" t="s">
        <v>244</v>
      </c>
      <c r="Z124" s="101">
        <v>5</v>
      </c>
      <c r="AA124" s="102" t="s">
        <v>233</v>
      </c>
      <c r="AB124" s="102" t="s">
        <v>312</v>
      </c>
      <c r="AC124" s="102" t="s">
        <v>235</v>
      </c>
    </row>
    <row r="125" spans="1:29" s="189" customFormat="1" hidden="1">
      <c r="A125" s="195">
        <v>0</v>
      </c>
      <c r="B125" s="148" t="s">
        <v>11</v>
      </c>
      <c r="C125" s="148" t="s">
        <v>314</v>
      </c>
      <c r="D125" s="149" t="s">
        <v>35</v>
      </c>
      <c r="E125" s="148" t="s">
        <v>232</v>
      </c>
      <c r="F125" s="148" t="s">
        <v>233</v>
      </c>
      <c r="G125" s="148" t="s">
        <v>315</v>
      </c>
      <c r="H125" s="148" t="s">
        <v>235</v>
      </c>
      <c r="I125" s="150"/>
      <c r="J125" s="150" t="s">
        <v>40</v>
      </c>
      <c r="K125" s="151">
        <v>551</v>
      </c>
      <c r="L125" s="187"/>
      <c r="M125" s="152">
        <v>20</v>
      </c>
      <c r="N125" s="153"/>
      <c r="O125" s="188">
        <f t="shared" si="17"/>
        <v>0</v>
      </c>
      <c r="P125" s="109" t="s">
        <v>1468</v>
      </c>
      <c r="Q125" s="108">
        <f>N125/M125</f>
        <v>0</v>
      </c>
      <c r="R125" s="185">
        <f t="shared" si="16"/>
        <v>0</v>
      </c>
      <c r="S125" s="148" t="s">
        <v>248</v>
      </c>
      <c r="T125" s="148"/>
      <c r="U125" s="155"/>
      <c r="V125" s="155">
        <v>3</v>
      </c>
      <c r="W125" s="155" t="s">
        <v>300</v>
      </c>
      <c r="X125" s="155" t="s">
        <v>316</v>
      </c>
      <c r="Y125" s="155" t="s">
        <v>239</v>
      </c>
      <c r="Z125" s="101">
        <v>5</v>
      </c>
      <c r="AA125" s="102" t="s">
        <v>233</v>
      </c>
      <c r="AB125" s="102" t="s">
        <v>315</v>
      </c>
      <c r="AC125" s="102" t="s">
        <v>235</v>
      </c>
    </row>
    <row r="126" spans="1:29" s="189" customFormat="1" hidden="1">
      <c r="A126" s="195">
        <v>0</v>
      </c>
      <c r="B126" s="148" t="s">
        <v>11</v>
      </c>
      <c r="C126" s="148" t="s">
        <v>317</v>
      </c>
      <c r="D126" s="149" t="s">
        <v>35</v>
      </c>
      <c r="E126" s="148" t="s">
        <v>232</v>
      </c>
      <c r="F126" s="148" t="s">
        <v>233</v>
      </c>
      <c r="G126" s="148" t="s">
        <v>318</v>
      </c>
      <c r="H126" s="148" t="s">
        <v>264</v>
      </c>
      <c r="I126" s="150"/>
      <c r="J126" s="150" t="s">
        <v>40</v>
      </c>
      <c r="K126" s="151">
        <v>215</v>
      </c>
      <c r="L126" s="187"/>
      <c r="M126" s="152">
        <v>25</v>
      </c>
      <c r="N126" s="153"/>
      <c r="O126" s="188">
        <f t="shared" si="17"/>
        <v>0</v>
      </c>
      <c r="P126" s="109" t="s">
        <v>1469</v>
      </c>
      <c r="Q126" s="108">
        <f>(N126/25)/20</f>
        <v>0</v>
      </c>
      <c r="R126" s="185">
        <f t="shared" si="16"/>
        <v>0</v>
      </c>
      <c r="S126" s="148" t="s">
        <v>248</v>
      </c>
      <c r="T126" s="148"/>
      <c r="U126" s="155"/>
      <c r="V126" s="155">
        <v>3</v>
      </c>
      <c r="W126" s="155" t="s">
        <v>319</v>
      </c>
      <c r="X126" s="155" t="s">
        <v>320</v>
      </c>
      <c r="Y126" s="155" t="s">
        <v>239</v>
      </c>
      <c r="Z126" s="101">
        <v>5</v>
      </c>
      <c r="AA126" s="102" t="s">
        <v>233</v>
      </c>
      <c r="AB126" s="102" t="s">
        <v>318</v>
      </c>
      <c r="AC126" s="102" t="s">
        <v>264</v>
      </c>
    </row>
    <row r="127" spans="1:29" s="189" customFormat="1" hidden="1">
      <c r="A127" s="195">
        <v>0</v>
      </c>
      <c r="B127" s="148" t="s">
        <v>11</v>
      </c>
      <c r="C127" s="148" t="s">
        <v>321</v>
      </c>
      <c r="D127" s="149" t="s">
        <v>35</v>
      </c>
      <c r="E127" s="148" t="s">
        <v>232</v>
      </c>
      <c r="F127" s="148" t="s">
        <v>233</v>
      </c>
      <c r="G127" s="148" t="s">
        <v>322</v>
      </c>
      <c r="H127" s="148" t="s">
        <v>264</v>
      </c>
      <c r="I127" s="150"/>
      <c r="J127" s="150" t="s">
        <v>40</v>
      </c>
      <c r="K127" s="151">
        <v>351</v>
      </c>
      <c r="L127" s="187"/>
      <c r="M127" s="152">
        <v>25</v>
      </c>
      <c r="N127" s="153"/>
      <c r="O127" s="188">
        <f t="shared" si="17"/>
        <v>0</v>
      </c>
      <c r="P127" s="109" t="s">
        <v>1469</v>
      </c>
      <c r="Q127" s="108">
        <f>(N127/25)/20</f>
        <v>0</v>
      </c>
      <c r="R127" s="185">
        <f t="shared" si="16"/>
        <v>0</v>
      </c>
      <c r="S127" s="148" t="s">
        <v>242</v>
      </c>
      <c r="T127" s="148"/>
      <c r="U127" s="155"/>
      <c r="V127" s="155">
        <v>2</v>
      </c>
      <c r="W127" s="155" t="s">
        <v>300</v>
      </c>
      <c r="X127" s="155" t="s">
        <v>316</v>
      </c>
      <c r="Y127" s="155" t="s">
        <v>244</v>
      </c>
      <c r="Z127" s="101">
        <v>5</v>
      </c>
      <c r="AA127" s="102" t="s">
        <v>233</v>
      </c>
      <c r="AB127" s="102" t="s">
        <v>322</v>
      </c>
      <c r="AC127" s="102" t="s">
        <v>264</v>
      </c>
    </row>
    <row r="128" spans="1:29" s="189" customFormat="1" hidden="1">
      <c r="A128" s="195">
        <v>0</v>
      </c>
      <c r="B128" s="148" t="s">
        <v>11</v>
      </c>
      <c r="C128" s="148" t="s">
        <v>323</v>
      </c>
      <c r="D128" s="149" t="s">
        <v>35</v>
      </c>
      <c r="E128" s="148" t="s">
        <v>232</v>
      </c>
      <c r="F128" s="148" t="s">
        <v>233</v>
      </c>
      <c r="G128" s="148" t="s">
        <v>324</v>
      </c>
      <c r="H128" s="148" t="s">
        <v>264</v>
      </c>
      <c r="I128" s="150"/>
      <c r="J128" s="150" t="s">
        <v>40</v>
      </c>
      <c r="K128" s="151">
        <v>351</v>
      </c>
      <c r="L128" s="187"/>
      <c r="M128" s="152">
        <v>25</v>
      </c>
      <c r="N128" s="153"/>
      <c r="O128" s="188">
        <f t="shared" si="17"/>
        <v>0</v>
      </c>
      <c r="P128" s="109" t="s">
        <v>1469</v>
      </c>
      <c r="Q128" s="108">
        <f>(N128/25)/20</f>
        <v>0</v>
      </c>
      <c r="R128" s="185">
        <f t="shared" si="16"/>
        <v>0</v>
      </c>
      <c r="S128" s="148" t="s">
        <v>254</v>
      </c>
      <c r="T128" s="148"/>
      <c r="U128" s="155"/>
      <c r="V128" s="155">
        <v>3</v>
      </c>
      <c r="W128" s="155" t="s">
        <v>325</v>
      </c>
      <c r="X128" s="155" t="s">
        <v>326</v>
      </c>
      <c r="Y128" s="155" t="s">
        <v>239</v>
      </c>
      <c r="Z128" s="101">
        <v>5</v>
      </c>
      <c r="AA128" s="102" t="s">
        <v>233</v>
      </c>
      <c r="AB128" s="102" t="s">
        <v>324</v>
      </c>
      <c r="AC128" s="102" t="s">
        <v>264</v>
      </c>
    </row>
    <row r="129" spans="1:29" s="189" customFormat="1" hidden="1">
      <c r="A129" s="195">
        <v>0</v>
      </c>
      <c r="B129" s="148" t="s">
        <v>11</v>
      </c>
      <c r="C129" s="148" t="s">
        <v>327</v>
      </c>
      <c r="D129" s="149" t="s">
        <v>35</v>
      </c>
      <c r="E129" s="148" t="s">
        <v>232</v>
      </c>
      <c r="F129" s="148" t="s">
        <v>233</v>
      </c>
      <c r="G129" s="148" t="s">
        <v>328</v>
      </c>
      <c r="H129" s="148" t="s">
        <v>235</v>
      </c>
      <c r="I129" s="150"/>
      <c r="J129" s="150" t="s">
        <v>247</v>
      </c>
      <c r="K129" s="151">
        <v>521</v>
      </c>
      <c r="L129" s="187"/>
      <c r="M129" s="152">
        <v>20</v>
      </c>
      <c r="N129" s="153"/>
      <c r="O129" s="188">
        <f t="shared" si="17"/>
        <v>0</v>
      </c>
      <c r="P129" s="109" t="s">
        <v>1469</v>
      </c>
      <c r="Q129" s="108">
        <f>N129/M129</f>
        <v>0</v>
      </c>
      <c r="R129" s="185">
        <f t="shared" si="16"/>
        <v>0</v>
      </c>
      <c r="S129" s="148" t="s">
        <v>329</v>
      </c>
      <c r="T129" s="148"/>
      <c r="U129" s="155"/>
      <c r="V129" s="155">
        <v>2</v>
      </c>
      <c r="W129" s="155" t="s">
        <v>330</v>
      </c>
      <c r="X129" s="155" t="s">
        <v>250</v>
      </c>
      <c r="Y129" s="155" t="s">
        <v>251</v>
      </c>
      <c r="Z129" s="101">
        <v>5</v>
      </c>
      <c r="AA129" s="102" t="s">
        <v>233</v>
      </c>
      <c r="AB129" s="102" t="s">
        <v>328</v>
      </c>
      <c r="AC129" s="102" t="s">
        <v>235</v>
      </c>
    </row>
    <row r="130" spans="1:29" s="189" customFormat="1" hidden="1">
      <c r="A130" s="195">
        <v>0</v>
      </c>
      <c r="B130" s="148" t="s">
        <v>11</v>
      </c>
      <c r="C130" s="148" t="s">
        <v>331</v>
      </c>
      <c r="D130" s="149" t="s">
        <v>35</v>
      </c>
      <c r="E130" s="148" t="s">
        <v>232</v>
      </c>
      <c r="F130" s="148" t="s">
        <v>233</v>
      </c>
      <c r="G130" s="148" t="s">
        <v>332</v>
      </c>
      <c r="H130" s="148" t="s">
        <v>235</v>
      </c>
      <c r="I130" s="150"/>
      <c r="J130" s="150" t="s">
        <v>40</v>
      </c>
      <c r="K130" s="151">
        <v>521</v>
      </c>
      <c r="L130" s="187"/>
      <c r="M130" s="152">
        <v>20</v>
      </c>
      <c r="N130" s="153"/>
      <c r="O130" s="188">
        <f t="shared" si="17"/>
        <v>0</v>
      </c>
      <c r="P130" s="109" t="s">
        <v>1468</v>
      </c>
      <c r="Q130" s="108">
        <f>N130/M130</f>
        <v>0</v>
      </c>
      <c r="R130" s="185">
        <f t="shared" si="16"/>
        <v>0</v>
      </c>
      <c r="S130" s="148" t="s">
        <v>248</v>
      </c>
      <c r="T130" s="148"/>
      <c r="U130" s="155"/>
      <c r="V130" s="155">
        <v>3</v>
      </c>
      <c r="W130" s="155" t="s">
        <v>333</v>
      </c>
      <c r="X130" s="155" t="s">
        <v>334</v>
      </c>
      <c r="Y130" s="155" t="s">
        <v>335</v>
      </c>
      <c r="Z130" s="101">
        <v>5</v>
      </c>
      <c r="AA130" s="102" t="s">
        <v>233</v>
      </c>
      <c r="AB130" s="102" t="s">
        <v>332</v>
      </c>
      <c r="AC130" s="102" t="s">
        <v>235</v>
      </c>
    </row>
    <row r="131" spans="1:29" s="189" customFormat="1" hidden="1">
      <c r="A131" s="195">
        <v>0</v>
      </c>
      <c r="B131" s="148" t="s">
        <v>11</v>
      </c>
      <c r="C131" s="148" t="s">
        <v>336</v>
      </c>
      <c r="D131" s="149" t="s">
        <v>35</v>
      </c>
      <c r="E131" s="148" t="s">
        <v>232</v>
      </c>
      <c r="F131" s="148" t="s">
        <v>233</v>
      </c>
      <c r="G131" s="148" t="s">
        <v>337</v>
      </c>
      <c r="H131" s="148" t="s">
        <v>235</v>
      </c>
      <c r="I131" s="150"/>
      <c r="J131" s="150" t="s">
        <v>247</v>
      </c>
      <c r="K131" s="151">
        <v>521</v>
      </c>
      <c r="L131" s="187"/>
      <c r="M131" s="152">
        <v>20</v>
      </c>
      <c r="N131" s="153"/>
      <c r="O131" s="188">
        <f t="shared" si="17"/>
        <v>0</v>
      </c>
      <c r="P131" s="109" t="s">
        <v>1469</v>
      </c>
      <c r="Q131" s="108">
        <f>N131/M131</f>
        <v>0</v>
      </c>
      <c r="R131" s="185">
        <f t="shared" si="16"/>
        <v>0</v>
      </c>
      <c r="S131" s="148" t="s">
        <v>248</v>
      </c>
      <c r="T131" s="148"/>
      <c r="U131" s="155"/>
      <c r="V131" s="155" t="s">
        <v>270</v>
      </c>
      <c r="W131" s="155" t="s">
        <v>319</v>
      </c>
      <c r="X131" s="155" t="s">
        <v>338</v>
      </c>
      <c r="Y131" s="155" t="s">
        <v>273</v>
      </c>
      <c r="Z131" s="101">
        <v>5</v>
      </c>
      <c r="AA131" s="102" t="s">
        <v>233</v>
      </c>
      <c r="AB131" s="102" t="s">
        <v>337</v>
      </c>
      <c r="AC131" s="102" t="s">
        <v>235</v>
      </c>
    </row>
    <row r="132" spans="1:29" s="189" customFormat="1" hidden="1">
      <c r="A132" s="195">
        <v>0</v>
      </c>
      <c r="B132" s="148" t="s">
        <v>11</v>
      </c>
      <c r="C132" s="148" t="s">
        <v>339</v>
      </c>
      <c r="D132" s="149" t="s">
        <v>35</v>
      </c>
      <c r="E132" s="148" t="s">
        <v>232</v>
      </c>
      <c r="F132" s="148" t="s">
        <v>233</v>
      </c>
      <c r="G132" s="148" t="s">
        <v>340</v>
      </c>
      <c r="H132" s="148" t="s">
        <v>264</v>
      </c>
      <c r="I132" s="150"/>
      <c r="J132" s="150" t="s">
        <v>40</v>
      </c>
      <c r="K132" s="151">
        <v>351</v>
      </c>
      <c r="L132" s="187"/>
      <c r="M132" s="152">
        <v>25</v>
      </c>
      <c r="N132" s="153"/>
      <c r="O132" s="188">
        <f t="shared" si="17"/>
        <v>0</v>
      </c>
      <c r="P132" s="109" t="s">
        <v>1469</v>
      </c>
      <c r="Q132" s="108">
        <f>(N132/25)/20</f>
        <v>0</v>
      </c>
      <c r="R132" s="185">
        <f t="shared" si="16"/>
        <v>0</v>
      </c>
      <c r="S132" s="148" t="s">
        <v>341</v>
      </c>
      <c r="T132" s="148"/>
      <c r="U132" s="155"/>
      <c r="V132" s="155">
        <v>2</v>
      </c>
      <c r="W132" s="155" t="s">
        <v>319</v>
      </c>
      <c r="X132" s="155" t="s">
        <v>305</v>
      </c>
      <c r="Y132" s="155" t="s">
        <v>244</v>
      </c>
      <c r="Z132" s="101">
        <v>5</v>
      </c>
      <c r="AA132" s="102" t="s">
        <v>233</v>
      </c>
      <c r="AB132" s="102" t="s">
        <v>340</v>
      </c>
      <c r="AC132" s="102" t="s">
        <v>264</v>
      </c>
    </row>
    <row r="133" spans="1:29" s="189" customFormat="1" hidden="1">
      <c r="A133" s="195">
        <v>0</v>
      </c>
      <c r="B133" s="148" t="s">
        <v>11</v>
      </c>
      <c r="C133" s="148" t="s">
        <v>342</v>
      </c>
      <c r="D133" s="149" t="s">
        <v>35</v>
      </c>
      <c r="E133" s="148" t="s">
        <v>232</v>
      </c>
      <c r="F133" s="148" t="s">
        <v>233</v>
      </c>
      <c r="G133" s="148" t="s">
        <v>343</v>
      </c>
      <c r="H133" s="148" t="s">
        <v>235</v>
      </c>
      <c r="I133" s="150"/>
      <c r="J133" s="150" t="s">
        <v>247</v>
      </c>
      <c r="K133" s="151">
        <v>699</v>
      </c>
      <c r="L133" s="187"/>
      <c r="M133" s="152">
        <v>20</v>
      </c>
      <c r="N133" s="153"/>
      <c r="O133" s="188">
        <f t="shared" si="17"/>
        <v>0</v>
      </c>
      <c r="P133" s="109" t="s">
        <v>1469</v>
      </c>
      <c r="Q133" s="108">
        <f>N133/M133</f>
        <v>0</v>
      </c>
      <c r="R133" s="185">
        <f t="shared" si="16"/>
        <v>0</v>
      </c>
      <c r="S133" s="148" t="s">
        <v>248</v>
      </c>
      <c r="T133" s="148"/>
      <c r="U133" s="155"/>
      <c r="V133" s="155">
        <v>3</v>
      </c>
      <c r="W133" s="155" t="s">
        <v>344</v>
      </c>
      <c r="X133" s="155" t="s">
        <v>338</v>
      </c>
      <c r="Y133" s="155" t="s">
        <v>293</v>
      </c>
      <c r="Z133" s="101">
        <v>5</v>
      </c>
      <c r="AA133" s="102" t="s">
        <v>233</v>
      </c>
      <c r="AB133" s="102" t="s">
        <v>343</v>
      </c>
      <c r="AC133" s="102" t="s">
        <v>235</v>
      </c>
    </row>
    <row r="134" spans="1:29" s="189" customFormat="1" hidden="1">
      <c r="A134" s="195">
        <v>0</v>
      </c>
      <c r="B134" s="148" t="s">
        <v>11</v>
      </c>
      <c r="C134" s="148" t="s">
        <v>1481</v>
      </c>
      <c r="D134" s="149"/>
      <c r="E134" s="148" t="s">
        <v>232</v>
      </c>
      <c r="F134" s="148" t="s">
        <v>233</v>
      </c>
      <c r="G134" s="148" t="s">
        <v>1582</v>
      </c>
      <c r="H134" s="148" t="s">
        <v>264</v>
      </c>
      <c r="I134" s="150"/>
      <c r="J134" s="150" t="s">
        <v>40</v>
      </c>
      <c r="K134" s="151">
        <v>183</v>
      </c>
      <c r="L134" s="187"/>
      <c r="M134" s="152">
        <v>25</v>
      </c>
      <c r="N134" s="153"/>
      <c r="O134" s="188">
        <f t="shared" si="17"/>
        <v>0</v>
      </c>
      <c r="P134" s="109" t="s">
        <v>1469</v>
      </c>
      <c r="Q134" s="108">
        <f>(N134/25)/20</f>
        <v>0</v>
      </c>
      <c r="R134" s="185">
        <f t="shared" si="16"/>
        <v>0</v>
      </c>
      <c r="S134" s="148"/>
      <c r="T134" s="148"/>
      <c r="U134" s="155"/>
      <c r="V134" s="155"/>
      <c r="W134" s="155"/>
      <c r="X134" s="155"/>
      <c r="Y134" s="155"/>
      <c r="Z134" s="101">
        <v>5</v>
      </c>
      <c r="AA134" s="102" t="s">
        <v>233</v>
      </c>
      <c r="AB134" s="102" t="s">
        <v>1582</v>
      </c>
      <c r="AC134" s="102" t="s">
        <v>264</v>
      </c>
    </row>
    <row r="135" spans="1:29" s="189" customFormat="1" hidden="1">
      <c r="A135" s="195">
        <v>0</v>
      </c>
      <c r="B135" s="148" t="s">
        <v>11</v>
      </c>
      <c r="C135" s="148" t="s">
        <v>345</v>
      </c>
      <c r="D135" s="149" t="s">
        <v>35</v>
      </c>
      <c r="E135" s="148" t="s">
        <v>232</v>
      </c>
      <c r="F135" s="148" t="s">
        <v>233</v>
      </c>
      <c r="G135" s="148" t="s">
        <v>346</v>
      </c>
      <c r="H135" s="148" t="s">
        <v>264</v>
      </c>
      <c r="I135" s="150"/>
      <c r="J135" s="150" t="s">
        <v>40</v>
      </c>
      <c r="K135" s="151">
        <v>337</v>
      </c>
      <c r="L135" s="187"/>
      <c r="M135" s="152">
        <v>25</v>
      </c>
      <c r="N135" s="153"/>
      <c r="O135" s="188">
        <f t="shared" si="17"/>
        <v>0</v>
      </c>
      <c r="P135" s="109" t="s">
        <v>1469</v>
      </c>
      <c r="Q135" s="108">
        <f>(N135/25)/20</f>
        <v>0</v>
      </c>
      <c r="R135" s="185">
        <f t="shared" ref="R135:R166" si="18">IF(SUM($O$26:$O$5170)&gt;=100000,IF(L135&lt;&gt;"",O135,O135*0.95),O135)</f>
        <v>0</v>
      </c>
      <c r="S135" s="148" t="s">
        <v>248</v>
      </c>
      <c r="T135" s="148"/>
      <c r="U135" s="155"/>
      <c r="V135" s="155">
        <v>3</v>
      </c>
      <c r="W135" s="155" t="s">
        <v>347</v>
      </c>
      <c r="X135" s="155" t="s">
        <v>348</v>
      </c>
      <c r="Y135" s="155" t="s">
        <v>297</v>
      </c>
      <c r="Z135" s="101">
        <v>5</v>
      </c>
      <c r="AA135" s="102" t="s">
        <v>233</v>
      </c>
      <c r="AB135" s="102" t="s">
        <v>346</v>
      </c>
      <c r="AC135" s="102" t="s">
        <v>264</v>
      </c>
    </row>
    <row r="136" spans="1:29" s="189" customFormat="1" hidden="1">
      <c r="A136" s="195">
        <v>0</v>
      </c>
      <c r="B136" s="148" t="s">
        <v>11</v>
      </c>
      <c r="C136" s="148" t="s">
        <v>349</v>
      </c>
      <c r="D136" s="149" t="s">
        <v>35</v>
      </c>
      <c r="E136" s="148" t="s">
        <v>232</v>
      </c>
      <c r="F136" s="148" t="s">
        <v>233</v>
      </c>
      <c r="G136" s="148" t="s">
        <v>350</v>
      </c>
      <c r="H136" s="148" t="s">
        <v>264</v>
      </c>
      <c r="I136" s="150"/>
      <c r="J136" s="150" t="s">
        <v>40</v>
      </c>
      <c r="K136" s="151">
        <v>337</v>
      </c>
      <c r="L136" s="187"/>
      <c r="M136" s="152">
        <v>25</v>
      </c>
      <c r="N136" s="153"/>
      <c r="O136" s="188">
        <f t="shared" si="17"/>
        <v>0</v>
      </c>
      <c r="P136" s="109" t="s">
        <v>1469</v>
      </c>
      <c r="Q136" s="108">
        <f>(N136/25)/20</f>
        <v>0</v>
      </c>
      <c r="R136" s="185">
        <f t="shared" si="18"/>
        <v>0</v>
      </c>
      <c r="S136" s="148" t="s">
        <v>351</v>
      </c>
      <c r="T136" s="148"/>
      <c r="U136" s="155"/>
      <c r="V136" s="155">
        <v>2</v>
      </c>
      <c r="W136" s="155" t="s">
        <v>319</v>
      </c>
      <c r="X136" s="155" t="s">
        <v>352</v>
      </c>
      <c r="Y136" s="155" t="s">
        <v>353</v>
      </c>
      <c r="Z136" s="101">
        <v>5</v>
      </c>
      <c r="AA136" s="102" t="s">
        <v>233</v>
      </c>
      <c r="AB136" s="102" t="s">
        <v>350</v>
      </c>
      <c r="AC136" s="102" t="s">
        <v>264</v>
      </c>
    </row>
    <row r="137" spans="1:29" s="189" customFormat="1" hidden="1">
      <c r="A137" s="195">
        <v>0</v>
      </c>
      <c r="B137" s="148" t="s">
        <v>11</v>
      </c>
      <c r="C137" s="148" t="s">
        <v>354</v>
      </c>
      <c r="D137" s="149" t="s">
        <v>35</v>
      </c>
      <c r="E137" s="148" t="s">
        <v>232</v>
      </c>
      <c r="F137" s="148" t="s">
        <v>233</v>
      </c>
      <c r="G137" s="148" t="s">
        <v>355</v>
      </c>
      <c r="H137" s="148" t="s">
        <v>235</v>
      </c>
      <c r="I137" s="150"/>
      <c r="J137" s="150" t="s">
        <v>40</v>
      </c>
      <c r="K137" s="151">
        <v>432</v>
      </c>
      <c r="L137" s="187"/>
      <c r="M137" s="152">
        <v>20</v>
      </c>
      <c r="N137" s="153"/>
      <c r="O137" s="188">
        <f t="shared" si="17"/>
        <v>0</v>
      </c>
      <c r="P137" s="109" t="s">
        <v>1468</v>
      </c>
      <c r="Q137" s="108">
        <f>N137/M137</f>
        <v>0</v>
      </c>
      <c r="R137" s="185">
        <f t="shared" si="18"/>
        <v>0</v>
      </c>
      <c r="S137" s="148" t="s">
        <v>248</v>
      </c>
      <c r="T137" s="148"/>
      <c r="U137" s="155"/>
      <c r="V137" s="155" t="s">
        <v>356</v>
      </c>
      <c r="W137" s="155">
        <v>300</v>
      </c>
      <c r="X137" s="155" t="s">
        <v>305</v>
      </c>
      <c r="Y137" s="155" t="s">
        <v>355</v>
      </c>
      <c r="Z137" s="101">
        <v>5</v>
      </c>
      <c r="AA137" s="102" t="s">
        <v>233</v>
      </c>
      <c r="AB137" s="102" t="s">
        <v>355</v>
      </c>
      <c r="AC137" s="102" t="s">
        <v>235</v>
      </c>
    </row>
    <row r="138" spans="1:29" s="189" customFormat="1" hidden="1">
      <c r="A138" s="195">
        <v>0</v>
      </c>
      <c r="B138" s="148" t="s">
        <v>11</v>
      </c>
      <c r="C138" s="148" t="s">
        <v>357</v>
      </c>
      <c r="D138" s="149" t="s">
        <v>35</v>
      </c>
      <c r="E138" s="148" t="s">
        <v>232</v>
      </c>
      <c r="F138" s="148" t="s">
        <v>233</v>
      </c>
      <c r="G138" s="148" t="s">
        <v>358</v>
      </c>
      <c r="H138" s="148" t="s">
        <v>264</v>
      </c>
      <c r="I138" s="150"/>
      <c r="J138" s="150" t="s">
        <v>40</v>
      </c>
      <c r="K138" s="151">
        <v>351</v>
      </c>
      <c r="L138" s="187"/>
      <c r="M138" s="152">
        <v>25</v>
      </c>
      <c r="N138" s="153"/>
      <c r="O138" s="188">
        <f t="shared" si="17"/>
        <v>0</v>
      </c>
      <c r="P138" s="109" t="s">
        <v>1469</v>
      </c>
      <c r="Q138" s="108">
        <f>(N138/25)/20</f>
        <v>0</v>
      </c>
      <c r="R138" s="185">
        <f t="shared" si="18"/>
        <v>0</v>
      </c>
      <c r="S138" s="148" t="s">
        <v>248</v>
      </c>
      <c r="T138" s="148"/>
      <c r="U138" s="155"/>
      <c r="V138" s="155">
        <v>3</v>
      </c>
      <c r="W138" s="155" t="s">
        <v>359</v>
      </c>
      <c r="X138" s="155" t="s">
        <v>360</v>
      </c>
      <c r="Y138" s="155" t="s">
        <v>355</v>
      </c>
      <c r="Z138" s="101">
        <v>5</v>
      </c>
      <c r="AA138" s="102" t="s">
        <v>233</v>
      </c>
      <c r="AB138" s="102" t="s">
        <v>358</v>
      </c>
      <c r="AC138" s="102" t="s">
        <v>264</v>
      </c>
    </row>
    <row r="139" spans="1:29" s="189" customFormat="1" hidden="1">
      <c r="A139" s="195">
        <v>0</v>
      </c>
      <c r="B139" s="148" t="s">
        <v>11</v>
      </c>
      <c r="C139" s="148" t="s">
        <v>361</v>
      </c>
      <c r="D139" s="149" t="s">
        <v>35</v>
      </c>
      <c r="E139" s="148" t="s">
        <v>232</v>
      </c>
      <c r="F139" s="148" t="s">
        <v>233</v>
      </c>
      <c r="G139" s="148" t="s">
        <v>362</v>
      </c>
      <c r="H139" s="148" t="s">
        <v>235</v>
      </c>
      <c r="I139" s="150"/>
      <c r="J139" s="150" t="s">
        <v>247</v>
      </c>
      <c r="K139" s="151">
        <v>521</v>
      </c>
      <c r="L139" s="187"/>
      <c r="M139" s="152">
        <v>20</v>
      </c>
      <c r="N139" s="153"/>
      <c r="O139" s="188">
        <f t="shared" si="17"/>
        <v>0</v>
      </c>
      <c r="P139" s="109" t="s">
        <v>1469</v>
      </c>
      <c r="Q139" s="108">
        <f t="shared" ref="Q139:Q146" si="19">N139/M139</f>
        <v>0</v>
      </c>
      <c r="R139" s="185">
        <f t="shared" si="18"/>
        <v>0</v>
      </c>
      <c r="S139" s="148"/>
      <c r="T139" s="148"/>
      <c r="U139" s="155"/>
      <c r="V139" s="155"/>
      <c r="W139" s="155"/>
      <c r="X139" s="155"/>
      <c r="Y139" s="155"/>
      <c r="Z139" s="101">
        <v>5</v>
      </c>
      <c r="AA139" s="102" t="s">
        <v>233</v>
      </c>
      <c r="AB139" s="102" t="s">
        <v>362</v>
      </c>
      <c r="AC139" s="102" t="s">
        <v>235</v>
      </c>
    </row>
    <row r="140" spans="1:29" s="189" customFormat="1" hidden="1">
      <c r="A140" s="195">
        <v>0</v>
      </c>
      <c r="B140" s="148" t="s">
        <v>11</v>
      </c>
      <c r="C140" s="148" t="s">
        <v>363</v>
      </c>
      <c r="D140" s="149" t="s">
        <v>35</v>
      </c>
      <c r="E140" s="148" t="s">
        <v>232</v>
      </c>
      <c r="F140" s="148" t="s">
        <v>233</v>
      </c>
      <c r="G140" s="148" t="s">
        <v>364</v>
      </c>
      <c r="H140" s="148" t="s">
        <v>235</v>
      </c>
      <c r="I140" s="150"/>
      <c r="J140" s="150" t="s">
        <v>247</v>
      </c>
      <c r="K140" s="151">
        <v>521</v>
      </c>
      <c r="L140" s="187"/>
      <c r="M140" s="152">
        <v>20</v>
      </c>
      <c r="N140" s="153"/>
      <c r="O140" s="188">
        <f t="shared" si="17"/>
        <v>0</v>
      </c>
      <c r="P140" s="109" t="s">
        <v>1469</v>
      </c>
      <c r="Q140" s="108">
        <f t="shared" si="19"/>
        <v>0</v>
      </c>
      <c r="R140" s="185">
        <f t="shared" si="18"/>
        <v>0</v>
      </c>
      <c r="S140" s="148" t="s">
        <v>248</v>
      </c>
      <c r="T140" s="148"/>
      <c r="U140" s="155"/>
      <c r="V140" s="155">
        <v>3</v>
      </c>
      <c r="W140" s="155" t="s">
        <v>365</v>
      </c>
      <c r="X140" s="155" t="s">
        <v>366</v>
      </c>
      <c r="Y140" s="155" t="s">
        <v>367</v>
      </c>
      <c r="Z140" s="101">
        <v>5</v>
      </c>
      <c r="AA140" s="102" t="s">
        <v>233</v>
      </c>
      <c r="AB140" s="102" t="s">
        <v>364</v>
      </c>
      <c r="AC140" s="102" t="s">
        <v>235</v>
      </c>
    </row>
    <row r="141" spans="1:29" s="189" customFormat="1" hidden="1">
      <c r="A141" s="195">
        <v>0</v>
      </c>
      <c r="B141" s="148" t="s">
        <v>11</v>
      </c>
      <c r="C141" s="148" t="s">
        <v>368</v>
      </c>
      <c r="D141" s="149" t="s">
        <v>35</v>
      </c>
      <c r="E141" s="148" t="s">
        <v>232</v>
      </c>
      <c r="F141" s="148" t="s">
        <v>233</v>
      </c>
      <c r="G141" s="148" t="s">
        <v>369</v>
      </c>
      <c r="H141" s="148" t="s">
        <v>235</v>
      </c>
      <c r="I141" s="150"/>
      <c r="J141" s="150" t="s">
        <v>40</v>
      </c>
      <c r="K141" s="151">
        <v>468</v>
      </c>
      <c r="L141" s="187"/>
      <c r="M141" s="152">
        <v>20</v>
      </c>
      <c r="N141" s="153"/>
      <c r="O141" s="188">
        <f t="shared" si="17"/>
        <v>0</v>
      </c>
      <c r="P141" s="109" t="s">
        <v>1468</v>
      </c>
      <c r="Q141" s="108">
        <f t="shared" si="19"/>
        <v>0</v>
      </c>
      <c r="R141" s="185">
        <f t="shared" si="18"/>
        <v>0</v>
      </c>
      <c r="S141" s="148"/>
      <c r="T141" s="148"/>
      <c r="U141" s="155"/>
      <c r="V141" s="155"/>
      <c r="W141" s="155"/>
      <c r="X141" s="155"/>
      <c r="Y141" s="155"/>
      <c r="Z141" s="101">
        <v>5</v>
      </c>
      <c r="AA141" s="102" t="s">
        <v>233</v>
      </c>
      <c r="AB141" s="102" t="s">
        <v>369</v>
      </c>
      <c r="AC141" s="102" t="s">
        <v>235</v>
      </c>
    </row>
    <row r="142" spans="1:29" s="189" customFormat="1" hidden="1">
      <c r="A142" s="195">
        <v>0</v>
      </c>
      <c r="B142" s="148" t="s">
        <v>11</v>
      </c>
      <c r="C142" s="148" t="s">
        <v>370</v>
      </c>
      <c r="D142" s="149" t="s">
        <v>35</v>
      </c>
      <c r="E142" s="148" t="s">
        <v>232</v>
      </c>
      <c r="F142" s="148" t="s">
        <v>233</v>
      </c>
      <c r="G142" s="148" t="s">
        <v>371</v>
      </c>
      <c r="H142" s="148" t="s">
        <v>235</v>
      </c>
      <c r="I142" s="150"/>
      <c r="J142" s="150" t="s">
        <v>40</v>
      </c>
      <c r="K142" s="151">
        <v>551</v>
      </c>
      <c r="L142" s="187"/>
      <c r="M142" s="152">
        <v>20</v>
      </c>
      <c r="N142" s="153"/>
      <c r="O142" s="188">
        <f t="shared" si="17"/>
        <v>0</v>
      </c>
      <c r="P142" s="109" t="s">
        <v>1468</v>
      </c>
      <c r="Q142" s="108">
        <f t="shared" si="19"/>
        <v>0</v>
      </c>
      <c r="R142" s="185">
        <f t="shared" si="18"/>
        <v>0</v>
      </c>
      <c r="S142" s="148" t="s">
        <v>248</v>
      </c>
      <c r="T142" s="148"/>
      <c r="U142" s="155"/>
      <c r="V142" s="155">
        <v>3</v>
      </c>
      <c r="W142" s="155" t="s">
        <v>359</v>
      </c>
      <c r="X142" s="155" t="s">
        <v>360</v>
      </c>
      <c r="Y142" s="155" t="s">
        <v>355</v>
      </c>
      <c r="Z142" s="101">
        <v>5</v>
      </c>
      <c r="AA142" s="102" t="s">
        <v>233</v>
      </c>
      <c r="AB142" s="102" t="s">
        <v>371</v>
      </c>
      <c r="AC142" s="102" t="s">
        <v>235</v>
      </c>
    </row>
    <row r="143" spans="1:29" s="189" customFormat="1" hidden="1">
      <c r="A143" s="195">
        <v>0</v>
      </c>
      <c r="B143" s="148" t="s">
        <v>11</v>
      </c>
      <c r="C143" s="148" t="s">
        <v>372</v>
      </c>
      <c r="D143" s="149" t="s">
        <v>35</v>
      </c>
      <c r="E143" s="148" t="s">
        <v>232</v>
      </c>
      <c r="F143" s="148" t="s">
        <v>233</v>
      </c>
      <c r="G143" s="148" t="s">
        <v>373</v>
      </c>
      <c r="H143" s="148" t="s">
        <v>235</v>
      </c>
      <c r="I143" s="150"/>
      <c r="J143" s="150" t="s">
        <v>40</v>
      </c>
      <c r="K143" s="151">
        <v>432</v>
      </c>
      <c r="L143" s="187"/>
      <c r="M143" s="152">
        <v>20</v>
      </c>
      <c r="N143" s="153"/>
      <c r="O143" s="188">
        <f t="shared" si="17"/>
        <v>0</v>
      </c>
      <c r="P143" s="109" t="s">
        <v>1468</v>
      </c>
      <c r="Q143" s="108">
        <f t="shared" si="19"/>
        <v>0</v>
      </c>
      <c r="R143" s="185">
        <f t="shared" si="18"/>
        <v>0</v>
      </c>
      <c r="S143" s="148" t="s">
        <v>351</v>
      </c>
      <c r="T143" s="148"/>
      <c r="U143" s="155"/>
      <c r="V143" s="155">
        <v>2</v>
      </c>
      <c r="W143" s="155">
        <v>200</v>
      </c>
      <c r="X143" s="155" t="s">
        <v>266</v>
      </c>
      <c r="Y143" s="155" t="s">
        <v>353</v>
      </c>
      <c r="Z143" s="101">
        <v>5</v>
      </c>
      <c r="AA143" s="102" t="s">
        <v>233</v>
      </c>
      <c r="AB143" s="102" t="s">
        <v>373</v>
      </c>
      <c r="AC143" s="102" t="s">
        <v>235</v>
      </c>
    </row>
    <row r="144" spans="1:29" s="189" customFormat="1" hidden="1">
      <c r="A144" s="195">
        <v>0</v>
      </c>
      <c r="B144" s="148" t="s">
        <v>11</v>
      </c>
      <c r="C144" s="148" t="s">
        <v>374</v>
      </c>
      <c r="D144" s="149" t="s">
        <v>35</v>
      </c>
      <c r="E144" s="148" t="s">
        <v>232</v>
      </c>
      <c r="F144" s="148" t="s">
        <v>233</v>
      </c>
      <c r="G144" s="148" t="s">
        <v>375</v>
      </c>
      <c r="H144" s="148" t="s">
        <v>235</v>
      </c>
      <c r="I144" s="150"/>
      <c r="J144" s="150" t="s">
        <v>247</v>
      </c>
      <c r="K144" s="151">
        <v>521</v>
      </c>
      <c r="L144" s="187"/>
      <c r="M144" s="152">
        <v>20</v>
      </c>
      <c r="N144" s="153"/>
      <c r="O144" s="188">
        <f t="shared" si="17"/>
        <v>0</v>
      </c>
      <c r="P144" s="109" t="s">
        <v>1469</v>
      </c>
      <c r="Q144" s="108">
        <f t="shared" si="19"/>
        <v>0</v>
      </c>
      <c r="R144" s="185">
        <f t="shared" si="18"/>
        <v>0</v>
      </c>
      <c r="S144" s="148" t="s">
        <v>376</v>
      </c>
      <c r="T144" s="148"/>
      <c r="U144" s="155"/>
      <c r="V144" s="155" t="s">
        <v>356</v>
      </c>
      <c r="W144" s="155">
        <v>100</v>
      </c>
      <c r="X144" s="155" t="s">
        <v>377</v>
      </c>
      <c r="Y144" s="155" t="s">
        <v>293</v>
      </c>
      <c r="Z144" s="101">
        <v>5</v>
      </c>
      <c r="AA144" s="102" t="s">
        <v>233</v>
      </c>
      <c r="AB144" s="102" t="s">
        <v>375</v>
      </c>
      <c r="AC144" s="102" t="s">
        <v>235</v>
      </c>
    </row>
    <row r="145" spans="1:29" s="189" customFormat="1" hidden="1">
      <c r="A145" s="195">
        <v>0</v>
      </c>
      <c r="B145" s="148" t="s">
        <v>11</v>
      </c>
      <c r="C145" s="148" t="s">
        <v>378</v>
      </c>
      <c r="D145" s="149" t="s">
        <v>35</v>
      </c>
      <c r="E145" s="148" t="s">
        <v>232</v>
      </c>
      <c r="F145" s="148" t="s">
        <v>233</v>
      </c>
      <c r="G145" s="148" t="s">
        <v>379</v>
      </c>
      <c r="H145" s="148" t="s">
        <v>235</v>
      </c>
      <c r="I145" s="150"/>
      <c r="J145" s="150" t="s">
        <v>40</v>
      </c>
      <c r="K145" s="151">
        <v>432</v>
      </c>
      <c r="L145" s="187"/>
      <c r="M145" s="152">
        <v>20</v>
      </c>
      <c r="N145" s="153"/>
      <c r="O145" s="188">
        <f t="shared" si="17"/>
        <v>0</v>
      </c>
      <c r="P145" s="109" t="s">
        <v>1468</v>
      </c>
      <c r="Q145" s="108">
        <f t="shared" si="19"/>
        <v>0</v>
      </c>
      <c r="R145" s="185">
        <f t="shared" si="18"/>
        <v>0</v>
      </c>
      <c r="S145" s="148"/>
      <c r="T145" s="148"/>
      <c r="U145" s="155"/>
      <c r="V145" s="155"/>
      <c r="W145" s="155"/>
      <c r="X145" s="155"/>
      <c r="Y145" s="155"/>
      <c r="Z145" s="101">
        <v>5</v>
      </c>
      <c r="AA145" s="102" t="s">
        <v>233</v>
      </c>
      <c r="AB145" s="102" t="s">
        <v>379</v>
      </c>
      <c r="AC145" s="102" t="s">
        <v>235</v>
      </c>
    </row>
    <row r="146" spans="1:29" s="189" customFormat="1" hidden="1">
      <c r="A146" s="195">
        <v>0</v>
      </c>
      <c r="B146" s="148" t="s">
        <v>11</v>
      </c>
      <c r="C146" s="148" t="s">
        <v>380</v>
      </c>
      <c r="D146" s="149" t="s">
        <v>35</v>
      </c>
      <c r="E146" s="148" t="s">
        <v>232</v>
      </c>
      <c r="F146" s="148" t="s">
        <v>233</v>
      </c>
      <c r="G146" s="148" t="s">
        <v>381</v>
      </c>
      <c r="H146" s="148" t="s">
        <v>235</v>
      </c>
      <c r="I146" s="150"/>
      <c r="J146" s="150" t="s">
        <v>40</v>
      </c>
      <c r="K146" s="151">
        <v>551</v>
      </c>
      <c r="L146" s="187"/>
      <c r="M146" s="152">
        <v>20</v>
      </c>
      <c r="N146" s="153"/>
      <c r="O146" s="188">
        <f t="shared" si="17"/>
        <v>0</v>
      </c>
      <c r="P146" s="109" t="s">
        <v>1468</v>
      </c>
      <c r="Q146" s="108">
        <f t="shared" si="19"/>
        <v>0</v>
      </c>
      <c r="R146" s="185">
        <f t="shared" si="18"/>
        <v>0</v>
      </c>
      <c r="S146" s="148" t="s">
        <v>248</v>
      </c>
      <c r="T146" s="148"/>
      <c r="U146" s="155"/>
      <c r="V146" s="155">
        <v>3</v>
      </c>
      <c r="W146" s="155" t="s">
        <v>319</v>
      </c>
      <c r="X146" s="155" t="s">
        <v>382</v>
      </c>
      <c r="Y146" s="155" t="s">
        <v>239</v>
      </c>
      <c r="Z146" s="101">
        <v>5</v>
      </c>
      <c r="AA146" s="102" t="s">
        <v>233</v>
      </c>
      <c r="AB146" s="102" t="s">
        <v>381</v>
      </c>
      <c r="AC146" s="102" t="s">
        <v>235</v>
      </c>
    </row>
    <row r="147" spans="1:29" s="189" customFormat="1" hidden="1">
      <c r="A147" s="195">
        <v>0</v>
      </c>
      <c r="B147" s="148" t="s">
        <v>11</v>
      </c>
      <c r="C147" s="148" t="s">
        <v>1482</v>
      </c>
      <c r="D147" s="149"/>
      <c r="E147" s="148" t="s">
        <v>232</v>
      </c>
      <c r="F147" s="148" t="s">
        <v>233</v>
      </c>
      <c r="G147" s="148" t="s">
        <v>1583</v>
      </c>
      <c r="H147" s="148" t="s">
        <v>264</v>
      </c>
      <c r="I147" s="150"/>
      <c r="J147" s="150" t="s">
        <v>40</v>
      </c>
      <c r="K147" s="151">
        <v>215</v>
      </c>
      <c r="L147" s="187"/>
      <c r="M147" s="152">
        <v>25</v>
      </c>
      <c r="N147" s="153"/>
      <c r="O147" s="188">
        <f t="shared" si="17"/>
        <v>0</v>
      </c>
      <c r="P147" s="109" t="s">
        <v>1469</v>
      </c>
      <c r="Q147" s="108">
        <f>(N147/25)/20</f>
        <v>0</v>
      </c>
      <c r="R147" s="185">
        <f t="shared" si="18"/>
        <v>0</v>
      </c>
      <c r="S147" s="148"/>
      <c r="T147" s="148"/>
      <c r="U147" s="155"/>
      <c r="V147" s="155"/>
      <c r="W147" s="155"/>
      <c r="X147" s="155"/>
      <c r="Y147" s="155"/>
      <c r="Z147" s="101">
        <v>5</v>
      </c>
      <c r="AA147" s="102" t="s">
        <v>233</v>
      </c>
      <c r="AB147" s="102" t="s">
        <v>1583</v>
      </c>
      <c r="AC147" s="102" t="s">
        <v>264</v>
      </c>
    </row>
    <row r="148" spans="1:29" s="189" customFormat="1" hidden="1">
      <c r="A148" s="195">
        <v>0</v>
      </c>
      <c r="B148" s="148" t="s">
        <v>11</v>
      </c>
      <c r="C148" s="148" t="s">
        <v>1483</v>
      </c>
      <c r="D148" s="149"/>
      <c r="E148" s="148" t="s">
        <v>232</v>
      </c>
      <c r="F148" s="148" t="s">
        <v>233</v>
      </c>
      <c r="G148" s="148" t="s">
        <v>1584</v>
      </c>
      <c r="H148" s="148" t="s">
        <v>39</v>
      </c>
      <c r="I148" s="150"/>
      <c r="J148" s="150" t="s">
        <v>40</v>
      </c>
      <c r="K148" s="151">
        <v>551</v>
      </c>
      <c r="L148" s="187"/>
      <c r="M148" s="152">
        <v>20</v>
      </c>
      <c r="N148" s="153"/>
      <c r="O148" s="188">
        <f t="shared" si="17"/>
        <v>0</v>
      </c>
      <c r="P148" s="109" t="s">
        <v>1462</v>
      </c>
      <c r="Q148" s="108">
        <f>N148/M148</f>
        <v>0</v>
      </c>
      <c r="R148" s="185">
        <f t="shared" si="18"/>
        <v>0</v>
      </c>
      <c r="S148" s="148"/>
      <c r="T148" s="148"/>
      <c r="U148" s="155"/>
      <c r="V148" s="155"/>
      <c r="W148" s="155"/>
      <c r="X148" s="155"/>
      <c r="Y148" s="155"/>
      <c r="Z148" s="101">
        <v>5</v>
      </c>
      <c r="AA148" s="102" t="s">
        <v>233</v>
      </c>
      <c r="AB148" s="102" t="s">
        <v>1584</v>
      </c>
      <c r="AC148" s="102" t="s">
        <v>39</v>
      </c>
    </row>
    <row r="149" spans="1:29" s="189" customFormat="1" hidden="1">
      <c r="A149" s="195">
        <v>0</v>
      </c>
      <c r="B149" s="148" t="s">
        <v>11</v>
      </c>
      <c r="C149" s="148" t="s">
        <v>383</v>
      </c>
      <c r="D149" s="149" t="s">
        <v>35</v>
      </c>
      <c r="E149" s="148" t="s">
        <v>232</v>
      </c>
      <c r="F149" s="148" t="s">
        <v>233</v>
      </c>
      <c r="G149" s="148" t="s">
        <v>384</v>
      </c>
      <c r="H149" s="148" t="s">
        <v>235</v>
      </c>
      <c r="I149" s="150"/>
      <c r="J149" s="150" t="s">
        <v>247</v>
      </c>
      <c r="K149" s="151">
        <v>551</v>
      </c>
      <c r="L149" s="187"/>
      <c r="M149" s="152">
        <v>20</v>
      </c>
      <c r="N149" s="153"/>
      <c r="O149" s="188">
        <f t="shared" si="17"/>
        <v>0</v>
      </c>
      <c r="P149" s="109" t="s">
        <v>1469</v>
      </c>
      <c r="Q149" s="108">
        <f>N149/M149</f>
        <v>0</v>
      </c>
      <c r="R149" s="185">
        <f t="shared" si="18"/>
        <v>0</v>
      </c>
      <c r="S149" s="148" t="s">
        <v>376</v>
      </c>
      <c r="T149" s="148"/>
      <c r="U149" s="155"/>
      <c r="V149" s="155" t="s">
        <v>356</v>
      </c>
      <c r="W149" s="155" t="s">
        <v>260</v>
      </c>
      <c r="X149" s="155" t="s">
        <v>385</v>
      </c>
      <c r="Y149" s="155" t="s">
        <v>293</v>
      </c>
      <c r="Z149" s="101">
        <v>5</v>
      </c>
      <c r="AA149" s="102" t="s">
        <v>233</v>
      </c>
      <c r="AB149" s="102" t="s">
        <v>384</v>
      </c>
      <c r="AC149" s="102" t="s">
        <v>235</v>
      </c>
    </row>
    <row r="150" spans="1:29" s="189" customFormat="1" hidden="1">
      <c r="A150" s="195">
        <v>0</v>
      </c>
      <c r="B150" s="148" t="s">
        <v>11</v>
      </c>
      <c r="C150" s="148" t="s">
        <v>386</v>
      </c>
      <c r="D150" s="149" t="s">
        <v>35</v>
      </c>
      <c r="E150" s="148" t="s">
        <v>232</v>
      </c>
      <c r="F150" s="148" t="s">
        <v>233</v>
      </c>
      <c r="G150" s="148" t="s">
        <v>387</v>
      </c>
      <c r="H150" s="148" t="s">
        <v>235</v>
      </c>
      <c r="I150" s="150"/>
      <c r="J150" s="150" t="s">
        <v>247</v>
      </c>
      <c r="K150" s="151">
        <v>551</v>
      </c>
      <c r="L150" s="187"/>
      <c r="M150" s="152">
        <v>20</v>
      </c>
      <c r="N150" s="153"/>
      <c r="O150" s="188">
        <f t="shared" si="17"/>
        <v>0</v>
      </c>
      <c r="P150" s="109" t="s">
        <v>1469</v>
      </c>
      <c r="Q150" s="108">
        <f>N150/M150</f>
        <v>0</v>
      </c>
      <c r="R150" s="185">
        <f t="shared" si="18"/>
        <v>0</v>
      </c>
      <c r="S150" s="148" t="s">
        <v>388</v>
      </c>
      <c r="T150" s="148"/>
      <c r="U150" s="155"/>
      <c r="V150" s="155">
        <v>2</v>
      </c>
      <c r="W150" s="155" t="s">
        <v>389</v>
      </c>
      <c r="X150" s="155" t="s">
        <v>250</v>
      </c>
      <c r="Y150" s="155" t="s">
        <v>293</v>
      </c>
      <c r="Z150" s="101">
        <v>5</v>
      </c>
      <c r="AA150" s="102" t="s">
        <v>233</v>
      </c>
      <c r="AB150" s="102" t="s">
        <v>387</v>
      </c>
      <c r="AC150" s="102" t="s">
        <v>235</v>
      </c>
    </row>
    <row r="151" spans="1:29" s="189" customFormat="1" hidden="1">
      <c r="A151" s="195">
        <v>0</v>
      </c>
      <c r="B151" s="148" t="s">
        <v>11</v>
      </c>
      <c r="C151" s="148" t="s">
        <v>392</v>
      </c>
      <c r="D151" s="149" t="s">
        <v>35</v>
      </c>
      <c r="E151" s="148" t="s">
        <v>232</v>
      </c>
      <c r="F151" s="148" t="s">
        <v>233</v>
      </c>
      <c r="G151" s="148" t="s">
        <v>391</v>
      </c>
      <c r="H151" s="148" t="s">
        <v>235</v>
      </c>
      <c r="I151" s="150"/>
      <c r="J151" s="150" t="s">
        <v>40</v>
      </c>
      <c r="K151" s="151">
        <v>432</v>
      </c>
      <c r="L151" s="187"/>
      <c r="M151" s="152">
        <v>20</v>
      </c>
      <c r="N151" s="153"/>
      <c r="O151" s="188">
        <f t="shared" si="17"/>
        <v>0</v>
      </c>
      <c r="P151" s="109" t="s">
        <v>1468</v>
      </c>
      <c r="Q151" s="108">
        <f>N151/M151</f>
        <v>0</v>
      </c>
      <c r="R151" s="185">
        <f t="shared" si="18"/>
        <v>0</v>
      </c>
      <c r="S151" s="148"/>
      <c r="T151" s="148"/>
      <c r="U151" s="155"/>
      <c r="V151" s="155"/>
      <c r="W151" s="155"/>
      <c r="X151" s="155"/>
      <c r="Y151" s="155"/>
      <c r="Z151" s="101">
        <v>5</v>
      </c>
      <c r="AA151" s="102" t="s">
        <v>233</v>
      </c>
      <c r="AB151" s="102" t="s">
        <v>391</v>
      </c>
      <c r="AC151" s="102" t="s">
        <v>235</v>
      </c>
    </row>
    <row r="152" spans="1:29" s="189" customFormat="1" hidden="1">
      <c r="A152" s="195">
        <v>0</v>
      </c>
      <c r="B152" s="148" t="s">
        <v>11</v>
      </c>
      <c r="C152" s="148" t="s">
        <v>390</v>
      </c>
      <c r="D152" s="149" t="s">
        <v>35</v>
      </c>
      <c r="E152" s="148" t="s">
        <v>232</v>
      </c>
      <c r="F152" s="148" t="s">
        <v>233</v>
      </c>
      <c r="G152" s="148" t="s">
        <v>391</v>
      </c>
      <c r="H152" s="148" t="s">
        <v>264</v>
      </c>
      <c r="I152" s="150"/>
      <c r="J152" s="150" t="s">
        <v>40</v>
      </c>
      <c r="K152" s="151">
        <v>215</v>
      </c>
      <c r="L152" s="187"/>
      <c r="M152" s="152">
        <v>25</v>
      </c>
      <c r="N152" s="153"/>
      <c r="O152" s="188">
        <f t="shared" si="17"/>
        <v>0</v>
      </c>
      <c r="P152" s="109" t="s">
        <v>1469</v>
      </c>
      <c r="Q152" s="108">
        <f>(N152/25)/20</f>
        <v>0</v>
      </c>
      <c r="R152" s="185">
        <f t="shared" si="18"/>
        <v>0</v>
      </c>
      <c r="S152" s="148"/>
      <c r="T152" s="148"/>
      <c r="U152" s="155"/>
      <c r="V152" s="155"/>
      <c r="W152" s="155"/>
      <c r="X152" s="155"/>
      <c r="Y152" s="155"/>
      <c r="Z152" s="101">
        <v>5</v>
      </c>
      <c r="AA152" s="102" t="s">
        <v>233</v>
      </c>
      <c r="AB152" s="102" t="s">
        <v>391</v>
      </c>
      <c r="AC152" s="102" t="s">
        <v>264</v>
      </c>
    </row>
    <row r="153" spans="1:29" s="189" customFormat="1" hidden="1">
      <c r="A153" s="195">
        <v>0</v>
      </c>
      <c r="B153" s="148" t="s">
        <v>11</v>
      </c>
      <c r="C153" s="148" t="s">
        <v>393</v>
      </c>
      <c r="D153" s="149" t="s">
        <v>35</v>
      </c>
      <c r="E153" s="148" t="s">
        <v>232</v>
      </c>
      <c r="F153" s="148" t="s">
        <v>233</v>
      </c>
      <c r="G153" s="148" t="s">
        <v>394</v>
      </c>
      <c r="H153" s="148" t="s">
        <v>264</v>
      </c>
      <c r="I153" s="150"/>
      <c r="J153" s="150" t="s">
        <v>40</v>
      </c>
      <c r="K153" s="151">
        <v>337</v>
      </c>
      <c r="L153" s="187"/>
      <c r="M153" s="152">
        <v>25</v>
      </c>
      <c r="N153" s="153"/>
      <c r="O153" s="188">
        <f t="shared" si="17"/>
        <v>0</v>
      </c>
      <c r="P153" s="109" t="s">
        <v>1469</v>
      </c>
      <c r="Q153" s="108">
        <f>(N153/25)/20</f>
        <v>0</v>
      </c>
      <c r="R153" s="185">
        <f t="shared" si="18"/>
        <v>0</v>
      </c>
      <c r="S153" s="148" t="s">
        <v>242</v>
      </c>
      <c r="T153" s="148"/>
      <c r="U153" s="155"/>
      <c r="V153" s="155">
        <v>2</v>
      </c>
      <c r="W153" s="155" t="s">
        <v>319</v>
      </c>
      <c r="X153" s="155" t="s">
        <v>313</v>
      </c>
      <c r="Y153" s="155" t="s">
        <v>244</v>
      </c>
      <c r="Z153" s="101">
        <v>5</v>
      </c>
      <c r="AA153" s="102" t="s">
        <v>233</v>
      </c>
      <c r="AB153" s="102" t="s">
        <v>394</v>
      </c>
      <c r="AC153" s="102" t="s">
        <v>264</v>
      </c>
    </row>
    <row r="154" spans="1:29" s="189" customFormat="1" hidden="1">
      <c r="A154" s="195">
        <v>0</v>
      </c>
      <c r="B154" s="148" t="s">
        <v>11</v>
      </c>
      <c r="C154" s="148" t="s">
        <v>395</v>
      </c>
      <c r="D154" s="149" t="s">
        <v>35</v>
      </c>
      <c r="E154" s="148" t="s">
        <v>232</v>
      </c>
      <c r="F154" s="148" t="s">
        <v>233</v>
      </c>
      <c r="G154" s="148" t="s">
        <v>396</v>
      </c>
      <c r="H154" s="148" t="s">
        <v>235</v>
      </c>
      <c r="I154" s="150"/>
      <c r="J154" s="150" t="s">
        <v>40</v>
      </c>
      <c r="K154" s="151">
        <v>468</v>
      </c>
      <c r="L154" s="187"/>
      <c r="M154" s="152">
        <v>20</v>
      </c>
      <c r="N154" s="153"/>
      <c r="O154" s="188">
        <f t="shared" si="17"/>
        <v>0</v>
      </c>
      <c r="P154" s="109" t="s">
        <v>1468</v>
      </c>
      <c r="Q154" s="108">
        <f>N154/M154</f>
        <v>0</v>
      </c>
      <c r="R154" s="185">
        <f t="shared" si="18"/>
        <v>0</v>
      </c>
      <c r="S154" s="148" t="s">
        <v>248</v>
      </c>
      <c r="T154" s="148"/>
      <c r="U154" s="155"/>
      <c r="V154" s="155">
        <v>3</v>
      </c>
      <c r="W154" s="155" t="s">
        <v>333</v>
      </c>
      <c r="X154" s="155" t="s">
        <v>316</v>
      </c>
      <c r="Y154" s="155" t="s">
        <v>355</v>
      </c>
      <c r="Z154" s="101">
        <v>5</v>
      </c>
      <c r="AA154" s="102" t="s">
        <v>233</v>
      </c>
      <c r="AB154" s="102" t="s">
        <v>396</v>
      </c>
      <c r="AC154" s="102" t="s">
        <v>235</v>
      </c>
    </row>
    <row r="155" spans="1:29" s="189" customFormat="1" hidden="1">
      <c r="A155" s="195">
        <v>0</v>
      </c>
      <c r="B155" s="148" t="s">
        <v>11</v>
      </c>
      <c r="C155" s="148" t="s">
        <v>399</v>
      </c>
      <c r="D155" s="149" t="s">
        <v>35</v>
      </c>
      <c r="E155" s="148" t="s">
        <v>232</v>
      </c>
      <c r="F155" s="148" t="s">
        <v>233</v>
      </c>
      <c r="G155" s="148" t="s">
        <v>398</v>
      </c>
      <c r="H155" s="148" t="s">
        <v>235</v>
      </c>
      <c r="I155" s="150"/>
      <c r="J155" s="150" t="s">
        <v>40</v>
      </c>
      <c r="K155" s="151">
        <v>551</v>
      </c>
      <c r="L155" s="187"/>
      <c r="M155" s="152">
        <v>20</v>
      </c>
      <c r="N155" s="153"/>
      <c r="O155" s="188">
        <f t="shared" si="17"/>
        <v>0</v>
      </c>
      <c r="P155" s="109" t="s">
        <v>1468</v>
      </c>
      <c r="Q155" s="108">
        <f>N155/M155</f>
        <v>0</v>
      </c>
      <c r="R155" s="185">
        <f t="shared" si="18"/>
        <v>0</v>
      </c>
      <c r="S155" s="148" t="s">
        <v>248</v>
      </c>
      <c r="T155" s="148"/>
      <c r="U155" s="155"/>
      <c r="V155" s="155">
        <v>3</v>
      </c>
      <c r="W155" s="155" t="s">
        <v>300</v>
      </c>
      <c r="X155" s="155" t="s">
        <v>326</v>
      </c>
      <c r="Y155" s="155" t="s">
        <v>297</v>
      </c>
      <c r="Z155" s="101">
        <v>5</v>
      </c>
      <c r="AA155" s="102" t="s">
        <v>233</v>
      </c>
      <c r="AB155" s="102" t="s">
        <v>398</v>
      </c>
      <c r="AC155" s="102" t="s">
        <v>235</v>
      </c>
    </row>
    <row r="156" spans="1:29" s="189" customFormat="1" hidden="1">
      <c r="A156" s="195">
        <v>0</v>
      </c>
      <c r="B156" s="148" t="s">
        <v>11</v>
      </c>
      <c r="C156" s="148" t="s">
        <v>397</v>
      </c>
      <c r="D156" s="149" t="s">
        <v>35</v>
      </c>
      <c r="E156" s="148" t="s">
        <v>232</v>
      </c>
      <c r="F156" s="148" t="s">
        <v>233</v>
      </c>
      <c r="G156" s="148" t="s">
        <v>398</v>
      </c>
      <c r="H156" s="148" t="s">
        <v>264</v>
      </c>
      <c r="I156" s="150"/>
      <c r="J156" s="150" t="s">
        <v>40</v>
      </c>
      <c r="K156" s="151">
        <v>337</v>
      </c>
      <c r="L156" s="187"/>
      <c r="M156" s="152">
        <v>25</v>
      </c>
      <c r="N156" s="153"/>
      <c r="O156" s="188">
        <f t="shared" si="17"/>
        <v>0</v>
      </c>
      <c r="P156" s="109" t="s">
        <v>1469</v>
      </c>
      <c r="Q156" s="108">
        <f>(N156/25)/20</f>
        <v>0</v>
      </c>
      <c r="R156" s="185">
        <f t="shared" si="18"/>
        <v>0</v>
      </c>
      <c r="S156" s="148" t="s">
        <v>248</v>
      </c>
      <c r="T156" s="148"/>
      <c r="U156" s="155"/>
      <c r="V156" s="155">
        <v>3</v>
      </c>
      <c r="W156" s="155" t="s">
        <v>300</v>
      </c>
      <c r="X156" s="155" t="s">
        <v>326</v>
      </c>
      <c r="Y156" s="155" t="s">
        <v>297</v>
      </c>
      <c r="Z156" s="101">
        <v>5</v>
      </c>
      <c r="AA156" s="102" t="s">
        <v>233</v>
      </c>
      <c r="AB156" s="102" t="s">
        <v>398</v>
      </c>
      <c r="AC156" s="102" t="s">
        <v>264</v>
      </c>
    </row>
    <row r="157" spans="1:29" s="189" customFormat="1" hidden="1">
      <c r="A157" s="195">
        <v>0</v>
      </c>
      <c r="B157" s="148" t="s">
        <v>11</v>
      </c>
      <c r="C157" s="148" t="s">
        <v>400</v>
      </c>
      <c r="D157" s="149" t="s">
        <v>35</v>
      </c>
      <c r="E157" s="148" t="s">
        <v>232</v>
      </c>
      <c r="F157" s="148" t="s">
        <v>233</v>
      </c>
      <c r="G157" s="148" t="s">
        <v>401</v>
      </c>
      <c r="H157" s="148" t="s">
        <v>235</v>
      </c>
      <c r="I157" s="150"/>
      <c r="J157" s="150" t="s">
        <v>247</v>
      </c>
      <c r="K157" s="151">
        <v>521</v>
      </c>
      <c r="L157" s="187"/>
      <c r="M157" s="152">
        <v>20</v>
      </c>
      <c r="N157" s="153"/>
      <c r="O157" s="188">
        <f t="shared" si="17"/>
        <v>0</v>
      </c>
      <c r="P157" s="109" t="s">
        <v>1469</v>
      </c>
      <c r="Q157" s="108">
        <f>N157/M157</f>
        <v>0</v>
      </c>
      <c r="R157" s="185">
        <f t="shared" si="18"/>
        <v>0</v>
      </c>
      <c r="S157" s="148" t="s">
        <v>248</v>
      </c>
      <c r="T157" s="148"/>
      <c r="U157" s="155"/>
      <c r="V157" s="155">
        <v>2</v>
      </c>
      <c r="W157" s="155" t="s">
        <v>347</v>
      </c>
      <c r="X157" s="155" t="s">
        <v>272</v>
      </c>
      <c r="Y157" s="155" t="s">
        <v>273</v>
      </c>
      <c r="Z157" s="101">
        <v>5</v>
      </c>
      <c r="AA157" s="102" t="s">
        <v>233</v>
      </c>
      <c r="AB157" s="102" t="s">
        <v>401</v>
      </c>
      <c r="AC157" s="102" t="s">
        <v>235</v>
      </c>
    </row>
    <row r="158" spans="1:29" s="189" customFormat="1" hidden="1">
      <c r="A158" s="195">
        <v>0</v>
      </c>
      <c r="B158" s="148" t="s">
        <v>11</v>
      </c>
      <c r="C158" s="148" t="s">
        <v>1485</v>
      </c>
      <c r="D158" s="149"/>
      <c r="E158" s="148" t="s">
        <v>232</v>
      </c>
      <c r="F158" s="148" t="s">
        <v>233</v>
      </c>
      <c r="G158" s="148" t="s">
        <v>1585</v>
      </c>
      <c r="H158" s="148" t="s">
        <v>39</v>
      </c>
      <c r="I158" s="150"/>
      <c r="J158" s="150" t="s">
        <v>40</v>
      </c>
      <c r="K158" s="151">
        <v>551</v>
      </c>
      <c r="L158" s="187"/>
      <c r="M158" s="152">
        <v>20</v>
      </c>
      <c r="N158" s="153"/>
      <c r="O158" s="188">
        <f t="shared" si="17"/>
        <v>0</v>
      </c>
      <c r="P158" s="109" t="s">
        <v>1462</v>
      </c>
      <c r="Q158" s="108">
        <f>N158/M158</f>
        <v>0</v>
      </c>
      <c r="R158" s="185">
        <f t="shared" si="18"/>
        <v>0</v>
      </c>
      <c r="S158" s="148"/>
      <c r="T158" s="148"/>
      <c r="U158" s="155"/>
      <c r="V158" s="155"/>
      <c r="W158" s="155"/>
      <c r="X158" s="155"/>
      <c r="Y158" s="155"/>
      <c r="Z158" s="101">
        <v>5</v>
      </c>
      <c r="AA158" s="102" t="s">
        <v>233</v>
      </c>
      <c r="AB158" s="102" t="s">
        <v>1585</v>
      </c>
      <c r="AC158" s="102" t="s">
        <v>39</v>
      </c>
    </row>
    <row r="159" spans="1:29" s="189" customFormat="1" hidden="1">
      <c r="A159" s="195">
        <v>0</v>
      </c>
      <c r="B159" s="148" t="s">
        <v>11</v>
      </c>
      <c r="C159" s="148" t="s">
        <v>1484</v>
      </c>
      <c r="D159" s="149"/>
      <c r="E159" s="148" t="s">
        <v>232</v>
      </c>
      <c r="F159" s="148" t="s">
        <v>233</v>
      </c>
      <c r="G159" s="148" t="s">
        <v>1585</v>
      </c>
      <c r="H159" s="148" t="s">
        <v>264</v>
      </c>
      <c r="I159" s="150"/>
      <c r="J159" s="150" t="s">
        <v>40</v>
      </c>
      <c r="K159" s="151">
        <v>183</v>
      </c>
      <c r="L159" s="187"/>
      <c r="M159" s="152">
        <v>25</v>
      </c>
      <c r="N159" s="153"/>
      <c r="O159" s="188">
        <f t="shared" si="17"/>
        <v>0</v>
      </c>
      <c r="P159" s="109" t="s">
        <v>1469</v>
      </c>
      <c r="Q159" s="108">
        <f>(N159/25)/20</f>
        <v>0</v>
      </c>
      <c r="R159" s="185">
        <f t="shared" si="18"/>
        <v>0</v>
      </c>
      <c r="S159" s="148"/>
      <c r="T159" s="148"/>
      <c r="U159" s="155"/>
      <c r="V159" s="155"/>
      <c r="W159" s="155"/>
      <c r="X159" s="155"/>
      <c r="Y159" s="155"/>
      <c r="Z159" s="101">
        <v>5</v>
      </c>
      <c r="AA159" s="102" t="s">
        <v>233</v>
      </c>
      <c r="AB159" s="102" t="s">
        <v>1585</v>
      </c>
      <c r="AC159" s="102" t="s">
        <v>264</v>
      </c>
    </row>
    <row r="160" spans="1:29" s="189" customFormat="1" hidden="1">
      <c r="A160" s="195">
        <v>0</v>
      </c>
      <c r="B160" s="148" t="s">
        <v>11</v>
      </c>
      <c r="C160" s="148" t="s">
        <v>1486</v>
      </c>
      <c r="D160" s="149"/>
      <c r="E160" s="148" t="s">
        <v>232</v>
      </c>
      <c r="F160" s="148" t="s">
        <v>233</v>
      </c>
      <c r="G160" s="148" t="s">
        <v>1586</v>
      </c>
      <c r="H160" s="148" t="s">
        <v>264</v>
      </c>
      <c r="I160" s="150"/>
      <c r="J160" s="150" t="s">
        <v>40</v>
      </c>
      <c r="K160" s="151">
        <v>255</v>
      </c>
      <c r="L160" s="187"/>
      <c r="M160" s="152">
        <v>25</v>
      </c>
      <c r="N160" s="153"/>
      <c r="O160" s="188">
        <f t="shared" si="17"/>
        <v>0</v>
      </c>
      <c r="P160" s="109" t="s">
        <v>1469</v>
      </c>
      <c r="Q160" s="108">
        <f>(N160/25)/20</f>
        <v>0</v>
      </c>
      <c r="R160" s="185">
        <f t="shared" si="18"/>
        <v>0</v>
      </c>
      <c r="S160" s="148"/>
      <c r="T160" s="148"/>
      <c r="U160" s="155"/>
      <c r="V160" s="155"/>
      <c r="W160" s="155"/>
      <c r="X160" s="155"/>
      <c r="Y160" s="155"/>
      <c r="Z160" s="101">
        <v>5</v>
      </c>
      <c r="AA160" s="102" t="s">
        <v>233</v>
      </c>
      <c r="AB160" s="102" t="s">
        <v>1586</v>
      </c>
      <c r="AC160" s="102" t="s">
        <v>264</v>
      </c>
    </row>
    <row r="161" spans="1:29" s="189" customFormat="1" hidden="1">
      <c r="A161" s="195">
        <v>0</v>
      </c>
      <c r="B161" s="148" t="s">
        <v>11</v>
      </c>
      <c r="C161" s="148" t="s">
        <v>402</v>
      </c>
      <c r="D161" s="149" t="s">
        <v>35</v>
      </c>
      <c r="E161" s="148" t="s">
        <v>232</v>
      </c>
      <c r="F161" s="148" t="s">
        <v>233</v>
      </c>
      <c r="G161" s="148" t="s">
        <v>403</v>
      </c>
      <c r="H161" s="148" t="s">
        <v>235</v>
      </c>
      <c r="I161" s="150"/>
      <c r="J161" s="150" t="s">
        <v>247</v>
      </c>
      <c r="K161" s="151">
        <v>521</v>
      </c>
      <c r="L161" s="187"/>
      <c r="M161" s="152">
        <v>20</v>
      </c>
      <c r="N161" s="153"/>
      <c r="O161" s="188">
        <f t="shared" si="17"/>
        <v>0</v>
      </c>
      <c r="P161" s="109" t="s">
        <v>1469</v>
      </c>
      <c r="Q161" s="108">
        <f>N161/M161</f>
        <v>0</v>
      </c>
      <c r="R161" s="185">
        <f t="shared" si="18"/>
        <v>0</v>
      </c>
      <c r="S161" s="148" t="s">
        <v>404</v>
      </c>
      <c r="T161" s="148"/>
      <c r="U161" s="155"/>
      <c r="V161" s="155">
        <v>3</v>
      </c>
      <c r="W161" s="155" t="s">
        <v>344</v>
      </c>
      <c r="X161" s="155" t="s">
        <v>272</v>
      </c>
      <c r="Y161" s="155" t="s">
        <v>293</v>
      </c>
      <c r="Z161" s="101">
        <v>5</v>
      </c>
      <c r="AA161" s="102" t="s">
        <v>233</v>
      </c>
      <c r="AB161" s="102" t="s">
        <v>403</v>
      </c>
      <c r="AC161" s="102" t="s">
        <v>235</v>
      </c>
    </row>
    <row r="162" spans="1:29" s="189" customFormat="1" hidden="1">
      <c r="A162" s="195">
        <v>0</v>
      </c>
      <c r="B162" s="148" t="s">
        <v>11</v>
      </c>
      <c r="C162" s="148" t="s">
        <v>405</v>
      </c>
      <c r="D162" s="149" t="s">
        <v>35</v>
      </c>
      <c r="E162" s="148" t="s">
        <v>232</v>
      </c>
      <c r="F162" s="148" t="s">
        <v>233</v>
      </c>
      <c r="G162" s="148" t="s">
        <v>406</v>
      </c>
      <c r="H162" s="148" t="s">
        <v>235</v>
      </c>
      <c r="I162" s="150"/>
      <c r="J162" s="150" t="s">
        <v>247</v>
      </c>
      <c r="K162" s="151">
        <v>521</v>
      </c>
      <c r="L162" s="187"/>
      <c r="M162" s="152">
        <v>20</v>
      </c>
      <c r="N162" s="153"/>
      <c r="O162" s="188">
        <f t="shared" si="17"/>
        <v>0</v>
      </c>
      <c r="P162" s="109" t="s">
        <v>1469</v>
      </c>
      <c r="Q162" s="108">
        <f>N162/M162</f>
        <v>0</v>
      </c>
      <c r="R162" s="185">
        <f t="shared" si="18"/>
        <v>0</v>
      </c>
      <c r="S162" s="148" t="s">
        <v>407</v>
      </c>
      <c r="T162" s="148"/>
      <c r="U162" s="155"/>
      <c r="V162" s="155">
        <v>3</v>
      </c>
      <c r="W162" s="155" t="s">
        <v>408</v>
      </c>
      <c r="X162" s="155" t="s">
        <v>409</v>
      </c>
      <c r="Y162" s="155" t="s">
        <v>293</v>
      </c>
      <c r="Z162" s="101">
        <v>5</v>
      </c>
      <c r="AA162" s="102" t="s">
        <v>233</v>
      </c>
      <c r="AB162" s="102" t="s">
        <v>406</v>
      </c>
      <c r="AC162" s="102" t="s">
        <v>235</v>
      </c>
    </row>
    <row r="163" spans="1:29" s="189" customFormat="1" hidden="1">
      <c r="A163" s="195">
        <v>0</v>
      </c>
      <c r="B163" s="148" t="s">
        <v>11</v>
      </c>
      <c r="C163" s="148" t="s">
        <v>410</v>
      </c>
      <c r="D163" s="149" t="s">
        <v>35</v>
      </c>
      <c r="E163" s="148" t="s">
        <v>232</v>
      </c>
      <c r="F163" s="148" t="s">
        <v>233</v>
      </c>
      <c r="G163" s="148" t="s">
        <v>411</v>
      </c>
      <c r="H163" s="148" t="s">
        <v>235</v>
      </c>
      <c r="I163" s="150"/>
      <c r="J163" s="150" t="s">
        <v>247</v>
      </c>
      <c r="K163" s="151">
        <v>521</v>
      </c>
      <c r="L163" s="187"/>
      <c r="M163" s="152">
        <v>20</v>
      </c>
      <c r="N163" s="153"/>
      <c r="O163" s="188">
        <f t="shared" si="17"/>
        <v>0</v>
      </c>
      <c r="P163" s="109" t="s">
        <v>1469</v>
      </c>
      <c r="Q163" s="108">
        <f>N163/M163</f>
        <v>0</v>
      </c>
      <c r="R163" s="185">
        <f t="shared" si="18"/>
        <v>0</v>
      </c>
      <c r="S163" s="148" t="s">
        <v>388</v>
      </c>
      <c r="T163" s="148"/>
      <c r="U163" s="155"/>
      <c r="V163" s="155">
        <v>3</v>
      </c>
      <c r="W163" s="155" t="s">
        <v>344</v>
      </c>
      <c r="X163" s="155">
        <v>0</v>
      </c>
      <c r="Y163" s="155" t="s">
        <v>293</v>
      </c>
      <c r="Z163" s="101">
        <v>5</v>
      </c>
      <c r="AA163" s="102" t="s">
        <v>233</v>
      </c>
      <c r="AB163" s="102" t="s">
        <v>411</v>
      </c>
      <c r="AC163" s="102" t="s">
        <v>235</v>
      </c>
    </row>
    <row r="164" spans="1:29" s="189" customFormat="1" hidden="1">
      <c r="A164" s="195">
        <v>0</v>
      </c>
      <c r="B164" s="148" t="s">
        <v>11</v>
      </c>
      <c r="C164" s="148" t="s">
        <v>415</v>
      </c>
      <c r="D164" s="149" t="s">
        <v>35</v>
      </c>
      <c r="E164" s="148" t="s">
        <v>232</v>
      </c>
      <c r="F164" s="148" t="s">
        <v>233</v>
      </c>
      <c r="G164" s="148" t="s">
        <v>413</v>
      </c>
      <c r="H164" s="148" t="s">
        <v>235</v>
      </c>
      <c r="I164" s="150"/>
      <c r="J164" s="150" t="s">
        <v>40</v>
      </c>
      <c r="K164" s="151">
        <v>551</v>
      </c>
      <c r="L164" s="187"/>
      <c r="M164" s="152">
        <v>20</v>
      </c>
      <c r="N164" s="153"/>
      <c r="O164" s="188">
        <f t="shared" si="17"/>
        <v>0</v>
      </c>
      <c r="P164" s="109" t="s">
        <v>1468</v>
      </c>
      <c r="Q164" s="108">
        <f>N164/M164</f>
        <v>0</v>
      </c>
      <c r="R164" s="185">
        <f t="shared" si="18"/>
        <v>0</v>
      </c>
      <c r="S164" s="148" t="s">
        <v>248</v>
      </c>
      <c r="T164" s="148"/>
      <c r="U164" s="155"/>
      <c r="V164" s="155" t="s">
        <v>356</v>
      </c>
      <c r="W164" s="155" t="s">
        <v>414</v>
      </c>
      <c r="X164" s="155" t="s">
        <v>348</v>
      </c>
      <c r="Y164" s="155" t="s">
        <v>297</v>
      </c>
      <c r="Z164" s="101">
        <v>5</v>
      </c>
      <c r="AA164" s="102" t="s">
        <v>233</v>
      </c>
      <c r="AB164" s="102" t="s">
        <v>413</v>
      </c>
      <c r="AC164" s="102" t="s">
        <v>235</v>
      </c>
    </row>
    <row r="165" spans="1:29" s="189" customFormat="1" hidden="1">
      <c r="A165" s="195">
        <v>0</v>
      </c>
      <c r="B165" s="148" t="s">
        <v>11</v>
      </c>
      <c r="C165" s="148" t="s">
        <v>412</v>
      </c>
      <c r="D165" s="149" t="s">
        <v>35</v>
      </c>
      <c r="E165" s="148" t="s">
        <v>232</v>
      </c>
      <c r="F165" s="148" t="s">
        <v>233</v>
      </c>
      <c r="G165" s="148" t="s">
        <v>413</v>
      </c>
      <c r="H165" s="148" t="s">
        <v>264</v>
      </c>
      <c r="I165" s="150"/>
      <c r="J165" s="150" t="s">
        <v>40</v>
      </c>
      <c r="K165" s="151">
        <v>337</v>
      </c>
      <c r="L165" s="187"/>
      <c r="M165" s="152">
        <v>25</v>
      </c>
      <c r="N165" s="153"/>
      <c r="O165" s="188">
        <f t="shared" si="17"/>
        <v>0</v>
      </c>
      <c r="P165" s="109" t="s">
        <v>1469</v>
      </c>
      <c r="Q165" s="108">
        <f>(N165/25)/20</f>
        <v>0</v>
      </c>
      <c r="R165" s="185">
        <f t="shared" si="18"/>
        <v>0</v>
      </c>
      <c r="S165" s="148" t="s">
        <v>248</v>
      </c>
      <c r="T165" s="148"/>
      <c r="U165" s="155"/>
      <c r="V165" s="155">
        <v>3</v>
      </c>
      <c r="W165" s="155" t="s">
        <v>414</v>
      </c>
      <c r="X165" s="155" t="s">
        <v>348</v>
      </c>
      <c r="Y165" s="155" t="s">
        <v>297</v>
      </c>
      <c r="Z165" s="101">
        <v>5</v>
      </c>
      <c r="AA165" s="102" t="s">
        <v>233</v>
      </c>
      <c r="AB165" s="102" t="s">
        <v>413</v>
      </c>
      <c r="AC165" s="102" t="s">
        <v>264</v>
      </c>
    </row>
    <row r="166" spans="1:29" s="189" customFormat="1" hidden="1">
      <c r="A166" s="195">
        <v>0</v>
      </c>
      <c r="B166" s="148" t="s">
        <v>11</v>
      </c>
      <c r="C166" s="148" t="s">
        <v>1487</v>
      </c>
      <c r="D166" s="149"/>
      <c r="E166" s="148" t="s">
        <v>232</v>
      </c>
      <c r="F166" s="148" t="s">
        <v>233</v>
      </c>
      <c r="G166" s="148" t="s">
        <v>1598</v>
      </c>
      <c r="H166" s="148" t="s">
        <v>264</v>
      </c>
      <c r="I166" s="150"/>
      <c r="J166" s="150" t="s">
        <v>40</v>
      </c>
      <c r="K166" s="151">
        <v>337</v>
      </c>
      <c r="L166" s="187"/>
      <c r="M166" s="152">
        <v>25</v>
      </c>
      <c r="N166" s="153"/>
      <c r="O166" s="188">
        <f t="shared" si="17"/>
        <v>0</v>
      </c>
      <c r="P166" s="109" t="s">
        <v>1469</v>
      </c>
      <c r="Q166" s="108">
        <f>(N166/25)/20</f>
        <v>0</v>
      </c>
      <c r="R166" s="185">
        <f t="shared" si="18"/>
        <v>0</v>
      </c>
      <c r="S166" s="148"/>
      <c r="T166" s="148"/>
      <c r="U166" s="155"/>
      <c r="V166" s="155"/>
      <c r="W166" s="155"/>
      <c r="X166" s="155"/>
      <c r="Y166" s="155"/>
      <c r="Z166" s="101">
        <v>5</v>
      </c>
      <c r="AA166" s="102" t="s">
        <v>233</v>
      </c>
      <c r="AB166" s="102" t="s">
        <v>1598</v>
      </c>
      <c r="AC166" s="102" t="s">
        <v>264</v>
      </c>
    </row>
    <row r="167" spans="1:29" s="189" customFormat="1" hidden="1">
      <c r="A167" s="195">
        <v>0</v>
      </c>
      <c r="B167" s="148" t="s">
        <v>11</v>
      </c>
      <c r="C167" s="148" t="s">
        <v>416</v>
      </c>
      <c r="D167" s="149" t="s">
        <v>35</v>
      </c>
      <c r="E167" s="148" t="s">
        <v>232</v>
      </c>
      <c r="F167" s="148" t="s">
        <v>233</v>
      </c>
      <c r="G167" s="148" t="s">
        <v>417</v>
      </c>
      <c r="H167" s="148" t="s">
        <v>264</v>
      </c>
      <c r="I167" s="150"/>
      <c r="J167" s="150" t="s">
        <v>40</v>
      </c>
      <c r="K167" s="151">
        <v>337</v>
      </c>
      <c r="L167" s="187"/>
      <c r="M167" s="152">
        <v>25</v>
      </c>
      <c r="N167" s="153"/>
      <c r="O167" s="188">
        <f t="shared" si="17"/>
        <v>0</v>
      </c>
      <c r="P167" s="109" t="s">
        <v>1469</v>
      </c>
      <c r="Q167" s="108">
        <f>(N167/25)/20</f>
        <v>0</v>
      </c>
      <c r="R167" s="185">
        <f t="shared" ref="R167:R181" si="20">IF(SUM($O$26:$O$5170)&gt;=100000,IF(L167&lt;&gt;"",O167,O167*0.95),O167)</f>
        <v>0</v>
      </c>
      <c r="S167" s="148" t="s">
        <v>242</v>
      </c>
      <c r="T167" s="148"/>
      <c r="U167" s="155"/>
      <c r="V167" s="155">
        <v>2</v>
      </c>
      <c r="W167" s="155" t="s">
        <v>418</v>
      </c>
      <c r="X167" s="155" t="s">
        <v>305</v>
      </c>
      <c r="Y167" s="155" t="s">
        <v>244</v>
      </c>
      <c r="Z167" s="101">
        <v>5</v>
      </c>
      <c r="AA167" s="102" t="s">
        <v>233</v>
      </c>
      <c r="AB167" s="102" t="s">
        <v>417</v>
      </c>
      <c r="AC167" s="102" t="s">
        <v>264</v>
      </c>
    </row>
    <row r="168" spans="1:29" s="189" customFormat="1" hidden="1">
      <c r="A168" s="195">
        <v>0</v>
      </c>
      <c r="B168" s="148" t="s">
        <v>11</v>
      </c>
      <c r="C168" s="148" t="s">
        <v>419</v>
      </c>
      <c r="D168" s="149" t="s">
        <v>35</v>
      </c>
      <c r="E168" s="148" t="s">
        <v>232</v>
      </c>
      <c r="F168" s="148" t="s">
        <v>233</v>
      </c>
      <c r="G168" s="148" t="s">
        <v>420</v>
      </c>
      <c r="H168" s="148" t="s">
        <v>264</v>
      </c>
      <c r="I168" s="150"/>
      <c r="J168" s="150" t="s">
        <v>40</v>
      </c>
      <c r="K168" s="151">
        <v>337</v>
      </c>
      <c r="L168" s="187"/>
      <c r="M168" s="152">
        <v>25</v>
      </c>
      <c r="N168" s="153"/>
      <c r="O168" s="188">
        <f t="shared" si="17"/>
        <v>0</v>
      </c>
      <c r="P168" s="109" t="s">
        <v>1469</v>
      </c>
      <c r="Q168" s="108">
        <f>(N168/25)/20</f>
        <v>0</v>
      </c>
      <c r="R168" s="185">
        <f t="shared" si="20"/>
        <v>0</v>
      </c>
      <c r="S168" s="148" t="s">
        <v>248</v>
      </c>
      <c r="T168" s="148"/>
      <c r="U168" s="155"/>
      <c r="V168" s="155">
        <v>3</v>
      </c>
      <c r="W168" s="155" t="s">
        <v>418</v>
      </c>
      <c r="X168" s="155" t="s">
        <v>421</v>
      </c>
      <c r="Y168" s="155" t="s">
        <v>297</v>
      </c>
      <c r="Z168" s="101">
        <v>5</v>
      </c>
      <c r="AA168" s="102" t="s">
        <v>233</v>
      </c>
      <c r="AB168" s="102" t="s">
        <v>420</v>
      </c>
      <c r="AC168" s="102" t="s">
        <v>264</v>
      </c>
    </row>
    <row r="169" spans="1:29" s="189" customFormat="1" hidden="1">
      <c r="A169" s="195">
        <v>0</v>
      </c>
      <c r="B169" s="148" t="s">
        <v>11</v>
      </c>
      <c r="C169" s="148" t="s">
        <v>422</v>
      </c>
      <c r="D169" s="149" t="s">
        <v>35</v>
      </c>
      <c r="E169" s="148" t="s">
        <v>232</v>
      </c>
      <c r="F169" s="148" t="s">
        <v>233</v>
      </c>
      <c r="G169" s="148" t="s">
        <v>423</v>
      </c>
      <c r="H169" s="148" t="s">
        <v>235</v>
      </c>
      <c r="I169" s="150"/>
      <c r="J169" s="150" t="s">
        <v>40</v>
      </c>
      <c r="K169" s="151">
        <v>468</v>
      </c>
      <c r="L169" s="187"/>
      <c r="M169" s="152">
        <v>20</v>
      </c>
      <c r="N169" s="153"/>
      <c r="O169" s="188">
        <f t="shared" ref="O169:O181" si="21">IF(L169&lt;&gt;"",N169*L169,K169*N169)</f>
        <v>0</v>
      </c>
      <c r="P169" s="109" t="s">
        <v>1468</v>
      </c>
      <c r="Q169" s="108">
        <f>N169/M169</f>
        <v>0</v>
      </c>
      <c r="R169" s="185">
        <f t="shared" si="20"/>
        <v>0</v>
      </c>
      <c r="S169" s="148" t="s">
        <v>242</v>
      </c>
      <c r="T169" s="148"/>
      <c r="U169" s="155"/>
      <c r="V169" s="155">
        <v>3</v>
      </c>
      <c r="W169" s="155" t="s">
        <v>300</v>
      </c>
      <c r="X169" s="155" t="s">
        <v>424</v>
      </c>
      <c r="Y169" s="155" t="s">
        <v>244</v>
      </c>
      <c r="Z169" s="101">
        <v>5</v>
      </c>
      <c r="AA169" s="102" t="s">
        <v>233</v>
      </c>
      <c r="AB169" s="102" t="s">
        <v>423</v>
      </c>
      <c r="AC169" s="102" t="s">
        <v>235</v>
      </c>
    </row>
    <row r="170" spans="1:29" s="189" customFormat="1" hidden="1">
      <c r="A170" s="195">
        <v>0</v>
      </c>
      <c r="B170" s="148" t="s">
        <v>11</v>
      </c>
      <c r="C170" s="148" t="s">
        <v>1488</v>
      </c>
      <c r="D170" s="149"/>
      <c r="E170" s="148" t="s">
        <v>232</v>
      </c>
      <c r="F170" s="148" t="s">
        <v>233</v>
      </c>
      <c r="G170" s="148" t="s">
        <v>1599</v>
      </c>
      <c r="H170" s="148" t="s">
        <v>264</v>
      </c>
      <c r="I170" s="150"/>
      <c r="J170" s="150" t="s">
        <v>40</v>
      </c>
      <c r="K170" s="151">
        <v>337</v>
      </c>
      <c r="L170" s="187"/>
      <c r="M170" s="152">
        <v>25</v>
      </c>
      <c r="N170" s="153"/>
      <c r="O170" s="188">
        <f t="shared" si="21"/>
        <v>0</v>
      </c>
      <c r="P170" s="109" t="s">
        <v>1469</v>
      </c>
      <c r="Q170" s="108">
        <f>(N170/25)/20</f>
        <v>0</v>
      </c>
      <c r="R170" s="185">
        <f t="shared" si="20"/>
        <v>0</v>
      </c>
      <c r="S170" s="148"/>
      <c r="T170" s="148"/>
      <c r="U170" s="155"/>
      <c r="V170" s="155"/>
      <c r="W170" s="155"/>
      <c r="X170" s="155"/>
      <c r="Y170" s="155"/>
      <c r="Z170" s="101">
        <v>5</v>
      </c>
      <c r="AA170" s="102" t="s">
        <v>233</v>
      </c>
      <c r="AB170" s="102" t="s">
        <v>1599</v>
      </c>
      <c r="AC170" s="102" t="s">
        <v>264</v>
      </c>
    </row>
    <row r="171" spans="1:29" s="189" customFormat="1" hidden="1">
      <c r="A171" s="195">
        <v>0</v>
      </c>
      <c r="B171" s="148" t="s">
        <v>11</v>
      </c>
      <c r="C171" s="148" t="s">
        <v>425</v>
      </c>
      <c r="D171" s="149" t="s">
        <v>35</v>
      </c>
      <c r="E171" s="148" t="s">
        <v>232</v>
      </c>
      <c r="F171" s="148" t="s">
        <v>233</v>
      </c>
      <c r="G171" s="148" t="s">
        <v>426</v>
      </c>
      <c r="H171" s="148" t="s">
        <v>264</v>
      </c>
      <c r="I171" s="150"/>
      <c r="J171" s="150" t="s">
        <v>40</v>
      </c>
      <c r="K171" s="151">
        <v>337</v>
      </c>
      <c r="L171" s="187"/>
      <c r="M171" s="152">
        <v>25</v>
      </c>
      <c r="N171" s="153"/>
      <c r="O171" s="188">
        <f t="shared" si="21"/>
        <v>0</v>
      </c>
      <c r="P171" s="109" t="s">
        <v>1469</v>
      </c>
      <c r="Q171" s="108">
        <f>(N171/25)/20</f>
        <v>0</v>
      </c>
      <c r="R171" s="185">
        <f t="shared" si="20"/>
        <v>0</v>
      </c>
      <c r="S171" s="148" t="s">
        <v>248</v>
      </c>
      <c r="T171" s="148"/>
      <c r="U171" s="155"/>
      <c r="V171" s="155">
        <v>3</v>
      </c>
      <c r="W171" s="155">
        <v>300</v>
      </c>
      <c r="X171" s="155" t="s">
        <v>266</v>
      </c>
      <c r="Y171" s="155" t="s">
        <v>427</v>
      </c>
      <c r="Z171" s="101">
        <v>5</v>
      </c>
      <c r="AA171" s="102" t="s">
        <v>233</v>
      </c>
      <c r="AB171" s="102" t="s">
        <v>426</v>
      </c>
      <c r="AC171" s="102" t="s">
        <v>264</v>
      </c>
    </row>
    <row r="172" spans="1:29" s="189" customFormat="1" hidden="1">
      <c r="A172" s="195">
        <v>0</v>
      </c>
      <c r="B172" s="148" t="s">
        <v>11</v>
      </c>
      <c r="C172" s="148" t="s">
        <v>428</v>
      </c>
      <c r="D172" s="149" t="s">
        <v>35</v>
      </c>
      <c r="E172" s="148" t="s">
        <v>232</v>
      </c>
      <c r="F172" s="148" t="s">
        <v>233</v>
      </c>
      <c r="G172" s="148" t="s">
        <v>429</v>
      </c>
      <c r="H172" s="148" t="s">
        <v>235</v>
      </c>
      <c r="I172" s="150"/>
      <c r="J172" s="150" t="s">
        <v>40</v>
      </c>
      <c r="K172" s="151">
        <v>387</v>
      </c>
      <c r="L172" s="187"/>
      <c r="M172" s="152">
        <v>20</v>
      </c>
      <c r="N172" s="153"/>
      <c r="O172" s="188">
        <f t="shared" si="21"/>
        <v>0</v>
      </c>
      <c r="P172" s="109" t="s">
        <v>1468</v>
      </c>
      <c r="Q172" s="108">
        <f>N172/M172</f>
        <v>0</v>
      </c>
      <c r="R172" s="185">
        <f t="shared" si="20"/>
        <v>0</v>
      </c>
      <c r="S172" s="148" t="s">
        <v>248</v>
      </c>
      <c r="T172" s="148"/>
      <c r="U172" s="155"/>
      <c r="V172" s="155">
        <v>3</v>
      </c>
      <c r="W172" s="155" t="s">
        <v>319</v>
      </c>
      <c r="X172" s="155">
        <v>12</v>
      </c>
      <c r="Y172" s="155" t="s">
        <v>335</v>
      </c>
      <c r="Z172" s="101">
        <v>5</v>
      </c>
      <c r="AA172" s="102" t="s">
        <v>233</v>
      </c>
      <c r="AB172" s="102" t="s">
        <v>429</v>
      </c>
      <c r="AC172" s="102" t="s">
        <v>235</v>
      </c>
    </row>
    <row r="173" spans="1:29" s="189" customFormat="1" hidden="1">
      <c r="A173" s="195">
        <v>0</v>
      </c>
      <c r="B173" s="148" t="s">
        <v>11</v>
      </c>
      <c r="C173" s="148" t="s">
        <v>432</v>
      </c>
      <c r="D173" s="149" t="s">
        <v>35</v>
      </c>
      <c r="E173" s="148" t="s">
        <v>232</v>
      </c>
      <c r="F173" s="148" t="s">
        <v>233</v>
      </c>
      <c r="G173" s="148" t="s">
        <v>433</v>
      </c>
      <c r="H173" s="148" t="s">
        <v>235</v>
      </c>
      <c r="I173" s="150"/>
      <c r="J173" s="150" t="s">
        <v>40</v>
      </c>
      <c r="K173" s="151">
        <v>551</v>
      </c>
      <c r="L173" s="187"/>
      <c r="M173" s="152">
        <v>20</v>
      </c>
      <c r="N173" s="153"/>
      <c r="O173" s="188">
        <f t="shared" si="21"/>
        <v>0</v>
      </c>
      <c r="P173" s="109" t="s">
        <v>1468</v>
      </c>
      <c r="Q173" s="108">
        <f>N173/M173</f>
        <v>0</v>
      </c>
      <c r="R173" s="185">
        <f t="shared" si="20"/>
        <v>0</v>
      </c>
      <c r="S173" s="148" t="s">
        <v>242</v>
      </c>
      <c r="T173" s="148"/>
      <c r="U173" s="155"/>
      <c r="V173" s="155">
        <v>2</v>
      </c>
      <c r="W173" s="155" t="s">
        <v>325</v>
      </c>
      <c r="X173" s="155" t="s">
        <v>316</v>
      </c>
      <c r="Y173" s="155" t="s">
        <v>244</v>
      </c>
      <c r="Z173" s="101">
        <v>5</v>
      </c>
      <c r="AA173" s="102" t="s">
        <v>233</v>
      </c>
      <c r="AB173" s="102" t="s">
        <v>433</v>
      </c>
      <c r="AC173" s="102" t="s">
        <v>235</v>
      </c>
    </row>
    <row r="174" spans="1:29" s="189" customFormat="1" hidden="1">
      <c r="A174" s="195">
        <v>0</v>
      </c>
      <c r="B174" s="148" t="s">
        <v>11</v>
      </c>
      <c r="C174" s="148" t="s">
        <v>1440</v>
      </c>
      <c r="D174" s="149" t="s">
        <v>35</v>
      </c>
      <c r="E174" s="148" t="s">
        <v>232</v>
      </c>
      <c r="F174" s="148" t="s">
        <v>233</v>
      </c>
      <c r="G174" s="148" t="s">
        <v>1441</v>
      </c>
      <c r="H174" s="148" t="s">
        <v>264</v>
      </c>
      <c r="I174" s="150"/>
      <c r="J174" s="150" t="s">
        <v>40</v>
      </c>
      <c r="K174" s="151">
        <v>215</v>
      </c>
      <c r="L174" s="187"/>
      <c r="M174" s="152">
        <v>25</v>
      </c>
      <c r="N174" s="153"/>
      <c r="O174" s="188">
        <f t="shared" si="21"/>
        <v>0</v>
      </c>
      <c r="P174" s="109" t="s">
        <v>1469</v>
      </c>
      <c r="Q174" s="108">
        <f>(N174/25)/20</f>
        <v>0</v>
      </c>
      <c r="R174" s="185">
        <f t="shared" si="20"/>
        <v>0</v>
      </c>
      <c r="S174" s="148" t="s">
        <v>1445</v>
      </c>
      <c r="T174" s="148"/>
      <c r="U174" s="155"/>
      <c r="V174" s="155" t="s">
        <v>1442</v>
      </c>
      <c r="W174" s="155" t="s">
        <v>255</v>
      </c>
      <c r="X174" s="155" t="s">
        <v>1443</v>
      </c>
      <c r="Y174" s="155" t="s">
        <v>1444</v>
      </c>
      <c r="Z174" s="101">
        <v>5</v>
      </c>
      <c r="AA174" s="102" t="s">
        <v>233</v>
      </c>
      <c r="AB174" s="102" t="s">
        <v>1441</v>
      </c>
      <c r="AC174" s="102" t="s">
        <v>264</v>
      </c>
    </row>
    <row r="175" spans="1:29" s="189" customFormat="1" hidden="1">
      <c r="A175" s="195">
        <v>0</v>
      </c>
      <c r="B175" s="148" t="s">
        <v>11</v>
      </c>
      <c r="C175" s="148" t="s">
        <v>430</v>
      </c>
      <c r="D175" s="149" t="s">
        <v>35</v>
      </c>
      <c r="E175" s="148" t="s">
        <v>232</v>
      </c>
      <c r="F175" s="148" t="s">
        <v>233</v>
      </c>
      <c r="G175" s="148" t="s">
        <v>431</v>
      </c>
      <c r="H175" s="148" t="s">
        <v>264</v>
      </c>
      <c r="I175" s="150"/>
      <c r="J175" s="150" t="s">
        <v>40</v>
      </c>
      <c r="K175" s="151">
        <v>183</v>
      </c>
      <c r="L175" s="187"/>
      <c r="M175" s="152">
        <v>25</v>
      </c>
      <c r="N175" s="153"/>
      <c r="O175" s="188">
        <f t="shared" si="21"/>
        <v>0</v>
      </c>
      <c r="P175" s="109" t="s">
        <v>1469</v>
      </c>
      <c r="Q175" s="108">
        <f>(N175/25)/20</f>
        <v>0</v>
      </c>
      <c r="R175" s="185">
        <f t="shared" si="20"/>
        <v>0</v>
      </c>
      <c r="S175" s="148"/>
      <c r="T175" s="148"/>
      <c r="U175" s="155"/>
      <c r="V175" s="155"/>
      <c r="W175" s="155"/>
      <c r="X175" s="155"/>
      <c r="Y175" s="155"/>
      <c r="Z175" s="101">
        <v>5</v>
      </c>
      <c r="AA175" s="102" t="s">
        <v>233</v>
      </c>
      <c r="AB175" s="102" t="s">
        <v>431</v>
      </c>
      <c r="AC175" s="102" t="s">
        <v>264</v>
      </c>
    </row>
    <row r="176" spans="1:29" s="189" customFormat="1" hidden="1">
      <c r="A176" s="195">
        <v>0</v>
      </c>
      <c r="B176" s="148" t="s">
        <v>11</v>
      </c>
      <c r="C176" s="148" t="s">
        <v>434</v>
      </c>
      <c r="D176" s="149" t="s">
        <v>35</v>
      </c>
      <c r="E176" s="148" t="s">
        <v>232</v>
      </c>
      <c r="F176" s="148" t="s">
        <v>233</v>
      </c>
      <c r="G176" s="148" t="s">
        <v>435</v>
      </c>
      <c r="H176" s="148" t="s">
        <v>264</v>
      </c>
      <c r="I176" s="150"/>
      <c r="J176" s="150" t="s">
        <v>40</v>
      </c>
      <c r="K176" s="151">
        <v>215</v>
      </c>
      <c r="L176" s="187"/>
      <c r="M176" s="152">
        <v>25</v>
      </c>
      <c r="N176" s="153"/>
      <c r="O176" s="188">
        <f t="shared" si="21"/>
        <v>0</v>
      </c>
      <c r="P176" s="109" t="s">
        <v>1469</v>
      </c>
      <c r="Q176" s="108">
        <f>(N176/25)/20</f>
        <v>0</v>
      </c>
      <c r="R176" s="185">
        <f t="shared" si="20"/>
        <v>0</v>
      </c>
      <c r="S176" s="148" t="s">
        <v>242</v>
      </c>
      <c r="T176" s="148"/>
      <c r="U176" s="155"/>
      <c r="V176" s="155">
        <v>2</v>
      </c>
      <c r="W176" s="155" t="s">
        <v>418</v>
      </c>
      <c r="X176" s="155" t="s">
        <v>313</v>
      </c>
      <c r="Y176" s="155" t="s">
        <v>244</v>
      </c>
      <c r="Z176" s="101">
        <v>5</v>
      </c>
      <c r="AA176" s="102" t="s">
        <v>233</v>
      </c>
      <c r="AB176" s="102" t="s">
        <v>435</v>
      </c>
      <c r="AC176" s="102" t="s">
        <v>264</v>
      </c>
    </row>
    <row r="177" spans="1:29" s="189" customFormat="1" hidden="1">
      <c r="A177" s="195">
        <v>0</v>
      </c>
      <c r="B177" s="148" t="s">
        <v>11</v>
      </c>
      <c r="C177" s="148" t="s">
        <v>436</v>
      </c>
      <c r="D177" s="149" t="s">
        <v>35</v>
      </c>
      <c r="E177" s="148" t="s">
        <v>232</v>
      </c>
      <c r="F177" s="148" t="s">
        <v>233</v>
      </c>
      <c r="G177" s="148" t="s">
        <v>437</v>
      </c>
      <c r="H177" s="148" t="s">
        <v>264</v>
      </c>
      <c r="I177" s="150"/>
      <c r="J177" s="150" t="s">
        <v>40</v>
      </c>
      <c r="K177" s="151">
        <v>183</v>
      </c>
      <c r="L177" s="187"/>
      <c r="M177" s="152">
        <v>25</v>
      </c>
      <c r="N177" s="153"/>
      <c r="O177" s="188">
        <f t="shared" si="21"/>
        <v>0</v>
      </c>
      <c r="P177" s="109" t="s">
        <v>1469</v>
      </c>
      <c r="Q177" s="108">
        <f>(N177/25)/20</f>
        <v>0</v>
      </c>
      <c r="R177" s="185">
        <f t="shared" si="20"/>
        <v>0</v>
      </c>
      <c r="S177" s="148" t="s">
        <v>242</v>
      </c>
      <c r="T177" s="148"/>
      <c r="U177" s="155"/>
      <c r="V177" s="155">
        <v>2</v>
      </c>
      <c r="W177" s="155" t="s">
        <v>359</v>
      </c>
      <c r="X177" s="155" t="s">
        <v>301</v>
      </c>
      <c r="Y177" s="155" t="s">
        <v>244</v>
      </c>
      <c r="Z177" s="101">
        <v>5</v>
      </c>
      <c r="AA177" s="102" t="s">
        <v>233</v>
      </c>
      <c r="AB177" s="102" t="s">
        <v>437</v>
      </c>
      <c r="AC177" s="102" t="s">
        <v>264</v>
      </c>
    </row>
    <row r="178" spans="1:29" s="189" customFormat="1" hidden="1">
      <c r="A178" s="195">
        <v>0</v>
      </c>
      <c r="B178" s="148" t="s">
        <v>11</v>
      </c>
      <c r="C178" s="148" t="s">
        <v>438</v>
      </c>
      <c r="D178" s="149" t="s">
        <v>35</v>
      </c>
      <c r="E178" s="148" t="s">
        <v>232</v>
      </c>
      <c r="F178" s="148" t="s">
        <v>233</v>
      </c>
      <c r="G178" s="148" t="s">
        <v>439</v>
      </c>
      <c r="H178" s="148" t="s">
        <v>264</v>
      </c>
      <c r="I178" s="150"/>
      <c r="J178" s="150" t="s">
        <v>40</v>
      </c>
      <c r="K178" s="151">
        <v>215</v>
      </c>
      <c r="L178" s="187"/>
      <c r="M178" s="152">
        <v>25</v>
      </c>
      <c r="N178" s="153"/>
      <c r="O178" s="188">
        <f t="shared" si="21"/>
        <v>0</v>
      </c>
      <c r="P178" s="109" t="s">
        <v>1469</v>
      </c>
      <c r="Q178" s="108">
        <f>(N178/25)/20</f>
        <v>0</v>
      </c>
      <c r="R178" s="185">
        <f t="shared" si="20"/>
        <v>0</v>
      </c>
      <c r="S178" s="148" t="s">
        <v>242</v>
      </c>
      <c r="T178" s="148"/>
      <c r="U178" s="155"/>
      <c r="V178" s="155">
        <v>2</v>
      </c>
      <c r="W178" s="155" t="s">
        <v>418</v>
      </c>
      <c r="X178" s="155" t="s">
        <v>313</v>
      </c>
      <c r="Y178" s="155" t="s">
        <v>244</v>
      </c>
      <c r="Z178" s="101">
        <v>5</v>
      </c>
      <c r="AA178" s="102" t="s">
        <v>233</v>
      </c>
      <c r="AB178" s="102" t="s">
        <v>439</v>
      </c>
      <c r="AC178" s="102" t="s">
        <v>264</v>
      </c>
    </row>
    <row r="179" spans="1:29" s="189" customFormat="1" hidden="1">
      <c r="A179" s="195">
        <v>0</v>
      </c>
      <c r="B179" s="148" t="s">
        <v>11</v>
      </c>
      <c r="C179" s="148" t="s">
        <v>440</v>
      </c>
      <c r="D179" s="149" t="s">
        <v>35</v>
      </c>
      <c r="E179" s="148" t="s">
        <v>232</v>
      </c>
      <c r="F179" s="148" t="s">
        <v>233</v>
      </c>
      <c r="G179" s="148" t="s">
        <v>441</v>
      </c>
      <c r="H179" s="148" t="s">
        <v>235</v>
      </c>
      <c r="I179" s="150"/>
      <c r="J179" s="150" t="s">
        <v>40</v>
      </c>
      <c r="K179" s="151">
        <v>468</v>
      </c>
      <c r="L179" s="187"/>
      <c r="M179" s="152">
        <v>20</v>
      </c>
      <c r="N179" s="153"/>
      <c r="O179" s="188">
        <f t="shared" si="21"/>
        <v>0</v>
      </c>
      <c r="P179" s="109" t="s">
        <v>1468</v>
      </c>
      <c r="Q179" s="108">
        <f>N179/M179</f>
        <v>0</v>
      </c>
      <c r="R179" s="185">
        <f t="shared" si="20"/>
        <v>0</v>
      </c>
      <c r="S179" s="148"/>
      <c r="T179" s="148"/>
      <c r="U179" s="155"/>
      <c r="V179" s="155"/>
      <c r="W179" s="155"/>
      <c r="X179" s="155"/>
      <c r="Y179" s="155"/>
      <c r="Z179" s="101">
        <v>5</v>
      </c>
      <c r="AA179" s="102" t="s">
        <v>233</v>
      </c>
      <c r="AB179" s="102" t="s">
        <v>441</v>
      </c>
      <c r="AC179" s="102" t="s">
        <v>235</v>
      </c>
    </row>
    <row r="180" spans="1:29" s="189" customFormat="1" hidden="1">
      <c r="A180" s="195">
        <v>0</v>
      </c>
      <c r="B180" s="148" t="s">
        <v>11</v>
      </c>
      <c r="C180" s="148" t="s">
        <v>442</v>
      </c>
      <c r="D180" s="149" t="s">
        <v>35</v>
      </c>
      <c r="E180" s="148" t="s">
        <v>232</v>
      </c>
      <c r="F180" s="148" t="s">
        <v>233</v>
      </c>
      <c r="G180" s="148" t="s">
        <v>443</v>
      </c>
      <c r="H180" s="148" t="s">
        <v>235</v>
      </c>
      <c r="I180" s="150"/>
      <c r="J180" s="150" t="s">
        <v>40</v>
      </c>
      <c r="K180" s="151">
        <v>551</v>
      </c>
      <c r="L180" s="187"/>
      <c r="M180" s="152">
        <v>20</v>
      </c>
      <c r="N180" s="153"/>
      <c r="O180" s="188">
        <f t="shared" si="21"/>
        <v>0</v>
      </c>
      <c r="P180" s="109" t="s">
        <v>1468</v>
      </c>
      <c r="Q180" s="108">
        <f>N180/M180</f>
        <v>0</v>
      </c>
      <c r="R180" s="185">
        <f t="shared" si="20"/>
        <v>0</v>
      </c>
      <c r="S180" s="148" t="s">
        <v>248</v>
      </c>
      <c r="T180" s="148"/>
      <c r="U180" s="155"/>
      <c r="V180" s="155">
        <v>3</v>
      </c>
      <c r="W180" s="155">
        <v>150</v>
      </c>
      <c r="X180" s="155" t="s">
        <v>421</v>
      </c>
      <c r="Y180" s="155" t="s">
        <v>239</v>
      </c>
      <c r="Z180" s="101">
        <v>5</v>
      </c>
      <c r="AA180" s="102" t="s">
        <v>233</v>
      </c>
      <c r="AB180" s="102" t="s">
        <v>443</v>
      </c>
      <c r="AC180" s="102" t="s">
        <v>235</v>
      </c>
    </row>
    <row r="181" spans="1:29" s="189" customFormat="1" hidden="1">
      <c r="A181" s="195">
        <v>0</v>
      </c>
      <c r="B181" s="148" t="s">
        <v>11</v>
      </c>
      <c r="C181" s="148" t="s">
        <v>444</v>
      </c>
      <c r="D181" s="149" t="s">
        <v>35</v>
      </c>
      <c r="E181" s="148" t="s">
        <v>232</v>
      </c>
      <c r="F181" s="148" t="s">
        <v>233</v>
      </c>
      <c r="G181" s="148" t="s">
        <v>445</v>
      </c>
      <c r="H181" s="148" t="s">
        <v>235</v>
      </c>
      <c r="I181" s="150"/>
      <c r="J181" s="150" t="s">
        <v>40</v>
      </c>
      <c r="K181" s="151">
        <v>468</v>
      </c>
      <c r="L181" s="187"/>
      <c r="M181" s="152">
        <v>20</v>
      </c>
      <c r="N181" s="153"/>
      <c r="O181" s="188">
        <f t="shared" si="21"/>
        <v>0</v>
      </c>
      <c r="P181" s="109" t="s">
        <v>1468</v>
      </c>
      <c r="Q181" s="108">
        <f>N181/M181</f>
        <v>0</v>
      </c>
      <c r="R181" s="185">
        <f t="shared" si="20"/>
        <v>0</v>
      </c>
      <c r="S181" s="148" t="s">
        <v>242</v>
      </c>
      <c r="T181" s="148"/>
      <c r="U181" s="155"/>
      <c r="V181" s="155">
        <v>2</v>
      </c>
      <c r="W181" s="155" t="s">
        <v>300</v>
      </c>
      <c r="X181" s="155" t="s">
        <v>256</v>
      </c>
      <c r="Y181" s="155" t="s">
        <v>244</v>
      </c>
      <c r="Z181" s="101">
        <v>5</v>
      </c>
      <c r="AA181" s="102" t="s">
        <v>233</v>
      </c>
      <c r="AB181" s="102" t="s">
        <v>445</v>
      </c>
      <c r="AC181" s="102" t="s">
        <v>235</v>
      </c>
    </row>
    <row r="182" spans="1:29" s="191" customFormat="1" hidden="1">
      <c r="A182" s="195">
        <v>0</v>
      </c>
      <c r="B182" s="157"/>
      <c r="C182" s="157"/>
      <c r="D182" s="158"/>
      <c r="E182" s="157"/>
      <c r="F182" s="157"/>
      <c r="G182" s="157"/>
      <c r="H182" s="157"/>
      <c r="I182" s="159"/>
      <c r="J182" s="159"/>
      <c r="K182" s="160"/>
      <c r="L182" s="180"/>
      <c r="M182" s="161"/>
      <c r="N182" s="162"/>
      <c r="O182" s="163"/>
      <c r="P182" s="110"/>
      <c r="Q182" s="111"/>
      <c r="R182" s="111"/>
      <c r="S182" s="157"/>
      <c r="T182" s="157"/>
      <c r="U182" s="157"/>
      <c r="V182" s="157"/>
      <c r="W182" s="157"/>
      <c r="X182" s="157"/>
      <c r="Y182" s="157"/>
      <c r="Z182" s="101">
        <v>6</v>
      </c>
      <c r="AA182" s="102"/>
      <c r="AB182" s="102"/>
      <c r="AC182" s="102"/>
    </row>
    <row r="183" spans="1:29" s="191" customFormat="1" hidden="1">
      <c r="A183" s="195">
        <v>0</v>
      </c>
      <c r="B183" s="164"/>
      <c r="C183" s="164"/>
      <c r="D183" s="165"/>
      <c r="E183" s="164"/>
      <c r="F183" s="164"/>
      <c r="G183" s="164"/>
      <c r="H183" s="164"/>
      <c r="I183" s="166"/>
      <c r="J183" s="166"/>
      <c r="K183" s="167"/>
      <c r="L183" s="167"/>
      <c r="M183" s="168"/>
      <c r="N183" s="169"/>
      <c r="O183" s="170"/>
      <c r="P183" s="112"/>
      <c r="Q183" s="113"/>
      <c r="R183" s="113"/>
      <c r="S183" s="164"/>
      <c r="T183" s="164"/>
      <c r="U183" s="164"/>
      <c r="V183" s="164"/>
      <c r="W183" s="164"/>
      <c r="X183" s="164"/>
      <c r="Y183" s="164"/>
      <c r="Z183" s="101">
        <v>6</v>
      </c>
      <c r="AA183" s="102"/>
      <c r="AB183" s="102"/>
      <c r="AC183" s="102"/>
    </row>
    <row r="184" spans="1:29" s="201" customFormat="1" ht="21" hidden="1" customHeight="1">
      <c r="A184" s="195">
        <v>0</v>
      </c>
      <c r="B184" s="196" t="s">
        <v>1663</v>
      </c>
      <c r="C184" s="197"/>
      <c r="D184" s="198"/>
      <c r="E184" s="198"/>
      <c r="F184" s="198"/>
      <c r="G184" s="198"/>
      <c r="H184" s="198"/>
      <c r="I184" s="198"/>
      <c r="J184" s="198"/>
      <c r="K184" s="198"/>
      <c r="L184" s="198"/>
      <c r="M184" s="198"/>
      <c r="N184" s="199"/>
      <c r="O184" s="198"/>
      <c r="P184" s="177"/>
      <c r="Q184" s="177"/>
      <c r="R184" s="177"/>
      <c r="S184" s="198"/>
      <c r="T184" s="198"/>
      <c r="U184" s="198"/>
      <c r="V184" s="198"/>
      <c r="W184" s="198"/>
      <c r="X184" s="198"/>
      <c r="Y184" s="200"/>
      <c r="Z184" s="99">
        <v>7</v>
      </c>
      <c r="AA184" s="100"/>
      <c r="AB184" s="100"/>
      <c r="AC184" s="100"/>
    </row>
    <row r="185" spans="1:29" s="189" customFormat="1" hidden="1">
      <c r="A185" s="195">
        <v>0</v>
      </c>
      <c r="B185" s="148" t="s">
        <v>13</v>
      </c>
      <c r="C185" s="148" t="s">
        <v>446</v>
      </c>
      <c r="D185" s="149" t="s">
        <v>35</v>
      </c>
      <c r="E185" s="148" t="s">
        <v>447</v>
      </c>
      <c r="F185" s="148" t="s">
        <v>448</v>
      </c>
      <c r="G185" s="148" t="s">
        <v>449</v>
      </c>
      <c r="H185" s="148" t="s">
        <v>450</v>
      </c>
      <c r="I185" s="150"/>
      <c r="J185" s="150" t="s">
        <v>40</v>
      </c>
      <c r="K185" s="192">
        <v>111</v>
      </c>
      <c r="L185" s="193">
        <v>93</v>
      </c>
      <c r="M185" s="152">
        <v>150</v>
      </c>
      <c r="N185" s="153"/>
      <c r="O185" s="188">
        <f t="shared" ref="O185:O215" si="22">IF(L185&lt;&gt;"",N185*L185,K185*N185)</f>
        <v>0</v>
      </c>
      <c r="P185" s="109" t="s">
        <v>1468</v>
      </c>
      <c r="Q185" s="108">
        <v>0</v>
      </c>
      <c r="R185" s="185">
        <f t="shared" ref="R185:R215" si="23">IF(SUM($O$26:$O$5170)&gt;=100000,IF(L185&lt;&gt;"",O185,O185*0.95),O185)</f>
        <v>0</v>
      </c>
      <c r="S185" s="148"/>
      <c r="T185" s="148"/>
      <c r="U185" s="155"/>
      <c r="V185" s="155"/>
      <c r="W185" s="155"/>
      <c r="X185" s="155"/>
      <c r="Y185" s="155"/>
      <c r="Z185" s="101">
        <v>8</v>
      </c>
      <c r="AA185" s="102" t="s">
        <v>448</v>
      </c>
      <c r="AB185" s="102" t="s">
        <v>449</v>
      </c>
      <c r="AC185" s="102" t="s">
        <v>450</v>
      </c>
    </row>
    <row r="186" spans="1:29" s="189" customFormat="1" hidden="1">
      <c r="A186" s="195">
        <v>0</v>
      </c>
      <c r="B186" s="148" t="s">
        <v>13</v>
      </c>
      <c r="C186" s="148" t="s">
        <v>454</v>
      </c>
      <c r="D186" s="149" t="s">
        <v>35</v>
      </c>
      <c r="E186" s="148" t="s">
        <v>447</v>
      </c>
      <c r="F186" s="148" t="s">
        <v>448</v>
      </c>
      <c r="G186" s="148" t="s">
        <v>455</v>
      </c>
      <c r="H186" s="148" t="s">
        <v>456</v>
      </c>
      <c r="I186" s="150"/>
      <c r="J186" s="150" t="s">
        <v>40</v>
      </c>
      <c r="K186" s="192">
        <v>55</v>
      </c>
      <c r="L186" s="193">
        <v>49</v>
      </c>
      <c r="M186" s="152">
        <v>300</v>
      </c>
      <c r="N186" s="153"/>
      <c r="O186" s="188">
        <f t="shared" si="22"/>
        <v>0</v>
      </c>
      <c r="P186" s="109" t="s">
        <v>1468</v>
      </c>
      <c r="Q186" s="108">
        <v>0</v>
      </c>
      <c r="R186" s="185">
        <f t="shared" si="23"/>
        <v>0</v>
      </c>
      <c r="S186" s="148"/>
      <c r="T186" s="148"/>
      <c r="U186" s="155"/>
      <c r="V186" s="155"/>
      <c r="W186" s="155"/>
      <c r="X186" s="155"/>
      <c r="Y186" s="155"/>
      <c r="Z186" s="101">
        <v>8</v>
      </c>
      <c r="AA186" s="102" t="s">
        <v>448</v>
      </c>
      <c r="AB186" s="102" t="s">
        <v>455</v>
      </c>
      <c r="AC186" s="102" t="s">
        <v>456</v>
      </c>
    </row>
    <row r="187" spans="1:29" s="189" customFormat="1" hidden="1">
      <c r="A187" s="195">
        <v>0</v>
      </c>
      <c r="B187" s="148" t="s">
        <v>13</v>
      </c>
      <c r="C187" s="148" t="s">
        <v>457</v>
      </c>
      <c r="D187" s="149" t="s">
        <v>35</v>
      </c>
      <c r="E187" s="148" t="s">
        <v>447</v>
      </c>
      <c r="F187" s="148" t="s">
        <v>448</v>
      </c>
      <c r="G187" s="148" t="s">
        <v>458</v>
      </c>
      <c r="H187" s="148" t="s">
        <v>456</v>
      </c>
      <c r="I187" s="150"/>
      <c r="J187" s="150" t="s">
        <v>40</v>
      </c>
      <c r="K187" s="192">
        <v>55</v>
      </c>
      <c r="L187" s="193">
        <v>49</v>
      </c>
      <c r="M187" s="152">
        <v>300</v>
      </c>
      <c r="N187" s="153"/>
      <c r="O187" s="188">
        <f t="shared" si="22"/>
        <v>0</v>
      </c>
      <c r="P187" s="109" t="s">
        <v>1468</v>
      </c>
      <c r="Q187" s="108">
        <v>0</v>
      </c>
      <c r="R187" s="185">
        <f t="shared" si="23"/>
        <v>0</v>
      </c>
      <c r="S187" s="148"/>
      <c r="T187" s="148"/>
      <c r="U187" s="155"/>
      <c r="V187" s="155"/>
      <c r="W187" s="155"/>
      <c r="X187" s="155"/>
      <c r="Y187" s="155"/>
      <c r="Z187" s="101">
        <v>8</v>
      </c>
      <c r="AA187" s="102" t="s">
        <v>448</v>
      </c>
      <c r="AB187" s="102" t="s">
        <v>458</v>
      </c>
      <c r="AC187" s="102" t="s">
        <v>456</v>
      </c>
    </row>
    <row r="188" spans="1:29" s="189" customFormat="1" hidden="1">
      <c r="A188" s="195">
        <v>0</v>
      </c>
      <c r="B188" s="148" t="s">
        <v>13</v>
      </c>
      <c r="C188" s="148" t="s">
        <v>465</v>
      </c>
      <c r="D188" s="149" t="s">
        <v>35</v>
      </c>
      <c r="E188" s="148" t="s">
        <v>466</v>
      </c>
      <c r="F188" s="148" t="s">
        <v>467</v>
      </c>
      <c r="G188" s="148" t="s">
        <v>468</v>
      </c>
      <c r="H188" s="148" t="s">
        <v>469</v>
      </c>
      <c r="I188" s="150"/>
      <c r="J188" s="150" t="s">
        <v>40</v>
      </c>
      <c r="K188" s="192">
        <v>35</v>
      </c>
      <c r="L188" s="193">
        <v>31</v>
      </c>
      <c r="M188" s="152">
        <v>600</v>
      </c>
      <c r="N188" s="153"/>
      <c r="O188" s="188">
        <f t="shared" si="22"/>
        <v>0</v>
      </c>
      <c r="P188" s="109" t="s">
        <v>1468</v>
      </c>
      <c r="Q188" s="108">
        <v>0</v>
      </c>
      <c r="R188" s="185">
        <f t="shared" si="23"/>
        <v>0</v>
      </c>
      <c r="S188" s="148"/>
      <c r="T188" s="148"/>
      <c r="U188" s="155"/>
      <c r="V188" s="155"/>
      <c r="W188" s="155"/>
      <c r="X188" s="155"/>
      <c r="Y188" s="155"/>
      <c r="Z188" s="101">
        <v>8</v>
      </c>
      <c r="AA188" s="102" t="s">
        <v>467</v>
      </c>
      <c r="AB188" s="102" t="s">
        <v>468</v>
      </c>
      <c r="AC188" s="102" t="s">
        <v>469</v>
      </c>
    </row>
    <row r="189" spans="1:29" s="189" customFormat="1" hidden="1">
      <c r="A189" s="195">
        <v>0</v>
      </c>
      <c r="B189" s="148" t="s">
        <v>13</v>
      </c>
      <c r="C189" s="148" t="s">
        <v>473</v>
      </c>
      <c r="D189" s="149" t="s">
        <v>2</v>
      </c>
      <c r="E189" s="148" t="s">
        <v>466</v>
      </c>
      <c r="F189" s="148" t="s">
        <v>467</v>
      </c>
      <c r="G189" s="148" t="s">
        <v>474</v>
      </c>
      <c r="H189" s="148" t="s">
        <v>469</v>
      </c>
      <c r="I189" s="150"/>
      <c r="J189" s="150" t="s">
        <v>40</v>
      </c>
      <c r="K189" s="192">
        <v>35</v>
      </c>
      <c r="L189" s="193">
        <v>31</v>
      </c>
      <c r="M189" s="152">
        <v>500</v>
      </c>
      <c r="N189" s="153"/>
      <c r="O189" s="188">
        <f t="shared" si="22"/>
        <v>0</v>
      </c>
      <c r="P189" s="109" t="s">
        <v>1468</v>
      </c>
      <c r="Q189" s="108">
        <v>0</v>
      </c>
      <c r="R189" s="185">
        <f t="shared" si="23"/>
        <v>0</v>
      </c>
      <c r="S189" s="148"/>
      <c r="T189" s="148"/>
      <c r="U189" s="155"/>
      <c r="V189" s="155"/>
      <c r="W189" s="155"/>
      <c r="X189" s="155"/>
      <c r="Y189" s="155"/>
      <c r="Z189" s="101">
        <v>8</v>
      </c>
      <c r="AA189" s="102" t="s">
        <v>467</v>
      </c>
      <c r="AB189" s="102" t="s">
        <v>474</v>
      </c>
      <c r="AC189" s="102" t="s">
        <v>469</v>
      </c>
    </row>
    <row r="190" spans="1:29" s="189" customFormat="1" hidden="1">
      <c r="A190" s="195">
        <v>0</v>
      </c>
      <c r="B190" s="148" t="s">
        <v>13</v>
      </c>
      <c r="C190" s="148" t="s">
        <v>488</v>
      </c>
      <c r="D190" s="149" t="s">
        <v>35</v>
      </c>
      <c r="E190" s="148" t="s">
        <v>489</v>
      </c>
      <c r="F190" s="148" t="s">
        <v>490</v>
      </c>
      <c r="G190" s="148" t="s">
        <v>491</v>
      </c>
      <c r="H190" s="148" t="s">
        <v>469</v>
      </c>
      <c r="I190" s="150"/>
      <c r="J190" s="150" t="s">
        <v>40</v>
      </c>
      <c r="K190" s="192">
        <v>43</v>
      </c>
      <c r="L190" s="193">
        <v>39</v>
      </c>
      <c r="M190" s="152">
        <v>600</v>
      </c>
      <c r="N190" s="153"/>
      <c r="O190" s="188">
        <f t="shared" si="22"/>
        <v>0</v>
      </c>
      <c r="P190" s="109" t="s">
        <v>1468</v>
      </c>
      <c r="Q190" s="108">
        <v>0</v>
      </c>
      <c r="R190" s="185">
        <f t="shared" si="23"/>
        <v>0</v>
      </c>
      <c r="S190" s="148"/>
      <c r="T190" s="148"/>
      <c r="U190" s="155"/>
      <c r="V190" s="155"/>
      <c r="W190" s="155"/>
      <c r="X190" s="155"/>
      <c r="Y190" s="155"/>
      <c r="Z190" s="101">
        <v>8</v>
      </c>
      <c r="AA190" s="102" t="s">
        <v>490</v>
      </c>
      <c r="AB190" s="102" t="s">
        <v>491</v>
      </c>
      <c r="AC190" s="102" t="s">
        <v>469</v>
      </c>
    </row>
    <row r="191" spans="1:29" s="189" customFormat="1" hidden="1">
      <c r="A191" s="195">
        <v>0</v>
      </c>
      <c r="B191" s="148" t="s">
        <v>13</v>
      </c>
      <c r="C191" s="148" t="s">
        <v>498</v>
      </c>
      <c r="D191" s="149" t="s">
        <v>35</v>
      </c>
      <c r="E191" s="148" t="s">
        <v>493</v>
      </c>
      <c r="F191" s="148" t="s">
        <v>494</v>
      </c>
      <c r="G191" s="148" t="s">
        <v>499</v>
      </c>
      <c r="H191" s="148" t="s">
        <v>456</v>
      </c>
      <c r="I191" s="150"/>
      <c r="J191" s="150" t="s">
        <v>40</v>
      </c>
      <c r="K191" s="192">
        <v>95</v>
      </c>
      <c r="L191" s="193">
        <v>87</v>
      </c>
      <c r="M191" s="152">
        <v>300</v>
      </c>
      <c r="N191" s="153"/>
      <c r="O191" s="188">
        <f t="shared" si="22"/>
        <v>0</v>
      </c>
      <c r="P191" s="109" t="s">
        <v>1468</v>
      </c>
      <c r="Q191" s="108">
        <v>0</v>
      </c>
      <c r="R191" s="185">
        <f t="shared" si="23"/>
        <v>0</v>
      </c>
      <c r="S191" s="148"/>
      <c r="T191" s="148"/>
      <c r="U191" s="155"/>
      <c r="V191" s="155"/>
      <c r="W191" s="155"/>
      <c r="X191" s="155"/>
      <c r="Y191" s="155"/>
      <c r="Z191" s="101">
        <v>8</v>
      </c>
      <c r="AA191" s="102" t="s">
        <v>494</v>
      </c>
      <c r="AB191" s="102" t="s">
        <v>499</v>
      </c>
      <c r="AC191" s="102" t="s">
        <v>456</v>
      </c>
    </row>
    <row r="192" spans="1:29" s="189" customFormat="1" hidden="1">
      <c r="A192" s="195">
        <v>0</v>
      </c>
      <c r="B192" s="148" t="s">
        <v>13</v>
      </c>
      <c r="C192" s="148" t="s">
        <v>502</v>
      </c>
      <c r="D192" s="149" t="s">
        <v>35</v>
      </c>
      <c r="E192" s="148" t="s">
        <v>493</v>
      </c>
      <c r="F192" s="148" t="s">
        <v>494</v>
      </c>
      <c r="G192" s="148" t="s">
        <v>503</v>
      </c>
      <c r="H192" s="148" t="s">
        <v>456</v>
      </c>
      <c r="I192" s="150"/>
      <c r="J192" s="150" t="s">
        <v>40</v>
      </c>
      <c r="K192" s="192">
        <v>107</v>
      </c>
      <c r="L192" s="193">
        <v>87</v>
      </c>
      <c r="M192" s="152">
        <v>300</v>
      </c>
      <c r="N192" s="153"/>
      <c r="O192" s="188">
        <f t="shared" si="22"/>
        <v>0</v>
      </c>
      <c r="P192" s="109" t="s">
        <v>1468</v>
      </c>
      <c r="Q192" s="108">
        <v>0</v>
      </c>
      <c r="R192" s="185">
        <f t="shared" si="23"/>
        <v>0</v>
      </c>
      <c r="S192" s="148"/>
      <c r="T192" s="148"/>
      <c r="U192" s="155"/>
      <c r="V192" s="155"/>
      <c r="W192" s="155"/>
      <c r="X192" s="155"/>
      <c r="Y192" s="155"/>
      <c r="Z192" s="101">
        <v>8</v>
      </c>
      <c r="AA192" s="102" t="s">
        <v>494</v>
      </c>
      <c r="AB192" s="102" t="s">
        <v>503</v>
      </c>
      <c r="AC192" s="102" t="s">
        <v>456</v>
      </c>
    </row>
    <row r="193" spans="1:29" s="189" customFormat="1" hidden="1">
      <c r="A193" s="195">
        <v>0</v>
      </c>
      <c r="B193" s="148" t="s">
        <v>13</v>
      </c>
      <c r="C193" s="148" t="s">
        <v>517</v>
      </c>
      <c r="D193" s="149" t="s">
        <v>35</v>
      </c>
      <c r="E193" s="148" t="s">
        <v>493</v>
      </c>
      <c r="F193" s="148" t="s">
        <v>494</v>
      </c>
      <c r="G193" s="148" t="s">
        <v>518</v>
      </c>
      <c r="H193" s="148" t="s">
        <v>487</v>
      </c>
      <c r="I193" s="150"/>
      <c r="J193" s="150" t="s">
        <v>40</v>
      </c>
      <c r="K193" s="192">
        <v>65</v>
      </c>
      <c r="L193" s="193">
        <v>59</v>
      </c>
      <c r="M193" s="152">
        <v>400</v>
      </c>
      <c r="N193" s="153"/>
      <c r="O193" s="188">
        <f t="shared" si="22"/>
        <v>0</v>
      </c>
      <c r="P193" s="109" t="s">
        <v>1468</v>
      </c>
      <c r="Q193" s="108">
        <v>0</v>
      </c>
      <c r="R193" s="185">
        <f t="shared" si="23"/>
        <v>0</v>
      </c>
      <c r="S193" s="148"/>
      <c r="T193" s="148"/>
      <c r="U193" s="155"/>
      <c r="V193" s="155"/>
      <c r="W193" s="155"/>
      <c r="X193" s="155"/>
      <c r="Y193" s="155"/>
      <c r="Z193" s="101">
        <v>8</v>
      </c>
      <c r="AA193" s="102" t="s">
        <v>494</v>
      </c>
      <c r="AB193" s="102" t="s">
        <v>518</v>
      </c>
      <c r="AC193" s="102" t="s">
        <v>487</v>
      </c>
    </row>
    <row r="194" spans="1:29" s="189" customFormat="1" hidden="1">
      <c r="A194" s="195">
        <v>0</v>
      </c>
      <c r="B194" s="148" t="s">
        <v>13</v>
      </c>
      <c r="C194" s="148" t="s">
        <v>521</v>
      </c>
      <c r="D194" s="149" t="s">
        <v>35</v>
      </c>
      <c r="E194" s="148" t="s">
        <v>493</v>
      </c>
      <c r="F194" s="148" t="s">
        <v>494</v>
      </c>
      <c r="G194" s="148" t="s">
        <v>522</v>
      </c>
      <c r="H194" s="148" t="s">
        <v>472</v>
      </c>
      <c r="I194" s="150"/>
      <c r="J194" s="150" t="s">
        <v>40</v>
      </c>
      <c r="K194" s="192">
        <v>125</v>
      </c>
      <c r="L194" s="193">
        <v>115</v>
      </c>
      <c r="M194" s="152">
        <v>200</v>
      </c>
      <c r="N194" s="153"/>
      <c r="O194" s="188">
        <f t="shared" si="22"/>
        <v>0</v>
      </c>
      <c r="P194" s="109" t="s">
        <v>1468</v>
      </c>
      <c r="Q194" s="108">
        <v>0</v>
      </c>
      <c r="R194" s="185">
        <f t="shared" si="23"/>
        <v>0</v>
      </c>
      <c r="S194" s="148"/>
      <c r="T194" s="148"/>
      <c r="U194" s="155"/>
      <c r="V194" s="155"/>
      <c r="W194" s="155"/>
      <c r="X194" s="155"/>
      <c r="Y194" s="155"/>
      <c r="Z194" s="101">
        <v>8</v>
      </c>
      <c r="AA194" s="102" t="s">
        <v>494</v>
      </c>
      <c r="AB194" s="102" t="s">
        <v>522</v>
      </c>
      <c r="AC194" s="102" t="s">
        <v>472</v>
      </c>
    </row>
    <row r="195" spans="1:29" s="189" customFormat="1" hidden="1">
      <c r="A195" s="195">
        <v>0</v>
      </c>
      <c r="B195" s="148" t="s">
        <v>13</v>
      </c>
      <c r="C195" s="148" t="s">
        <v>451</v>
      </c>
      <c r="D195" s="149" t="s">
        <v>35</v>
      </c>
      <c r="E195" s="148" t="s">
        <v>447</v>
      </c>
      <c r="F195" s="148" t="s">
        <v>448</v>
      </c>
      <c r="G195" s="148" t="s">
        <v>452</v>
      </c>
      <c r="H195" s="148" t="s">
        <v>453</v>
      </c>
      <c r="I195" s="150"/>
      <c r="J195" s="150" t="s">
        <v>40</v>
      </c>
      <c r="K195" s="151">
        <v>131</v>
      </c>
      <c r="L195" s="187"/>
      <c r="M195" s="152">
        <v>100</v>
      </c>
      <c r="N195" s="153"/>
      <c r="O195" s="188">
        <f t="shared" si="22"/>
        <v>0</v>
      </c>
      <c r="P195" s="109" t="s">
        <v>1468</v>
      </c>
      <c r="Q195" s="108">
        <f t="shared" ref="Q195:Q215" si="24">N195/M195</f>
        <v>0</v>
      </c>
      <c r="R195" s="185">
        <f t="shared" si="23"/>
        <v>0</v>
      </c>
      <c r="S195" s="148"/>
      <c r="T195" s="148"/>
      <c r="U195" s="155"/>
      <c r="V195" s="155"/>
      <c r="W195" s="155"/>
      <c r="X195" s="155"/>
      <c r="Y195" s="155"/>
      <c r="Z195" s="101">
        <v>8</v>
      </c>
      <c r="AA195" s="102" t="s">
        <v>448</v>
      </c>
      <c r="AB195" s="102" t="s">
        <v>452</v>
      </c>
      <c r="AC195" s="102" t="s">
        <v>453</v>
      </c>
    </row>
    <row r="196" spans="1:29" s="189" customFormat="1" hidden="1">
      <c r="A196" s="195">
        <v>0</v>
      </c>
      <c r="B196" s="148" t="s">
        <v>13</v>
      </c>
      <c r="C196" s="148" t="s">
        <v>1447</v>
      </c>
      <c r="D196" s="149" t="s">
        <v>35</v>
      </c>
      <c r="E196" s="148" t="s">
        <v>447</v>
      </c>
      <c r="F196" s="148" t="s">
        <v>448</v>
      </c>
      <c r="G196" s="148" t="s">
        <v>460</v>
      </c>
      <c r="H196" s="148" t="s">
        <v>456</v>
      </c>
      <c r="I196" s="150"/>
      <c r="J196" s="150" t="s">
        <v>40</v>
      </c>
      <c r="K196" s="151">
        <v>65</v>
      </c>
      <c r="L196" s="187"/>
      <c r="M196" s="152">
        <v>150</v>
      </c>
      <c r="N196" s="153"/>
      <c r="O196" s="188">
        <f t="shared" si="22"/>
        <v>0</v>
      </c>
      <c r="P196" s="109" t="s">
        <v>1468</v>
      </c>
      <c r="Q196" s="108">
        <f t="shared" si="24"/>
        <v>0</v>
      </c>
      <c r="R196" s="185">
        <f t="shared" si="23"/>
        <v>0</v>
      </c>
      <c r="S196" s="148"/>
      <c r="T196" s="148"/>
      <c r="U196" s="155"/>
      <c r="V196" s="155"/>
      <c r="W196" s="155"/>
      <c r="X196" s="155"/>
      <c r="Y196" s="155"/>
      <c r="Z196" s="101">
        <v>8</v>
      </c>
      <c r="AA196" s="102" t="s">
        <v>448</v>
      </c>
      <c r="AB196" s="102" t="s">
        <v>460</v>
      </c>
      <c r="AC196" s="102" t="s">
        <v>456</v>
      </c>
    </row>
    <row r="197" spans="1:29" s="189" customFormat="1" hidden="1">
      <c r="A197" s="195">
        <v>0</v>
      </c>
      <c r="B197" s="148" t="s">
        <v>13</v>
      </c>
      <c r="C197" s="148" t="s">
        <v>459</v>
      </c>
      <c r="D197" s="149" t="s">
        <v>35</v>
      </c>
      <c r="E197" s="148" t="s">
        <v>447</v>
      </c>
      <c r="F197" s="148" t="s">
        <v>448</v>
      </c>
      <c r="G197" s="148" t="s">
        <v>460</v>
      </c>
      <c r="H197" s="148" t="s">
        <v>450</v>
      </c>
      <c r="I197" s="150"/>
      <c r="J197" s="150" t="s">
        <v>40</v>
      </c>
      <c r="K197" s="151">
        <v>99</v>
      </c>
      <c r="L197" s="187"/>
      <c r="M197" s="152">
        <v>150</v>
      </c>
      <c r="N197" s="153"/>
      <c r="O197" s="188">
        <f t="shared" si="22"/>
        <v>0</v>
      </c>
      <c r="P197" s="109" t="s">
        <v>1468</v>
      </c>
      <c r="Q197" s="108">
        <f t="shared" si="24"/>
        <v>0</v>
      </c>
      <c r="R197" s="185">
        <f t="shared" si="23"/>
        <v>0</v>
      </c>
      <c r="S197" s="148"/>
      <c r="T197" s="148"/>
      <c r="U197" s="155"/>
      <c r="V197" s="155"/>
      <c r="W197" s="155"/>
      <c r="X197" s="155"/>
      <c r="Y197" s="155"/>
      <c r="Z197" s="101">
        <v>8</v>
      </c>
      <c r="AA197" s="102" t="s">
        <v>448</v>
      </c>
      <c r="AB197" s="102" t="s">
        <v>460</v>
      </c>
      <c r="AC197" s="102" t="s">
        <v>450</v>
      </c>
    </row>
    <row r="198" spans="1:29" s="189" customFormat="1" hidden="1">
      <c r="A198" s="195">
        <v>0</v>
      </c>
      <c r="B198" s="148" t="s">
        <v>13</v>
      </c>
      <c r="C198" s="148" t="s">
        <v>461</v>
      </c>
      <c r="D198" s="149" t="s">
        <v>35</v>
      </c>
      <c r="E198" s="148" t="s">
        <v>462</v>
      </c>
      <c r="F198" s="148" t="s">
        <v>463</v>
      </c>
      <c r="G198" s="148" t="s">
        <v>464</v>
      </c>
      <c r="H198" s="148" t="s">
        <v>456</v>
      </c>
      <c r="I198" s="150"/>
      <c r="J198" s="150" t="s">
        <v>40</v>
      </c>
      <c r="K198" s="151">
        <v>59</v>
      </c>
      <c r="L198" s="187"/>
      <c r="M198" s="152">
        <v>300</v>
      </c>
      <c r="N198" s="153"/>
      <c r="O198" s="188">
        <f t="shared" si="22"/>
        <v>0</v>
      </c>
      <c r="P198" s="109" t="s">
        <v>1468</v>
      </c>
      <c r="Q198" s="108">
        <f t="shared" si="24"/>
        <v>0</v>
      </c>
      <c r="R198" s="185">
        <f t="shared" si="23"/>
        <v>0</v>
      </c>
      <c r="S198" s="148"/>
      <c r="T198" s="148"/>
      <c r="U198" s="155"/>
      <c r="V198" s="155"/>
      <c r="W198" s="155"/>
      <c r="X198" s="155"/>
      <c r="Y198" s="155"/>
      <c r="Z198" s="101">
        <v>8</v>
      </c>
      <c r="AA198" s="102" t="s">
        <v>463</v>
      </c>
      <c r="AB198" s="102" t="s">
        <v>464</v>
      </c>
      <c r="AC198" s="102" t="s">
        <v>456</v>
      </c>
    </row>
    <row r="199" spans="1:29" s="189" customFormat="1" hidden="1">
      <c r="A199" s="195">
        <v>0</v>
      </c>
      <c r="B199" s="148" t="s">
        <v>13</v>
      </c>
      <c r="C199" s="148" t="s">
        <v>470</v>
      </c>
      <c r="D199" s="149" t="s">
        <v>35</v>
      </c>
      <c r="E199" s="148" t="s">
        <v>466</v>
      </c>
      <c r="F199" s="148" t="s">
        <v>467</v>
      </c>
      <c r="G199" s="148" t="s">
        <v>471</v>
      </c>
      <c r="H199" s="148" t="s">
        <v>472</v>
      </c>
      <c r="I199" s="150"/>
      <c r="J199" s="150" t="s">
        <v>40</v>
      </c>
      <c r="K199" s="151">
        <v>65</v>
      </c>
      <c r="L199" s="187"/>
      <c r="M199" s="152">
        <v>200</v>
      </c>
      <c r="N199" s="153"/>
      <c r="O199" s="188">
        <f t="shared" si="22"/>
        <v>0</v>
      </c>
      <c r="P199" s="109" t="s">
        <v>1468</v>
      </c>
      <c r="Q199" s="108">
        <f t="shared" si="24"/>
        <v>0</v>
      </c>
      <c r="R199" s="185">
        <f t="shared" si="23"/>
        <v>0</v>
      </c>
      <c r="S199" s="148"/>
      <c r="T199" s="148"/>
      <c r="U199" s="155"/>
      <c r="V199" s="155"/>
      <c r="W199" s="155"/>
      <c r="X199" s="155"/>
      <c r="Y199" s="155"/>
      <c r="Z199" s="101">
        <v>8</v>
      </c>
      <c r="AA199" s="102" t="s">
        <v>467</v>
      </c>
      <c r="AB199" s="102" t="s">
        <v>471</v>
      </c>
      <c r="AC199" s="102" t="s">
        <v>472</v>
      </c>
    </row>
    <row r="200" spans="1:29" s="189" customFormat="1" hidden="1">
      <c r="A200" s="195">
        <v>0</v>
      </c>
      <c r="B200" s="148" t="s">
        <v>13</v>
      </c>
      <c r="C200" s="148" t="s">
        <v>475</v>
      </c>
      <c r="D200" s="149" t="s">
        <v>35</v>
      </c>
      <c r="E200" s="148" t="s">
        <v>476</v>
      </c>
      <c r="F200" s="148" t="s">
        <v>477</v>
      </c>
      <c r="G200" s="148" t="s">
        <v>478</v>
      </c>
      <c r="H200" s="148" t="s">
        <v>472</v>
      </c>
      <c r="I200" s="150"/>
      <c r="J200" s="150" t="s">
        <v>40</v>
      </c>
      <c r="K200" s="151">
        <v>99</v>
      </c>
      <c r="L200" s="187"/>
      <c r="M200" s="152">
        <v>200</v>
      </c>
      <c r="N200" s="153"/>
      <c r="O200" s="188">
        <f t="shared" si="22"/>
        <v>0</v>
      </c>
      <c r="P200" s="109" t="s">
        <v>1468</v>
      </c>
      <c r="Q200" s="108">
        <f t="shared" si="24"/>
        <v>0</v>
      </c>
      <c r="R200" s="185">
        <f t="shared" si="23"/>
        <v>0</v>
      </c>
      <c r="S200" s="148"/>
      <c r="T200" s="148"/>
      <c r="U200" s="155"/>
      <c r="V200" s="155"/>
      <c r="W200" s="155"/>
      <c r="X200" s="155"/>
      <c r="Y200" s="155"/>
      <c r="Z200" s="101">
        <v>8</v>
      </c>
      <c r="AA200" s="102" t="s">
        <v>477</v>
      </c>
      <c r="AB200" s="102" t="s">
        <v>478</v>
      </c>
      <c r="AC200" s="102" t="s">
        <v>472</v>
      </c>
    </row>
    <row r="201" spans="1:29" s="189" customFormat="1" hidden="1">
      <c r="A201" s="195">
        <v>0</v>
      </c>
      <c r="B201" s="148" t="s">
        <v>13</v>
      </c>
      <c r="C201" s="148" t="s">
        <v>479</v>
      </c>
      <c r="D201" s="149" t="s">
        <v>35</v>
      </c>
      <c r="E201" s="148" t="s">
        <v>480</v>
      </c>
      <c r="F201" s="148" t="s">
        <v>481</v>
      </c>
      <c r="G201" s="148" t="s">
        <v>482</v>
      </c>
      <c r="H201" s="148" t="s">
        <v>472</v>
      </c>
      <c r="I201" s="150"/>
      <c r="J201" s="150" t="s">
        <v>40</v>
      </c>
      <c r="K201" s="151">
        <v>65</v>
      </c>
      <c r="L201" s="187"/>
      <c r="M201" s="152">
        <v>200</v>
      </c>
      <c r="N201" s="153"/>
      <c r="O201" s="188">
        <f t="shared" si="22"/>
        <v>0</v>
      </c>
      <c r="P201" s="109" t="s">
        <v>1468</v>
      </c>
      <c r="Q201" s="108">
        <f t="shared" si="24"/>
        <v>0</v>
      </c>
      <c r="R201" s="185">
        <f t="shared" si="23"/>
        <v>0</v>
      </c>
      <c r="S201" s="148"/>
      <c r="T201" s="148"/>
      <c r="U201" s="155"/>
      <c r="V201" s="155"/>
      <c r="W201" s="155"/>
      <c r="X201" s="155"/>
      <c r="Y201" s="155"/>
      <c r="Z201" s="101">
        <v>8</v>
      </c>
      <c r="AA201" s="102" t="s">
        <v>481</v>
      </c>
      <c r="AB201" s="102" t="s">
        <v>482</v>
      </c>
      <c r="AC201" s="102" t="s">
        <v>472</v>
      </c>
    </row>
    <row r="202" spans="1:29" s="189" customFormat="1" hidden="1">
      <c r="A202" s="195">
        <v>0</v>
      </c>
      <c r="B202" s="148" t="s">
        <v>13</v>
      </c>
      <c r="C202" s="148" t="s">
        <v>483</v>
      </c>
      <c r="D202" s="149" t="s">
        <v>35</v>
      </c>
      <c r="E202" s="148" t="s">
        <v>480</v>
      </c>
      <c r="F202" s="148" t="s">
        <v>481</v>
      </c>
      <c r="G202" s="148" t="s">
        <v>484</v>
      </c>
      <c r="H202" s="148" t="s">
        <v>450</v>
      </c>
      <c r="I202" s="150"/>
      <c r="J202" s="150" t="s">
        <v>40</v>
      </c>
      <c r="K202" s="151">
        <v>87</v>
      </c>
      <c r="L202" s="187"/>
      <c r="M202" s="152">
        <v>150</v>
      </c>
      <c r="N202" s="153"/>
      <c r="O202" s="188">
        <f t="shared" si="22"/>
        <v>0</v>
      </c>
      <c r="P202" s="109" t="s">
        <v>1468</v>
      </c>
      <c r="Q202" s="108">
        <f t="shared" si="24"/>
        <v>0</v>
      </c>
      <c r="R202" s="185">
        <f t="shared" si="23"/>
        <v>0</v>
      </c>
      <c r="S202" s="148"/>
      <c r="T202" s="148"/>
      <c r="U202" s="155"/>
      <c r="V202" s="155"/>
      <c r="W202" s="155"/>
      <c r="X202" s="155"/>
      <c r="Y202" s="155"/>
      <c r="Z202" s="101">
        <v>8</v>
      </c>
      <c r="AA202" s="102" t="s">
        <v>481</v>
      </c>
      <c r="AB202" s="102" t="s">
        <v>484</v>
      </c>
      <c r="AC202" s="102" t="s">
        <v>450</v>
      </c>
    </row>
    <row r="203" spans="1:29" s="189" customFormat="1" hidden="1">
      <c r="A203" s="195">
        <v>0</v>
      </c>
      <c r="B203" s="148" t="s">
        <v>13</v>
      </c>
      <c r="C203" s="148" t="s">
        <v>485</v>
      </c>
      <c r="D203" s="149" t="s">
        <v>35</v>
      </c>
      <c r="E203" s="148" t="s">
        <v>480</v>
      </c>
      <c r="F203" s="148" t="s">
        <v>481</v>
      </c>
      <c r="G203" s="148" t="s">
        <v>486</v>
      </c>
      <c r="H203" s="148" t="s">
        <v>487</v>
      </c>
      <c r="I203" s="150"/>
      <c r="J203" s="150" t="s">
        <v>40</v>
      </c>
      <c r="K203" s="151">
        <v>42</v>
      </c>
      <c r="L203" s="187"/>
      <c r="M203" s="152">
        <v>400</v>
      </c>
      <c r="N203" s="153"/>
      <c r="O203" s="188">
        <f t="shared" si="22"/>
        <v>0</v>
      </c>
      <c r="P203" s="109" t="s">
        <v>1468</v>
      </c>
      <c r="Q203" s="108">
        <f t="shared" si="24"/>
        <v>0</v>
      </c>
      <c r="R203" s="185">
        <f t="shared" si="23"/>
        <v>0</v>
      </c>
      <c r="S203" s="148"/>
      <c r="T203" s="148"/>
      <c r="U203" s="155"/>
      <c r="V203" s="155"/>
      <c r="W203" s="155"/>
      <c r="X203" s="155"/>
      <c r="Y203" s="155"/>
      <c r="Z203" s="101">
        <v>8</v>
      </c>
      <c r="AA203" s="102" t="s">
        <v>481</v>
      </c>
      <c r="AB203" s="102" t="s">
        <v>486</v>
      </c>
      <c r="AC203" s="102" t="s">
        <v>487</v>
      </c>
    </row>
    <row r="204" spans="1:29" s="189" customFormat="1" hidden="1">
      <c r="A204" s="195">
        <v>0</v>
      </c>
      <c r="B204" s="148" t="s">
        <v>13</v>
      </c>
      <c r="C204" s="148" t="s">
        <v>1448</v>
      </c>
      <c r="D204" s="149" t="s">
        <v>35</v>
      </c>
      <c r="E204" s="148" t="s">
        <v>480</v>
      </c>
      <c r="F204" s="148" t="s">
        <v>481</v>
      </c>
      <c r="G204" s="148" t="s">
        <v>1449</v>
      </c>
      <c r="H204" s="148" t="s">
        <v>450</v>
      </c>
      <c r="I204" s="150"/>
      <c r="J204" s="150" t="s">
        <v>40</v>
      </c>
      <c r="K204" s="151">
        <v>89</v>
      </c>
      <c r="L204" s="187"/>
      <c r="M204" s="152">
        <v>150</v>
      </c>
      <c r="N204" s="153"/>
      <c r="O204" s="188">
        <f t="shared" si="22"/>
        <v>0</v>
      </c>
      <c r="P204" s="109" t="s">
        <v>1468</v>
      </c>
      <c r="Q204" s="108">
        <f t="shared" si="24"/>
        <v>0</v>
      </c>
      <c r="R204" s="185">
        <f t="shared" si="23"/>
        <v>0</v>
      </c>
      <c r="S204" s="148"/>
      <c r="T204" s="148"/>
      <c r="U204" s="155"/>
      <c r="V204" s="155"/>
      <c r="W204" s="155"/>
      <c r="X204" s="155"/>
      <c r="Y204" s="155"/>
      <c r="Z204" s="101">
        <v>8</v>
      </c>
      <c r="AA204" s="102" t="s">
        <v>481</v>
      </c>
      <c r="AB204" s="102" t="s">
        <v>1449</v>
      </c>
      <c r="AC204" s="102" t="s">
        <v>450</v>
      </c>
    </row>
    <row r="205" spans="1:29" s="189" customFormat="1" hidden="1">
      <c r="A205" s="195">
        <v>0</v>
      </c>
      <c r="B205" s="148" t="s">
        <v>13</v>
      </c>
      <c r="C205" s="148" t="s">
        <v>492</v>
      </c>
      <c r="D205" s="149" t="s">
        <v>35</v>
      </c>
      <c r="E205" s="148" t="s">
        <v>493</v>
      </c>
      <c r="F205" s="148" t="s">
        <v>494</v>
      </c>
      <c r="G205" s="148" t="s">
        <v>495</v>
      </c>
      <c r="H205" s="148" t="s">
        <v>456</v>
      </c>
      <c r="I205" s="150"/>
      <c r="J205" s="150" t="s">
        <v>40</v>
      </c>
      <c r="K205" s="151">
        <v>99</v>
      </c>
      <c r="L205" s="187"/>
      <c r="M205" s="152">
        <v>300</v>
      </c>
      <c r="N205" s="153"/>
      <c r="O205" s="188">
        <f t="shared" si="22"/>
        <v>0</v>
      </c>
      <c r="P205" s="109" t="s">
        <v>1468</v>
      </c>
      <c r="Q205" s="108">
        <f t="shared" si="24"/>
        <v>0</v>
      </c>
      <c r="R205" s="185">
        <f t="shared" si="23"/>
        <v>0</v>
      </c>
      <c r="S205" s="148"/>
      <c r="T205" s="148"/>
      <c r="U205" s="155"/>
      <c r="V205" s="155"/>
      <c r="W205" s="155"/>
      <c r="X205" s="155"/>
      <c r="Y205" s="155"/>
      <c r="Z205" s="101">
        <v>8</v>
      </c>
      <c r="AA205" s="102" t="s">
        <v>494</v>
      </c>
      <c r="AB205" s="102" t="s">
        <v>495</v>
      </c>
      <c r="AC205" s="102" t="s">
        <v>456</v>
      </c>
    </row>
    <row r="206" spans="1:29" s="189" customFormat="1" hidden="1">
      <c r="A206" s="195">
        <v>0</v>
      </c>
      <c r="B206" s="148" t="s">
        <v>13</v>
      </c>
      <c r="C206" s="148" t="s">
        <v>496</v>
      </c>
      <c r="D206" s="149" t="s">
        <v>35</v>
      </c>
      <c r="E206" s="148" t="s">
        <v>493</v>
      </c>
      <c r="F206" s="148" t="s">
        <v>494</v>
      </c>
      <c r="G206" s="148" t="s">
        <v>497</v>
      </c>
      <c r="H206" s="148" t="s">
        <v>487</v>
      </c>
      <c r="I206" s="150"/>
      <c r="J206" s="150" t="s">
        <v>40</v>
      </c>
      <c r="K206" s="151">
        <v>77</v>
      </c>
      <c r="L206" s="187"/>
      <c r="M206" s="152">
        <v>400</v>
      </c>
      <c r="N206" s="153"/>
      <c r="O206" s="188">
        <f t="shared" si="22"/>
        <v>0</v>
      </c>
      <c r="P206" s="109" t="s">
        <v>1468</v>
      </c>
      <c r="Q206" s="108">
        <f t="shared" si="24"/>
        <v>0</v>
      </c>
      <c r="R206" s="185">
        <f t="shared" si="23"/>
        <v>0</v>
      </c>
      <c r="S206" s="148"/>
      <c r="T206" s="148"/>
      <c r="U206" s="155"/>
      <c r="V206" s="155"/>
      <c r="W206" s="155"/>
      <c r="X206" s="155"/>
      <c r="Y206" s="155"/>
      <c r="Z206" s="101">
        <v>8</v>
      </c>
      <c r="AA206" s="102" t="s">
        <v>494</v>
      </c>
      <c r="AB206" s="102" t="s">
        <v>497</v>
      </c>
      <c r="AC206" s="102" t="s">
        <v>487</v>
      </c>
    </row>
    <row r="207" spans="1:29" s="189" customFormat="1" hidden="1">
      <c r="A207" s="195">
        <v>0</v>
      </c>
      <c r="B207" s="148" t="s">
        <v>13</v>
      </c>
      <c r="C207" s="148" t="s">
        <v>500</v>
      </c>
      <c r="D207" s="149" t="s">
        <v>35</v>
      </c>
      <c r="E207" s="148" t="s">
        <v>493</v>
      </c>
      <c r="F207" s="148" t="s">
        <v>494</v>
      </c>
      <c r="G207" s="148" t="s">
        <v>501</v>
      </c>
      <c r="H207" s="148" t="s">
        <v>472</v>
      </c>
      <c r="I207" s="150"/>
      <c r="J207" s="150" t="s">
        <v>40</v>
      </c>
      <c r="K207" s="151">
        <v>125</v>
      </c>
      <c r="L207" s="187"/>
      <c r="M207" s="152">
        <v>175</v>
      </c>
      <c r="N207" s="153"/>
      <c r="O207" s="188">
        <f t="shared" si="22"/>
        <v>0</v>
      </c>
      <c r="P207" s="109" t="s">
        <v>1468</v>
      </c>
      <c r="Q207" s="108">
        <f t="shared" si="24"/>
        <v>0</v>
      </c>
      <c r="R207" s="185">
        <f t="shared" si="23"/>
        <v>0</v>
      </c>
      <c r="S207" s="148"/>
      <c r="T207" s="148"/>
      <c r="U207" s="155"/>
      <c r="V207" s="155"/>
      <c r="W207" s="155"/>
      <c r="X207" s="155"/>
      <c r="Y207" s="155"/>
      <c r="Z207" s="101">
        <v>8</v>
      </c>
      <c r="AA207" s="102" t="s">
        <v>494</v>
      </c>
      <c r="AB207" s="102" t="s">
        <v>501</v>
      </c>
      <c r="AC207" s="102" t="s">
        <v>472</v>
      </c>
    </row>
    <row r="208" spans="1:29" s="189" customFormat="1" hidden="1">
      <c r="A208" s="195">
        <v>0</v>
      </c>
      <c r="B208" s="148" t="s">
        <v>13</v>
      </c>
      <c r="C208" s="148" t="s">
        <v>1446</v>
      </c>
      <c r="D208" s="149" t="s">
        <v>35</v>
      </c>
      <c r="E208" s="148" t="s">
        <v>493</v>
      </c>
      <c r="F208" s="148" t="s">
        <v>494</v>
      </c>
      <c r="G208" s="148" t="s">
        <v>350</v>
      </c>
      <c r="H208" s="148" t="s">
        <v>508</v>
      </c>
      <c r="I208" s="150"/>
      <c r="J208" s="150" t="s">
        <v>40</v>
      </c>
      <c r="K208" s="151">
        <v>161</v>
      </c>
      <c r="L208" s="187"/>
      <c r="M208" s="152">
        <v>125</v>
      </c>
      <c r="N208" s="153"/>
      <c r="O208" s="188">
        <f t="shared" si="22"/>
        <v>0</v>
      </c>
      <c r="P208" s="109" t="s">
        <v>1468</v>
      </c>
      <c r="Q208" s="108">
        <f t="shared" si="24"/>
        <v>0</v>
      </c>
      <c r="R208" s="185">
        <f t="shared" si="23"/>
        <v>0</v>
      </c>
      <c r="S208" s="148"/>
      <c r="T208" s="148"/>
      <c r="U208" s="155"/>
      <c r="V208" s="155"/>
      <c r="W208" s="155"/>
      <c r="X208" s="155"/>
      <c r="Y208" s="155"/>
      <c r="Z208" s="101">
        <v>8</v>
      </c>
      <c r="AA208" s="102" t="s">
        <v>494</v>
      </c>
      <c r="AB208" s="102" t="s">
        <v>350</v>
      </c>
      <c r="AC208" s="102" t="s">
        <v>508</v>
      </c>
    </row>
    <row r="209" spans="1:33" s="189" customFormat="1" hidden="1">
      <c r="A209" s="195">
        <v>0</v>
      </c>
      <c r="B209" s="148" t="s">
        <v>13</v>
      </c>
      <c r="C209" s="148" t="s">
        <v>504</v>
      </c>
      <c r="D209" s="149" t="s">
        <v>35</v>
      </c>
      <c r="E209" s="148" t="s">
        <v>493</v>
      </c>
      <c r="F209" s="148" t="s">
        <v>494</v>
      </c>
      <c r="G209" s="148" t="s">
        <v>505</v>
      </c>
      <c r="H209" s="148" t="s">
        <v>450</v>
      </c>
      <c r="I209" s="150"/>
      <c r="J209" s="150" t="s">
        <v>40</v>
      </c>
      <c r="K209" s="151">
        <v>161</v>
      </c>
      <c r="L209" s="187"/>
      <c r="M209" s="152">
        <v>150</v>
      </c>
      <c r="N209" s="153"/>
      <c r="O209" s="188">
        <f t="shared" si="22"/>
        <v>0</v>
      </c>
      <c r="P209" s="109" t="s">
        <v>1468</v>
      </c>
      <c r="Q209" s="108">
        <f t="shared" si="24"/>
        <v>0</v>
      </c>
      <c r="R209" s="185">
        <f t="shared" si="23"/>
        <v>0</v>
      </c>
      <c r="S209" s="148"/>
      <c r="T209" s="148"/>
      <c r="U209" s="155"/>
      <c r="V209" s="155"/>
      <c r="W209" s="155"/>
      <c r="X209" s="155"/>
      <c r="Y209" s="155"/>
      <c r="Z209" s="101">
        <v>8</v>
      </c>
      <c r="AA209" s="102" t="s">
        <v>494</v>
      </c>
      <c r="AB209" s="102" t="s">
        <v>505</v>
      </c>
      <c r="AC209" s="102" t="s">
        <v>450</v>
      </c>
    </row>
    <row r="210" spans="1:33" s="189" customFormat="1" hidden="1">
      <c r="A210" s="195">
        <v>0</v>
      </c>
      <c r="B210" s="148" t="s">
        <v>13</v>
      </c>
      <c r="C210" s="148" t="s">
        <v>506</v>
      </c>
      <c r="D210" s="149" t="s">
        <v>35</v>
      </c>
      <c r="E210" s="148" t="s">
        <v>493</v>
      </c>
      <c r="F210" s="148" t="s">
        <v>494</v>
      </c>
      <c r="G210" s="148" t="s">
        <v>507</v>
      </c>
      <c r="H210" s="148" t="s">
        <v>508</v>
      </c>
      <c r="I210" s="150"/>
      <c r="J210" s="150" t="s">
        <v>40</v>
      </c>
      <c r="K210" s="151">
        <v>167</v>
      </c>
      <c r="L210" s="187"/>
      <c r="M210" s="152">
        <v>125</v>
      </c>
      <c r="N210" s="153"/>
      <c r="O210" s="188">
        <f t="shared" si="22"/>
        <v>0</v>
      </c>
      <c r="P210" s="109" t="s">
        <v>1468</v>
      </c>
      <c r="Q210" s="108">
        <f t="shared" si="24"/>
        <v>0</v>
      </c>
      <c r="R210" s="185">
        <f t="shared" si="23"/>
        <v>0</v>
      </c>
      <c r="S210" s="148"/>
      <c r="T210" s="148"/>
      <c r="U210" s="155"/>
      <c r="V210" s="155"/>
      <c r="W210" s="155"/>
      <c r="X210" s="155"/>
      <c r="Y210" s="155"/>
      <c r="Z210" s="101">
        <v>8</v>
      </c>
      <c r="AA210" s="102" t="s">
        <v>494</v>
      </c>
      <c r="AB210" s="102" t="s">
        <v>507</v>
      </c>
      <c r="AC210" s="102" t="s">
        <v>508</v>
      </c>
    </row>
    <row r="211" spans="1:33" s="189" customFormat="1" hidden="1">
      <c r="A211" s="195">
        <v>0</v>
      </c>
      <c r="B211" s="148" t="s">
        <v>13</v>
      </c>
      <c r="C211" s="148" t="s">
        <v>509</v>
      </c>
      <c r="D211" s="149" t="s">
        <v>35</v>
      </c>
      <c r="E211" s="148" t="s">
        <v>493</v>
      </c>
      <c r="F211" s="148" t="s">
        <v>494</v>
      </c>
      <c r="G211" s="148" t="s">
        <v>510</v>
      </c>
      <c r="H211" s="148" t="s">
        <v>450</v>
      </c>
      <c r="I211" s="150"/>
      <c r="J211" s="150" t="s">
        <v>40</v>
      </c>
      <c r="K211" s="151">
        <v>161</v>
      </c>
      <c r="L211" s="187"/>
      <c r="M211" s="152">
        <v>150</v>
      </c>
      <c r="N211" s="153"/>
      <c r="O211" s="188">
        <f t="shared" si="22"/>
        <v>0</v>
      </c>
      <c r="P211" s="109" t="s">
        <v>1468</v>
      </c>
      <c r="Q211" s="108">
        <f t="shared" si="24"/>
        <v>0</v>
      </c>
      <c r="R211" s="185">
        <f t="shared" si="23"/>
        <v>0</v>
      </c>
      <c r="S211" s="148"/>
      <c r="T211" s="148"/>
      <c r="U211" s="155"/>
      <c r="V211" s="155"/>
      <c r="W211" s="155"/>
      <c r="X211" s="155"/>
      <c r="Y211" s="155"/>
      <c r="Z211" s="101">
        <v>8</v>
      </c>
      <c r="AA211" s="102" t="s">
        <v>494</v>
      </c>
      <c r="AB211" s="102" t="s">
        <v>510</v>
      </c>
      <c r="AC211" s="102" t="s">
        <v>450</v>
      </c>
    </row>
    <row r="212" spans="1:33" s="189" customFormat="1" hidden="1">
      <c r="A212" s="195">
        <v>0</v>
      </c>
      <c r="B212" s="148" t="s">
        <v>13</v>
      </c>
      <c r="C212" s="148" t="s">
        <v>511</v>
      </c>
      <c r="D212" s="149" t="s">
        <v>35</v>
      </c>
      <c r="E212" s="148" t="s">
        <v>493</v>
      </c>
      <c r="F212" s="148" t="s">
        <v>494</v>
      </c>
      <c r="G212" s="148" t="s">
        <v>512</v>
      </c>
      <c r="H212" s="148" t="s">
        <v>487</v>
      </c>
      <c r="I212" s="150"/>
      <c r="J212" s="150" t="s">
        <v>40</v>
      </c>
      <c r="K212" s="151">
        <v>71</v>
      </c>
      <c r="L212" s="187"/>
      <c r="M212" s="152">
        <v>400</v>
      </c>
      <c r="N212" s="153"/>
      <c r="O212" s="188">
        <f t="shared" si="22"/>
        <v>0</v>
      </c>
      <c r="P212" s="109" t="s">
        <v>1468</v>
      </c>
      <c r="Q212" s="108">
        <f t="shared" si="24"/>
        <v>0</v>
      </c>
      <c r="R212" s="185">
        <f t="shared" si="23"/>
        <v>0</v>
      </c>
      <c r="S212" s="148"/>
      <c r="T212" s="148"/>
      <c r="U212" s="155"/>
      <c r="V212" s="155"/>
      <c r="W212" s="155"/>
      <c r="X212" s="155"/>
      <c r="Y212" s="155"/>
      <c r="Z212" s="101">
        <v>8</v>
      </c>
      <c r="AA212" s="102" t="s">
        <v>494</v>
      </c>
      <c r="AB212" s="102" t="s">
        <v>512</v>
      </c>
      <c r="AC212" s="102" t="s">
        <v>487</v>
      </c>
    </row>
    <row r="213" spans="1:33" s="189" customFormat="1" hidden="1">
      <c r="A213" s="195">
        <v>0</v>
      </c>
      <c r="B213" s="148" t="s">
        <v>13</v>
      </c>
      <c r="C213" s="148" t="s">
        <v>513</v>
      </c>
      <c r="D213" s="149" t="s">
        <v>2</v>
      </c>
      <c r="E213" s="148" t="s">
        <v>493</v>
      </c>
      <c r="F213" s="148" t="s">
        <v>494</v>
      </c>
      <c r="G213" s="148" t="s">
        <v>514</v>
      </c>
      <c r="H213" s="148" t="s">
        <v>450</v>
      </c>
      <c r="I213" s="150"/>
      <c r="J213" s="150" t="s">
        <v>40</v>
      </c>
      <c r="K213" s="151">
        <v>161</v>
      </c>
      <c r="L213" s="187"/>
      <c r="M213" s="152">
        <v>150</v>
      </c>
      <c r="N213" s="153"/>
      <c r="O213" s="188">
        <f t="shared" si="22"/>
        <v>0</v>
      </c>
      <c r="P213" s="109" t="s">
        <v>1468</v>
      </c>
      <c r="Q213" s="108">
        <f t="shared" si="24"/>
        <v>0</v>
      </c>
      <c r="R213" s="185">
        <f t="shared" si="23"/>
        <v>0</v>
      </c>
      <c r="S213" s="148"/>
      <c r="T213" s="148"/>
      <c r="U213" s="155"/>
      <c r="V213" s="155"/>
      <c r="W213" s="155"/>
      <c r="X213" s="155"/>
      <c r="Y213" s="155"/>
      <c r="Z213" s="101">
        <v>8</v>
      </c>
      <c r="AA213" s="102" t="s">
        <v>494</v>
      </c>
      <c r="AB213" s="102" t="s">
        <v>514</v>
      </c>
      <c r="AC213" s="102" t="s">
        <v>450</v>
      </c>
    </row>
    <row r="214" spans="1:33" s="189" customFormat="1" hidden="1">
      <c r="A214" s="195">
        <v>0</v>
      </c>
      <c r="B214" s="148" t="s">
        <v>13</v>
      </c>
      <c r="C214" s="148" t="s">
        <v>515</v>
      </c>
      <c r="D214" s="149" t="s">
        <v>35</v>
      </c>
      <c r="E214" s="148" t="s">
        <v>493</v>
      </c>
      <c r="F214" s="148" t="s">
        <v>494</v>
      </c>
      <c r="G214" s="148" t="s">
        <v>516</v>
      </c>
      <c r="H214" s="148" t="s">
        <v>472</v>
      </c>
      <c r="I214" s="150"/>
      <c r="J214" s="150" t="s">
        <v>40</v>
      </c>
      <c r="K214" s="151">
        <v>125</v>
      </c>
      <c r="L214" s="187"/>
      <c r="M214" s="152">
        <v>200</v>
      </c>
      <c r="N214" s="153"/>
      <c r="O214" s="188">
        <f t="shared" si="22"/>
        <v>0</v>
      </c>
      <c r="P214" s="109" t="s">
        <v>1468</v>
      </c>
      <c r="Q214" s="108">
        <f t="shared" si="24"/>
        <v>0</v>
      </c>
      <c r="R214" s="185">
        <f t="shared" si="23"/>
        <v>0</v>
      </c>
      <c r="S214" s="148"/>
      <c r="T214" s="148"/>
      <c r="U214" s="155"/>
      <c r="V214" s="155"/>
      <c r="W214" s="155"/>
      <c r="X214" s="155"/>
      <c r="Y214" s="155"/>
      <c r="Z214" s="101">
        <v>8</v>
      </c>
      <c r="AA214" s="102" t="s">
        <v>494</v>
      </c>
      <c r="AB214" s="102" t="s">
        <v>516</v>
      </c>
      <c r="AC214" s="102" t="s">
        <v>472</v>
      </c>
    </row>
    <row r="215" spans="1:33" s="189" customFormat="1" hidden="1">
      <c r="A215" s="195">
        <v>0</v>
      </c>
      <c r="B215" s="148" t="s">
        <v>13</v>
      </c>
      <c r="C215" s="148" t="s">
        <v>519</v>
      </c>
      <c r="D215" s="149" t="s">
        <v>35</v>
      </c>
      <c r="E215" s="148" t="s">
        <v>493</v>
      </c>
      <c r="F215" s="148" t="s">
        <v>494</v>
      </c>
      <c r="G215" s="148" t="s">
        <v>520</v>
      </c>
      <c r="H215" s="148" t="s">
        <v>450</v>
      </c>
      <c r="I215" s="150"/>
      <c r="J215" s="150" t="s">
        <v>40</v>
      </c>
      <c r="K215" s="151">
        <v>161</v>
      </c>
      <c r="L215" s="187"/>
      <c r="M215" s="152">
        <v>100</v>
      </c>
      <c r="N215" s="153"/>
      <c r="O215" s="188">
        <f t="shared" si="22"/>
        <v>0</v>
      </c>
      <c r="P215" s="109" t="s">
        <v>1468</v>
      </c>
      <c r="Q215" s="108">
        <f t="shared" si="24"/>
        <v>0</v>
      </c>
      <c r="R215" s="185">
        <f t="shared" si="23"/>
        <v>0</v>
      </c>
      <c r="S215" s="148"/>
      <c r="T215" s="148"/>
      <c r="U215" s="155"/>
      <c r="V215" s="155"/>
      <c r="W215" s="155"/>
      <c r="X215" s="155"/>
      <c r="Y215" s="155"/>
      <c r="Z215" s="101">
        <v>8</v>
      </c>
      <c r="AA215" s="102" t="s">
        <v>494</v>
      </c>
      <c r="AB215" s="102" t="s">
        <v>520</v>
      </c>
      <c r="AC215" s="102" t="s">
        <v>450</v>
      </c>
    </row>
    <row r="216" spans="1:33" s="123" customFormat="1">
      <c r="A216" s="186" t="s">
        <v>44</v>
      </c>
      <c r="B216" s="116"/>
      <c r="C216" s="116"/>
      <c r="D216" s="117"/>
      <c r="E216" s="116"/>
      <c r="F216" s="116"/>
      <c r="G216" s="116"/>
      <c r="H216" s="116"/>
      <c r="I216" s="118"/>
      <c r="J216" s="118"/>
      <c r="K216" s="119"/>
      <c r="L216" s="181"/>
      <c r="M216" s="120"/>
      <c r="N216" s="121"/>
      <c r="O216" s="122"/>
      <c r="P216" s="110"/>
      <c r="Q216" s="111"/>
      <c r="R216" s="111"/>
      <c r="S216" s="116"/>
      <c r="T216" s="116"/>
      <c r="U216" s="116"/>
      <c r="V216" s="116"/>
      <c r="W216" s="116"/>
      <c r="X216" s="116"/>
      <c r="Y216" s="116"/>
      <c r="Z216" s="101">
        <v>9</v>
      </c>
      <c r="AA216" s="102"/>
      <c r="AB216" s="102"/>
      <c r="AC216" s="102"/>
      <c r="AD216" s="144"/>
      <c r="AE216" s="144"/>
      <c r="AF216" s="144"/>
      <c r="AG216" s="144"/>
    </row>
    <row r="217" spans="1:33" s="123" customFormat="1">
      <c r="A217" s="186" t="s">
        <v>44</v>
      </c>
      <c r="B217" s="124"/>
      <c r="C217" s="124"/>
      <c r="D217" s="125"/>
      <c r="E217" s="124"/>
      <c r="F217" s="124"/>
      <c r="G217" s="124"/>
      <c r="H217" s="124"/>
      <c r="I217" s="126"/>
      <c r="J217" s="126"/>
      <c r="K217" s="127"/>
      <c r="L217" s="127"/>
      <c r="M217" s="128"/>
      <c r="N217" s="129"/>
      <c r="O217" s="130"/>
      <c r="P217" s="112"/>
      <c r="Q217" s="113"/>
      <c r="R217" s="113"/>
      <c r="S217" s="124"/>
      <c r="T217" s="124"/>
      <c r="U217" s="124"/>
      <c r="V217" s="124"/>
      <c r="W217" s="124"/>
      <c r="X217" s="124"/>
      <c r="Y217" s="124"/>
      <c r="Z217" s="101">
        <v>9</v>
      </c>
      <c r="AA217" s="102"/>
      <c r="AB217" s="102"/>
      <c r="AC217" s="102"/>
      <c r="AD217" s="144"/>
      <c r="AE217" s="144"/>
      <c r="AF217" s="144"/>
      <c r="AG217" s="144"/>
    </row>
    <row r="218" spans="1:33" s="1" customFormat="1" ht="21" customHeight="1">
      <c r="A218" s="186" t="s">
        <v>44</v>
      </c>
      <c r="B218" s="175" t="s">
        <v>1664</v>
      </c>
      <c r="C218" s="176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8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94"/>
      <c r="Z218" s="99">
        <v>10</v>
      </c>
      <c r="AA218" s="100"/>
      <c r="AB218" s="100"/>
      <c r="AC218" s="100"/>
      <c r="AD218" s="143"/>
      <c r="AE218" s="143"/>
      <c r="AF218" s="143"/>
      <c r="AG218" s="143"/>
    </row>
    <row r="219" spans="1:33">
      <c r="A219" s="3">
        <v>80</v>
      </c>
      <c r="B219" s="35" t="s">
        <v>15</v>
      </c>
      <c r="C219" s="35" t="s">
        <v>537</v>
      </c>
      <c r="D219" s="36" t="s">
        <v>2</v>
      </c>
      <c r="E219" s="35" t="s">
        <v>524</v>
      </c>
      <c r="F219" s="35" t="s">
        <v>525</v>
      </c>
      <c r="G219" s="35" t="s">
        <v>538</v>
      </c>
      <c r="H219" s="35" t="s">
        <v>527</v>
      </c>
      <c r="I219" s="37"/>
      <c r="J219" s="37" t="s">
        <v>40</v>
      </c>
      <c r="K219" s="184">
        <v>722</v>
      </c>
      <c r="L219" s="183">
        <v>579</v>
      </c>
      <c r="M219" s="39">
        <v>5</v>
      </c>
      <c r="N219" s="40"/>
      <c r="O219" s="185">
        <f t="shared" ref="O219:O229" si="25">IF(L219&lt;&gt;"",N219*L219,K219*N219)</f>
        <v>0</v>
      </c>
      <c r="P219" s="109" t="s">
        <v>1468</v>
      </c>
      <c r="Q219" s="108">
        <v>0</v>
      </c>
      <c r="R219" s="185">
        <f t="shared" ref="R219:R250" si="26">IF(SUM($O$26:$O$5170)&gt;=100000,IF(L219&lt;&gt;"",O219,O219*0.95),O219)</f>
        <v>0</v>
      </c>
      <c r="S219" s="35"/>
      <c r="T219" s="35"/>
      <c r="U219" s="42"/>
      <c r="V219" s="42"/>
      <c r="W219" s="42"/>
      <c r="X219" s="42"/>
      <c r="Y219" s="42"/>
      <c r="Z219" s="101">
        <v>11</v>
      </c>
      <c r="AA219" s="102" t="s">
        <v>525</v>
      </c>
      <c r="AB219" s="102" t="s">
        <v>538</v>
      </c>
      <c r="AC219" s="102" t="s">
        <v>527</v>
      </c>
    </row>
    <row r="220" spans="1:33">
      <c r="A220" s="3">
        <v>13</v>
      </c>
      <c r="B220" s="35" t="s">
        <v>15</v>
      </c>
      <c r="C220" s="35" t="s">
        <v>543</v>
      </c>
      <c r="D220" s="36" t="s">
        <v>2</v>
      </c>
      <c r="E220" s="35" t="s">
        <v>524</v>
      </c>
      <c r="F220" s="35" t="s">
        <v>525</v>
      </c>
      <c r="G220" s="35" t="s">
        <v>544</v>
      </c>
      <c r="H220" s="35" t="s">
        <v>530</v>
      </c>
      <c r="I220" s="37"/>
      <c r="J220" s="37" t="s">
        <v>40</v>
      </c>
      <c r="K220" s="184">
        <v>8729</v>
      </c>
      <c r="L220" s="183">
        <v>6985</v>
      </c>
      <c r="M220" s="39">
        <v>5</v>
      </c>
      <c r="N220" s="40"/>
      <c r="O220" s="185">
        <f t="shared" si="25"/>
        <v>0</v>
      </c>
      <c r="P220" s="109" t="s">
        <v>1468</v>
      </c>
      <c r="Q220" s="108">
        <v>0</v>
      </c>
      <c r="R220" s="185">
        <f t="shared" si="26"/>
        <v>0</v>
      </c>
      <c r="S220" s="35"/>
      <c r="T220" s="35"/>
      <c r="U220" s="42"/>
      <c r="V220" s="42"/>
      <c r="W220" s="42"/>
      <c r="X220" s="42"/>
      <c r="Y220" s="42"/>
      <c r="Z220" s="101">
        <v>11</v>
      </c>
      <c r="AA220" s="102" t="s">
        <v>525</v>
      </c>
      <c r="AB220" s="102" t="s">
        <v>544</v>
      </c>
      <c r="AC220" s="102" t="s">
        <v>530</v>
      </c>
    </row>
    <row r="221" spans="1:33">
      <c r="A221" s="3">
        <v>25</v>
      </c>
      <c r="B221" s="35" t="s">
        <v>15</v>
      </c>
      <c r="C221" s="35" t="s">
        <v>547</v>
      </c>
      <c r="D221" s="36" t="s">
        <v>2</v>
      </c>
      <c r="E221" s="35" t="s">
        <v>524</v>
      </c>
      <c r="F221" s="35" t="s">
        <v>525</v>
      </c>
      <c r="G221" s="35" t="s">
        <v>548</v>
      </c>
      <c r="H221" s="35" t="s">
        <v>530</v>
      </c>
      <c r="I221" s="37"/>
      <c r="J221" s="37" t="s">
        <v>40</v>
      </c>
      <c r="K221" s="184">
        <v>3198</v>
      </c>
      <c r="L221" s="183">
        <v>2909</v>
      </c>
      <c r="M221" s="39">
        <v>5</v>
      </c>
      <c r="N221" s="40"/>
      <c r="O221" s="185">
        <f t="shared" si="25"/>
        <v>0</v>
      </c>
      <c r="P221" s="109" t="s">
        <v>1468</v>
      </c>
      <c r="Q221" s="108">
        <v>0</v>
      </c>
      <c r="R221" s="185">
        <f t="shared" si="26"/>
        <v>0</v>
      </c>
      <c r="S221" s="35"/>
      <c r="T221" s="35"/>
      <c r="U221" s="42"/>
      <c r="V221" s="42"/>
      <c r="W221" s="42"/>
      <c r="X221" s="42"/>
      <c r="Y221" s="42"/>
      <c r="Z221" s="101">
        <v>11</v>
      </c>
      <c r="AA221" s="102" t="s">
        <v>525</v>
      </c>
      <c r="AB221" s="102" t="s">
        <v>548</v>
      </c>
      <c r="AC221" s="102" t="s">
        <v>530</v>
      </c>
    </row>
    <row r="222" spans="1:33">
      <c r="A222" s="3">
        <v>50</v>
      </c>
      <c r="B222" s="35" t="s">
        <v>15</v>
      </c>
      <c r="C222" s="35" t="s">
        <v>553</v>
      </c>
      <c r="D222" s="36" t="s">
        <v>2</v>
      </c>
      <c r="E222" s="35" t="s">
        <v>524</v>
      </c>
      <c r="F222" s="35" t="s">
        <v>525</v>
      </c>
      <c r="G222" s="35" t="s">
        <v>554</v>
      </c>
      <c r="H222" s="35" t="s">
        <v>527</v>
      </c>
      <c r="I222" s="37"/>
      <c r="J222" s="37" t="s">
        <v>40</v>
      </c>
      <c r="K222" s="184">
        <v>912</v>
      </c>
      <c r="L222" s="183">
        <v>731</v>
      </c>
      <c r="M222" s="39">
        <v>5</v>
      </c>
      <c r="N222" s="40"/>
      <c r="O222" s="185">
        <f t="shared" si="25"/>
        <v>0</v>
      </c>
      <c r="P222" s="109" t="s">
        <v>1468</v>
      </c>
      <c r="Q222" s="108">
        <v>0</v>
      </c>
      <c r="R222" s="185">
        <f t="shared" si="26"/>
        <v>0</v>
      </c>
      <c r="S222" s="35"/>
      <c r="T222" s="35"/>
      <c r="U222" s="42"/>
      <c r="V222" s="42"/>
      <c r="W222" s="42"/>
      <c r="X222" s="42"/>
      <c r="Y222" s="42"/>
      <c r="Z222" s="101">
        <v>11</v>
      </c>
      <c r="AA222" s="102" t="s">
        <v>525</v>
      </c>
      <c r="AB222" s="102" t="s">
        <v>554</v>
      </c>
      <c r="AC222" s="102" t="s">
        <v>527</v>
      </c>
    </row>
    <row r="223" spans="1:33">
      <c r="A223" s="3" t="s">
        <v>2047</v>
      </c>
      <c r="B223" s="35" t="s">
        <v>15</v>
      </c>
      <c r="C223" s="35" t="s">
        <v>561</v>
      </c>
      <c r="D223" s="36" t="s">
        <v>2</v>
      </c>
      <c r="E223" s="35" t="s">
        <v>534</v>
      </c>
      <c r="F223" s="35" t="s">
        <v>535</v>
      </c>
      <c r="G223" s="35" t="s">
        <v>562</v>
      </c>
      <c r="H223" s="35" t="s">
        <v>527</v>
      </c>
      <c r="I223" s="37"/>
      <c r="J223" s="37" t="s">
        <v>40</v>
      </c>
      <c r="K223" s="184">
        <v>866</v>
      </c>
      <c r="L223" s="183">
        <v>693</v>
      </c>
      <c r="M223" s="39">
        <v>5</v>
      </c>
      <c r="N223" s="40"/>
      <c r="O223" s="185">
        <f t="shared" si="25"/>
        <v>0</v>
      </c>
      <c r="P223" s="109" t="s">
        <v>1468</v>
      </c>
      <c r="Q223" s="108">
        <v>0</v>
      </c>
      <c r="R223" s="185">
        <f t="shared" si="26"/>
        <v>0</v>
      </c>
      <c r="S223" s="35"/>
      <c r="T223" s="35"/>
      <c r="U223" s="42"/>
      <c r="V223" s="42"/>
      <c r="W223" s="42"/>
      <c r="X223" s="42"/>
      <c r="Y223" s="42"/>
      <c r="Z223" s="101">
        <v>11</v>
      </c>
      <c r="AA223" s="102" t="s">
        <v>525</v>
      </c>
      <c r="AB223" s="102" t="s">
        <v>562</v>
      </c>
      <c r="AC223" s="102" t="s">
        <v>527</v>
      </c>
    </row>
    <row r="224" spans="1:33">
      <c r="A224" s="3" t="s">
        <v>2047</v>
      </c>
      <c r="B224" s="35" t="s">
        <v>15</v>
      </c>
      <c r="C224" s="35" t="s">
        <v>564</v>
      </c>
      <c r="D224" s="36" t="s">
        <v>2</v>
      </c>
      <c r="E224" s="35" t="s">
        <v>534</v>
      </c>
      <c r="F224" s="35" t="s">
        <v>535</v>
      </c>
      <c r="G224" s="35" t="s">
        <v>562</v>
      </c>
      <c r="H224" s="35" t="s">
        <v>527</v>
      </c>
      <c r="I224" s="37"/>
      <c r="J224" s="37" t="s">
        <v>40</v>
      </c>
      <c r="K224" s="184">
        <v>1305</v>
      </c>
      <c r="L224" s="183">
        <v>1045</v>
      </c>
      <c r="M224" s="39">
        <v>5</v>
      </c>
      <c r="N224" s="40"/>
      <c r="O224" s="185">
        <f t="shared" si="25"/>
        <v>0</v>
      </c>
      <c r="P224" s="109" t="s">
        <v>1468</v>
      </c>
      <c r="Q224" s="108">
        <v>0</v>
      </c>
      <c r="R224" s="185">
        <f t="shared" si="26"/>
        <v>0</v>
      </c>
      <c r="S224" s="35"/>
      <c r="T224" s="35"/>
      <c r="U224" s="42"/>
      <c r="V224" s="42"/>
      <c r="W224" s="42"/>
      <c r="X224" s="42"/>
      <c r="Y224" s="42"/>
      <c r="Z224" s="101">
        <v>11</v>
      </c>
      <c r="AA224" s="102" t="s">
        <v>525</v>
      </c>
      <c r="AB224" s="102" t="s">
        <v>562</v>
      </c>
      <c r="AC224" s="102" t="s">
        <v>527</v>
      </c>
    </row>
    <row r="225" spans="1:31">
      <c r="A225" s="3" t="s">
        <v>2047</v>
      </c>
      <c r="B225" s="35" t="s">
        <v>15</v>
      </c>
      <c r="C225" s="35" t="s">
        <v>563</v>
      </c>
      <c r="D225" s="36" t="s">
        <v>2</v>
      </c>
      <c r="E225" s="35" t="s">
        <v>534</v>
      </c>
      <c r="F225" s="35" t="s">
        <v>535</v>
      </c>
      <c r="G225" s="35" t="s">
        <v>562</v>
      </c>
      <c r="H225" s="35" t="s">
        <v>530</v>
      </c>
      <c r="I225" s="37"/>
      <c r="J225" s="37" t="s">
        <v>40</v>
      </c>
      <c r="K225" s="184">
        <v>998</v>
      </c>
      <c r="L225" s="183">
        <v>799</v>
      </c>
      <c r="M225" s="39">
        <v>5</v>
      </c>
      <c r="N225" s="40"/>
      <c r="O225" s="185">
        <f t="shared" si="25"/>
        <v>0</v>
      </c>
      <c r="P225" s="109" t="s">
        <v>1468</v>
      </c>
      <c r="Q225" s="108">
        <v>0</v>
      </c>
      <c r="R225" s="185">
        <f t="shared" si="26"/>
        <v>0</v>
      </c>
      <c r="S225" s="35"/>
      <c r="T225" s="35"/>
      <c r="U225" s="42"/>
      <c r="V225" s="42"/>
      <c r="W225" s="42"/>
      <c r="X225" s="42"/>
      <c r="Y225" s="42"/>
      <c r="Z225" s="101">
        <v>11</v>
      </c>
      <c r="AA225" s="102" t="s">
        <v>525</v>
      </c>
      <c r="AB225" s="102" t="s">
        <v>562</v>
      </c>
      <c r="AC225" s="102" t="s">
        <v>530</v>
      </c>
    </row>
    <row r="226" spans="1:31">
      <c r="A226" s="3">
        <v>5</v>
      </c>
      <c r="B226" s="35" t="s">
        <v>15</v>
      </c>
      <c r="C226" s="35" t="s">
        <v>581</v>
      </c>
      <c r="D226" s="36" t="s">
        <v>2</v>
      </c>
      <c r="E226" s="35" t="s">
        <v>534</v>
      </c>
      <c r="F226" s="35" t="s">
        <v>535</v>
      </c>
      <c r="G226" s="35" t="s">
        <v>582</v>
      </c>
      <c r="H226" s="35" t="s">
        <v>530</v>
      </c>
      <c r="I226" s="37"/>
      <c r="J226" s="37" t="s">
        <v>40</v>
      </c>
      <c r="K226" s="184">
        <v>1241</v>
      </c>
      <c r="L226" s="183">
        <v>993</v>
      </c>
      <c r="M226" s="39">
        <v>5</v>
      </c>
      <c r="N226" s="40"/>
      <c r="O226" s="185">
        <f t="shared" si="25"/>
        <v>0</v>
      </c>
      <c r="P226" s="109" t="s">
        <v>1468</v>
      </c>
      <c r="Q226" s="108">
        <v>0</v>
      </c>
      <c r="R226" s="185">
        <f t="shared" si="26"/>
        <v>0</v>
      </c>
      <c r="S226" s="35"/>
      <c r="T226" s="35"/>
      <c r="U226" s="42"/>
      <c r="V226" s="42"/>
      <c r="W226" s="42"/>
      <c r="X226" s="42"/>
      <c r="Y226" s="42"/>
      <c r="Z226" s="101">
        <v>11</v>
      </c>
      <c r="AA226" s="102" t="s">
        <v>525</v>
      </c>
      <c r="AB226" s="102" t="s">
        <v>582</v>
      </c>
      <c r="AC226" s="102" t="s">
        <v>530</v>
      </c>
    </row>
    <row r="227" spans="1:31">
      <c r="A227" s="3">
        <v>10</v>
      </c>
      <c r="B227" s="35" t="s">
        <v>15</v>
      </c>
      <c r="C227" s="35" t="s">
        <v>591</v>
      </c>
      <c r="D227" s="36" t="s">
        <v>2</v>
      </c>
      <c r="E227" s="35" t="s">
        <v>524</v>
      </c>
      <c r="F227" s="35" t="s">
        <v>525</v>
      </c>
      <c r="G227" s="35" t="s">
        <v>592</v>
      </c>
      <c r="H227" s="35" t="s">
        <v>530</v>
      </c>
      <c r="I227" s="37"/>
      <c r="J227" s="37" t="s">
        <v>40</v>
      </c>
      <c r="K227" s="184">
        <v>716</v>
      </c>
      <c r="L227" s="183">
        <v>573</v>
      </c>
      <c r="M227" s="39">
        <v>5</v>
      </c>
      <c r="N227" s="40"/>
      <c r="O227" s="185">
        <f t="shared" si="25"/>
        <v>0</v>
      </c>
      <c r="P227" s="109" t="s">
        <v>1468</v>
      </c>
      <c r="Q227" s="108">
        <v>0</v>
      </c>
      <c r="R227" s="185">
        <f t="shared" si="26"/>
        <v>0</v>
      </c>
      <c r="S227" s="35"/>
      <c r="T227" s="35"/>
      <c r="U227" s="42"/>
      <c r="V227" s="42"/>
      <c r="W227" s="42"/>
      <c r="X227" s="42"/>
      <c r="Y227" s="42"/>
      <c r="Z227" s="101">
        <v>11</v>
      </c>
      <c r="AA227" s="102" t="s">
        <v>525</v>
      </c>
      <c r="AB227" s="102" t="s">
        <v>592</v>
      </c>
      <c r="AC227" s="102" t="s">
        <v>530</v>
      </c>
    </row>
    <row r="228" spans="1:31" s="189" customFormat="1" hidden="1">
      <c r="A228" s="195">
        <v>0</v>
      </c>
      <c r="B228" s="148" t="s">
        <v>15</v>
      </c>
      <c r="C228" s="148" t="s">
        <v>602</v>
      </c>
      <c r="D228" s="149" t="s">
        <v>2</v>
      </c>
      <c r="E228" s="148" t="s">
        <v>524</v>
      </c>
      <c r="F228" s="148" t="s">
        <v>525</v>
      </c>
      <c r="G228" s="148" t="s">
        <v>601</v>
      </c>
      <c r="H228" s="148" t="s">
        <v>530</v>
      </c>
      <c r="I228" s="150"/>
      <c r="J228" s="150" t="s">
        <v>40</v>
      </c>
      <c r="K228" s="192">
        <v>603</v>
      </c>
      <c r="L228" s="193">
        <v>483</v>
      </c>
      <c r="M228" s="152">
        <v>5</v>
      </c>
      <c r="N228" s="153"/>
      <c r="O228" s="188">
        <f t="shared" si="25"/>
        <v>0</v>
      </c>
      <c r="P228" s="109" t="s">
        <v>1468</v>
      </c>
      <c r="Q228" s="108">
        <v>0</v>
      </c>
      <c r="R228" s="185">
        <f t="shared" si="26"/>
        <v>0</v>
      </c>
      <c r="S228" s="148"/>
      <c r="T228" s="148"/>
      <c r="U228" s="155"/>
      <c r="V228" s="155"/>
      <c r="W228" s="155"/>
      <c r="X228" s="155"/>
      <c r="Y228" s="155"/>
      <c r="Z228" s="101">
        <v>11</v>
      </c>
      <c r="AA228" s="102" t="s">
        <v>525</v>
      </c>
      <c r="AB228" s="102" t="s">
        <v>601</v>
      </c>
      <c r="AC228" s="102" t="s">
        <v>530</v>
      </c>
    </row>
    <row r="229" spans="1:31" s="189" customFormat="1" hidden="1">
      <c r="A229" s="195">
        <v>0</v>
      </c>
      <c r="B229" s="148" t="s">
        <v>15</v>
      </c>
      <c r="C229" s="148" t="s">
        <v>615</v>
      </c>
      <c r="D229" s="149" t="s">
        <v>2</v>
      </c>
      <c r="E229" s="148" t="s">
        <v>524</v>
      </c>
      <c r="F229" s="148" t="s">
        <v>525</v>
      </c>
      <c r="G229" s="148" t="s">
        <v>616</v>
      </c>
      <c r="H229" s="148" t="s">
        <v>527</v>
      </c>
      <c r="I229" s="150"/>
      <c r="J229" s="150" t="s">
        <v>40</v>
      </c>
      <c r="K229" s="192">
        <v>2213</v>
      </c>
      <c r="L229" s="193">
        <v>1859</v>
      </c>
      <c r="M229" s="152">
        <v>5</v>
      </c>
      <c r="N229" s="153"/>
      <c r="O229" s="188">
        <f t="shared" si="25"/>
        <v>0</v>
      </c>
      <c r="P229" s="109" t="s">
        <v>1468</v>
      </c>
      <c r="Q229" s="108">
        <v>0</v>
      </c>
      <c r="R229" s="185">
        <f t="shared" si="26"/>
        <v>0</v>
      </c>
      <c r="S229" s="148"/>
      <c r="T229" s="148"/>
      <c r="U229" s="155"/>
      <c r="V229" s="155"/>
      <c r="W229" s="155"/>
      <c r="X229" s="155"/>
      <c r="Y229" s="155"/>
      <c r="Z229" s="101">
        <v>11</v>
      </c>
      <c r="AA229" s="102" t="s">
        <v>525</v>
      </c>
      <c r="AB229" s="102" t="s">
        <v>616</v>
      </c>
      <c r="AC229" s="102" t="s">
        <v>527</v>
      </c>
    </row>
    <row r="230" spans="1:31">
      <c r="A230" s="3">
        <v>50</v>
      </c>
      <c r="B230" s="35" t="s">
        <v>15</v>
      </c>
      <c r="C230" s="35" t="s">
        <v>523</v>
      </c>
      <c r="D230" s="36" t="s">
        <v>2</v>
      </c>
      <c r="E230" s="35" t="s">
        <v>524</v>
      </c>
      <c r="F230" s="35" t="s">
        <v>525</v>
      </c>
      <c r="G230" s="35" t="s">
        <v>526</v>
      </c>
      <c r="H230" s="35" t="s">
        <v>527</v>
      </c>
      <c r="I230" s="37"/>
      <c r="J230" s="37" t="s">
        <v>40</v>
      </c>
      <c r="K230" s="105">
        <v>263</v>
      </c>
      <c r="L230" s="179"/>
      <c r="M230" s="39">
        <v>5</v>
      </c>
      <c r="N230" s="40"/>
      <c r="O230" s="185">
        <f t="shared" ref="O230:O261" si="27">IF(L230&lt;&gt;"",N230*L230,K230*N230)</f>
        <v>0</v>
      </c>
      <c r="P230" s="109" t="s">
        <v>1468</v>
      </c>
      <c r="Q230" s="108">
        <f>N230/75</f>
        <v>0</v>
      </c>
      <c r="R230" s="185">
        <f t="shared" si="26"/>
        <v>0</v>
      </c>
      <c r="S230" s="35"/>
      <c r="T230" s="35"/>
      <c r="U230" s="42"/>
      <c r="V230" s="42"/>
      <c r="W230" s="42"/>
      <c r="X230" s="42"/>
      <c r="Y230" s="42"/>
      <c r="Z230" s="101">
        <v>11</v>
      </c>
      <c r="AA230" s="102" t="s">
        <v>525</v>
      </c>
      <c r="AB230" s="102" t="s">
        <v>526</v>
      </c>
      <c r="AC230" s="102" t="s">
        <v>527</v>
      </c>
    </row>
    <row r="231" spans="1:31" s="189" customFormat="1" hidden="1">
      <c r="A231" s="195">
        <v>0</v>
      </c>
      <c r="B231" s="148" t="s">
        <v>15</v>
      </c>
      <c r="C231" s="148" t="s">
        <v>528</v>
      </c>
      <c r="D231" s="149" t="s">
        <v>2</v>
      </c>
      <c r="E231" s="148" t="s">
        <v>524</v>
      </c>
      <c r="F231" s="148" t="s">
        <v>525</v>
      </c>
      <c r="G231" s="148" t="s">
        <v>526</v>
      </c>
      <c r="H231" s="148" t="s">
        <v>527</v>
      </c>
      <c r="I231" s="150"/>
      <c r="J231" s="150" t="s">
        <v>40</v>
      </c>
      <c r="K231" s="151">
        <v>263</v>
      </c>
      <c r="L231" s="187"/>
      <c r="M231" s="152">
        <v>5</v>
      </c>
      <c r="N231" s="153"/>
      <c r="O231" s="188">
        <f t="shared" si="27"/>
        <v>0</v>
      </c>
      <c r="P231" s="109" t="s">
        <v>1468</v>
      </c>
      <c r="Q231" s="108">
        <f>N231/75</f>
        <v>0</v>
      </c>
      <c r="R231" s="185">
        <f t="shared" si="26"/>
        <v>0</v>
      </c>
      <c r="S231" s="148"/>
      <c r="T231" s="148"/>
      <c r="U231" s="155"/>
      <c r="V231" s="155"/>
      <c r="W231" s="155"/>
      <c r="X231" s="155"/>
      <c r="Y231" s="155"/>
      <c r="Z231" s="101">
        <v>11</v>
      </c>
      <c r="AA231" s="102" t="s">
        <v>525</v>
      </c>
      <c r="AB231" s="102" t="s">
        <v>526</v>
      </c>
      <c r="AC231" s="102" t="s">
        <v>527</v>
      </c>
    </row>
    <row r="232" spans="1:31" s="189" customFormat="1" hidden="1">
      <c r="A232" s="195">
        <v>0</v>
      </c>
      <c r="B232" s="148" t="s">
        <v>15</v>
      </c>
      <c r="C232" s="148" t="s">
        <v>529</v>
      </c>
      <c r="D232" s="149" t="s">
        <v>2</v>
      </c>
      <c r="E232" s="148" t="s">
        <v>524</v>
      </c>
      <c r="F232" s="148" t="s">
        <v>525</v>
      </c>
      <c r="G232" s="148" t="s">
        <v>526</v>
      </c>
      <c r="H232" s="148" t="s">
        <v>530</v>
      </c>
      <c r="I232" s="150"/>
      <c r="J232" s="150" t="s">
        <v>40</v>
      </c>
      <c r="K232" s="151">
        <v>351</v>
      </c>
      <c r="L232" s="187"/>
      <c r="M232" s="152">
        <v>5</v>
      </c>
      <c r="N232" s="153"/>
      <c r="O232" s="188">
        <f t="shared" si="27"/>
        <v>0</v>
      </c>
      <c r="P232" s="109" t="s">
        <v>1468</v>
      </c>
      <c r="Q232" s="108">
        <f t="shared" ref="Q232:Q237" si="28">N232/40</f>
        <v>0</v>
      </c>
      <c r="R232" s="185">
        <f t="shared" si="26"/>
        <v>0</v>
      </c>
      <c r="S232" s="148"/>
      <c r="T232" s="148"/>
      <c r="U232" s="155"/>
      <c r="V232" s="155"/>
      <c r="W232" s="155"/>
      <c r="X232" s="155"/>
      <c r="Y232" s="155"/>
      <c r="Z232" s="101">
        <v>11</v>
      </c>
      <c r="AA232" s="102" t="s">
        <v>525</v>
      </c>
      <c r="AB232" s="102" t="s">
        <v>526</v>
      </c>
      <c r="AC232" s="102" t="s">
        <v>530</v>
      </c>
    </row>
    <row r="233" spans="1:31" s="189" customFormat="1" hidden="1">
      <c r="A233" s="195">
        <v>0</v>
      </c>
      <c r="B233" s="148" t="s">
        <v>15</v>
      </c>
      <c r="C233" s="148" t="s">
        <v>1921</v>
      </c>
      <c r="D233" s="149"/>
      <c r="E233" s="148" t="s">
        <v>524</v>
      </c>
      <c r="F233" s="148" t="s">
        <v>1908</v>
      </c>
      <c r="G233" s="148" t="s">
        <v>1922</v>
      </c>
      <c r="H233" s="148" t="s">
        <v>527</v>
      </c>
      <c r="I233" s="150"/>
      <c r="J233" s="150" t="s">
        <v>40</v>
      </c>
      <c r="K233" s="212">
        <v>405</v>
      </c>
      <c r="L233" s="187"/>
      <c r="M233" s="152">
        <v>5</v>
      </c>
      <c r="N233" s="153"/>
      <c r="O233" s="188">
        <f t="shared" si="27"/>
        <v>0</v>
      </c>
      <c r="P233" s="109" t="s">
        <v>1468</v>
      </c>
      <c r="Q233" s="108">
        <f t="shared" si="28"/>
        <v>0</v>
      </c>
      <c r="R233" s="185">
        <f t="shared" si="26"/>
        <v>0</v>
      </c>
      <c r="S233" s="148"/>
      <c r="T233" s="148"/>
      <c r="U233" s="155"/>
      <c r="V233" s="155"/>
      <c r="W233" s="155"/>
      <c r="X233" s="155"/>
      <c r="Y233" s="155"/>
      <c r="Z233" s="101">
        <v>11</v>
      </c>
      <c r="AA233" s="102" t="s">
        <v>1908</v>
      </c>
      <c r="AB233" s="102" t="s">
        <v>1922</v>
      </c>
      <c r="AC233" s="102" t="s">
        <v>527</v>
      </c>
    </row>
    <row r="234" spans="1:31" s="189" customFormat="1" hidden="1">
      <c r="A234" s="195">
        <v>0</v>
      </c>
      <c r="B234" s="148" t="s">
        <v>15</v>
      </c>
      <c r="C234" s="148" t="s">
        <v>1923</v>
      </c>
      <c r="D234" s="149"/>
      <c r="E234" s="148" t="s">
        <v>524</v>
      </c>
      <c r="F234" s="148" t="s">
        <v>1908</v>
      </c>
      <c r="G234" s="148" t="s">
        <v>1924</v>
      </c>
      <c r="H234" s="148" t="s">
        <v>527</v>
      </c>
      <c r="I234" s="150"/>
      <c r="J234" s="150" t="s">
        <v>40</v>
      </c>
      <c r="K234" s="212">
        <v>405</v>
      </c>
      <c r="L234" s="187"/>
      <c r="M234" s="152">
        <v>5</v>
      </c>
      <c r="N234" s="153"/>
      <c r="O234" s="188">
        <f t="shared" si="27"/>
        <v>0</v>
      </c>
      <c r="P234" s="109" t="s">
        <v>1468</v>
      </c>
      <c r="Q234" s="108">
        <f t="shared" si="28"/>
        <v>0</v>
      </c>
      <c r="R234" s="185">
        <f t="shared" si="26"/>
        <v>0</v>
      </c>
      <c r="S234" s="148"/>
      <c r="T234" s="148"/>
      <c r="U234" s="155"/>
      <c r="V234" s="155"/>
      <c r="W234" s="155"/>
      <c r="X234" s="155"/>
      <c r="Y234" s="155"/>
      <c r="Z234" s="101">
        <v>11</v>
      </c>
      <c r="AA234" s="102" t="s">
        <v>1908</v>
      </c>
      <c r="AB234" s="102" t="s">
        <v>1924</v>
      </c>
      <c r="AC234" s="102" t="s">
        <v>527</v>
      </c>
    </row>
    <row r="235" spans="1:31" s="189" customFormat="1" hidden="1">
      <c r="A235" s="195">
        <v>0</v>
      </c>
      <c r="B235" s="148" t="s">
        <v>15</v>
      </c>
      <c r="C235" s="148" t="s">
        <v>1907</v>
      </c>
      <c r="D235" s="149"/>
      <c r="E235" s="148" t="s">
        <v>524</v>
      </c>
      <c r="F235" s="148" t="s">
        <v>1908</v>
      </c>
      <c r="G235" s="148" t="s">
        <v>1909</v>
      </c>
      <c r="H235" s="148" t="s">
        <v>527</v>
      </c>
      <c r="I235" s="150"/>
      <c r="J235" s="150" t="s">
        <v>40</v>
      </c>
      <c r="K235" s="212">
        <v>701</v>
      </c>
      <c r="L235" s="187"/>
      <c r="M235" s="152">
        <v>5</v>
      </c>
      <c r="N235" s="153"/>
      <c r="O235" s="188">
        <f t="shared" si="27"/>
        <v>0</v>
      </c>
      <c r="P235" s="109" t="s">
        <v>1468</v>
      </c>
      <c r="Q235" s="108">
        <f t="shared" si="28"/>
        <v>0</v>
      </c>
      <c r="R235" s="185">
        <f t="shared" si="26"/>
        <v>0</v>
      </c>
      <c r="S235" s="148"/>
      <c r="T235" s="148"/>
      <c r="U235" s="155"/>
      <c r="V235" s="155"/>
      <c r="W235" s="155"/>
      <c r="X235" s="155"/>
      <c r="Y235" s="155"/>
      <c r="Z235" s="101">
        <v>11</v>
      </c>
      <c r="AA235" s="102" t="s">
        <v>1908</v>
      </c>
      <c r="AB235" s="102" t="s">
        <v>1909</v>
      </c>
      <c r="AC235" s="102" t="s">
        <v>527</v>
      </c>
    </row>
    <row r="236" spans="1:31" s="189" customFormat="1" hidden="1">
      <c r="A236" s="195">
        <v>0</v>
      </c>
      <c r="B236" s="148" t="s">
        <v>15</v>
      </c>
      <c r="C236" s="148" t="s">
        <v>1925</v>
      </c>
      <c r="D236" s="149"/>
      <c r="E236" s="148" t="s">
        <v>524</v>
      </c>
      <c r="F236" s="148" t="s">
        <v>1908</v>
      </c>
      <c r="G236" s="148" t="s">
        <v>1926</v>
      </c>
      <c r="H236" s="148" t="s">
        <v>527</v>
      </c>
      <c r="I236" s="150"/>
      <c r="J236" s="150" t="s">
        <v>40</v>
      </c>
      <c r="K236" s="212">
        <v>405</v>
      </c>
      <c r="L236" s="187"/>
      <c r="M236" s="152">
        <v>5</v>
      </c>
      <c r="N236" s="153"/>
      <c r="O236" s="188">
        <f t="shared" si="27"/>
        <v>0</v>
      </c>
      <c r="P236" s="109" t="s">
        <v>1468</v>
      </c>
      <c r="Q236" s="108">
        <f t="shared" si="28"/>
        <v>0</v>
      </c>
      <c r="R236" s="185">
        <f t="shared" si="26"/>
        <v>0</v>
      </c>
      <c r="S236" s="148"/>
      <c r="T236" s="148"/>
      <c r="U236" s="155"/>
      <c r="V236" s="155"/>
      <c r="W236" s="155"/>
      <c r="X236" s="155"/>
      <c r="Y236" s="155"/>
      <c r="Z236" s="101">
        <v>11</v>
      </c>
      <c r="AA236" s="102" t="s">
        <v>1908</v>
      </c>
      <c r="AB236" s="102" t="s">
        <v>1926</v>
      </c>
      <c r="AC236" s="102" t="s">
        <v>527</v>
      </c>
    </row>
    <row r="237" spans="1:31" s="189" customFormat="1" hidden="1">
      <c r="A237" s="195">
        <v>0</v>
      </c>
      <c r="B237" s="148" t="s">
        <v>15</v>
      </c>
      <c r="C237" s="148" t="s">
        <v>1927</v>
      </c>
      <c r="D237" s="149"/>
      <c r="E237" s="148" t="s">
        <v>524</v>
      </c>
      <c r="F237" s="148" t="s">
        <v>1908</v>
      </c>
      <c r="G237" s="148" t="s">
        <v>1928</v>
      </c>
      <c r="H237" s="148" t="s">
        <v>527</v>
      </c>
      <c r="I237" s="150"/>
      <c r="J237" s="150" t="s">
        <v>40</v>
      </c>
      <c r="K237" s="212">
        <v>405</v>
      </c>
      <c r="L237" s="187"/>
      <c r="M237" s="152">
        <v>5</v>
      </c>
      <c r="N237" s="153"/>
      <c r="O237" s="188">
        <f t="shared" si="27"/>
        <v>0</v>
      </c>
      <c r="P237" s="109" t="s">
        <v>1468</v>
      </c>
      <c r="Q237" s="108">
        <f t="shared" si="28"/>
        <v>0</v>
      </c>
      <c r="R237" s="185">
        <f t="shared" si="26"/>
        <v>0</v>
      </c>
      <c r="S237" s="148"/>
      <c r="T237" s="148"/>
      <c r="U237" s="155"/>
      <c r="V237" s="155"/>
      <c r="W237" s="155"/>
      <c r="X237" s="155"/>
      <c r="Y237" s="155"/>
      <c r="Z237" s="101">
        <v>11</v>
      </c>
      <c r="AA237" s="102" t="s">
        <v>1908</v>
      </c>
      <c r="AB237" s="102" t="s">
        <v>1928</v>
      </c>
      <c r="AC237" s="102" t="s">
        <v>527</v>
      </c>
    </row>
    <row r="238" spans="1:31" s="189" customFormat="1" hidden="1">
      <c r="A238" s="195">
        <v>0</v>
      </c>
      <c r="B238" s="148" t="s">
        <v>15</v>
      </c>
      <c r="C238" s="148" t="s">
        <v>531</v>
      </c>
      <c r="D238" s="149" t="s">
        <v>2</v>
      </c>
      <c r="E238" s="148" t="s">
        <v>524</v>
      </c>
      <c r="F238" s="148" t="s">
        <v>525</v>
      </c>
      <c r="G238" s="148" t="s">
        <v>532</v>
      </c>
      <c r="H238" s="148" t="s">
        <v>527</v>
      </c>
      <c r="I238" s="150"/>
      <c r="J238" s="150" t="s">
        <v>40</v>
      </c>
      <c r="K238" s="212">
        <v>365</v>
      </c>
      <c r="L238" s="187"/>
      <c r="M238" s="152">
        <v>5</v>
      </c>
      <c r="N238" s="153"/>
      <c r="O238" s="188">
        <f t="shared" si="27"/>
        <v>0</v>
      </c>
      <c r="P238" s="109" t="s">
        <v>1468</v>
      </c>
      <c r="Q238" s="108">
        <f>N238/75</f>
        <v>0</v>
      </c>
      <c r="R238" s="185">
        <f t="shared" si="26"/>
        <v>0</v>
      </c>
      <c r="S238" s="148"/>
      <c r="T238" s="148"/>
      <c r="U238" s="155"/>
      <c r="V238" s="155"/>
      <c r="W238" s="155"/>
      <c r="X238" s="155"/>
      <c r="Y238" s="155"/>
      <c r="Z238" s="101">
        <v>11</v>
      </c>
      <c r="AA238" s="102" t="s">
        <v>525</v>
      </c>
      <c r="AB238" s="102" t="s">
        <v>532</v>
      </c>
      <c r="AC238" s="102" t="s">
        <v>527</v>
      </c>
    </row>
    <row r="239" spans="1:31" s="189" customFormat="1">
      <c r="A239" s="3">
        <v>10</v>
      </c>
      <c r="B239" s="35" t="s">
        <v>15</v>
      </c>
      <c r="C239" s="35" t="s">
        <v>533</v>
      </c>
      <c r="D239" s="36" t="s">
        <v>2</v>
      </c>
      <c r="E239" s="35" t="s">
        <v>534</v>
      </c>
      <c r="F239" s="35" t="s">
        <v>535</v>
      </c>
      <c r="G239" s="35" t="s">
        <v>536</v>
      </c>
      <c r="H239" s="35" t="s">
        <v>527</v>
      </c>
      <c r="I239" s="37"/>
      <c r="J239" s="37" t="s">
        <v>40</v>
      </c>
      <c r="K239" s="211">
        <v>4406</v>
      </c>
      <c r="L239" s="179"/>
      <c r="M239" s="39">
        <v>5</v>
      </c>
      <c r="N239" s="40"/>
      <c r="O239" s="185">
        <f t="shared" si="27"/>
        <v>0</v>
      </c>
      <c r="P239" s="109" t="s">
        <v>1468</v>
      </c>
      <c r="Q239" s="108">
        <f>N239/75</f>
        <v>0</v>
      </c>
      <c r="R239" s="185">
        <f t="shared" si="26"/>
        <v>0</v>
      </c>
      <c r="S239" s="35"/>
      <c r="T239" s="35"/>
      <c r="U239" s="42"/>
      <c r="V239" s="42"/>
      <c r="W239" s="42"/>
      <c r="X239" s="42"/>
      <c r="Y239" s="42"/>
      <c r="Z239" s="101">
        <v>11</v>
      </c>
      <c r="AA239" s="102" t="s">
        <v>525</v>
      </c>
      <c r="AB239" s="102" t="s">
        <v>536</v>
      </c>
      <c r="AC239" s="102" t="s">
        <v>527</v>
      </c>
      <c r="AD239" s="142"/>
      <c r="AE239" s="142"/>
    </row>
    <row r="240" spans="1:31" s="189" customFormat="1" hidden="1">
      <c r="A240" s="195">
        <v>0</v>
      </c>
      <c r="B240" s="148" t="s">
        <v>15</v>
      </c>
      <c r="C240" s="148" t="s">
        <v>1914</v>
      </c>
      <c r="D240" s="149"/>
      <c r="E240" s="148" t="s">
        <v>534</v>
      </c>
      <c r="F240" s="148" t="s">
        <v>535</v>
      </c>
      <c r="G240" s="148" t="s">
        <v>1915</v>
      </c>
      <c r="H240" s="148" t="s">
        <v>527</v>
      </c>
      <c r="I240" s="150"/>
      <c r="J240" s="150" t="s">
        <v>40</v>
      </c>
      <c r="K240" s="212">
        <v>1515</v>
      </c>
      <c r="L240" s="187"/>
      <c r="M240" s="152">
        <v>5</v>
      </c>
      <c r="N240" s="153"/>
      <c r="O240" s="188">
        <f t="shared" si="27"/>
        <v>0</v>
      </c>
      <c r="P240" s="109" t="s">
        <v>1468</v>
      </c>
      <c r="Q240" s="108">
        <f t="shared" ref="Q240:Q255" si="29">N240/40</f>
        <v>0</v>
      </c>
      <c r="R240" s="185">
        <f t="shared" si="26"/>
        <v>0</v>
      </c>
      <c r="S240" s="148"/>
      <c r="T240" s="148"/>
      <c r="U240" s="155"/>
      <c r="V240" s="155"/>
      <c r="W240" s="155"/>
      <c r="X240" s="155"/>
      <c r="Y240" s="155"/>
      <c r="Z240" s="101">
        <v>11</v>
      </c>
      <c r="AA240" s="102" t="s">
        <v>535</v>
      </c>
      <c r="AB240" s="102" t="s">
        <v>1915</v>
      </c>
      <c r="AC240" s="102" t="s">
        <v>527</v>
      </c>
    </row>
    <row r="241" spans="1:31" s="189" customFormat="1" hidden="1">
      <c r="A241" s="195">
        <v>0</v>
      </c>
      <c r="B241" s="148" t="s">
        <v>15</v>
      </c>
      <c r="C241" s="148" t="s">
        <v>1929</v>
      </c>
      <c r="D241" s="149"/>
      <c r="E241" s="148" t="s">
        <v>524</v>
      </c>
      <c r="F241" s="148" t="s">
        <v>1908</v>
      </c>
      <c r="G241" s="148" t="s">
        <v>1930</v>
      </c>
      <c r="H241" s="148" t="s">
        <v>527</v>
      </c>
      <c r="I241" s="150"/>
      <c r="J241" s="150" t="s">
        <v>40</v>
      </c>
      <c r="K241" s="212">
        <v>405</v>
      </c>
      <c r="L241" s="187"/>
      <c r="M241" s="152">
        <v>5</v>
      </c>
      <c r="N241" s="153"/>
      <c r="O241" s="188">
        <f t="shared" si="27"/>
        <v>0</v>
      </c>
      <c r="P241" s="109" t="s">
        <v>1468</v>
      </c>
      <c r="Q241" s="108">
        <f t="shared" si="29"/>
        <v>0</v>
      </c>
      <c r="R241" s="185">
        <f t="shared" si="26"/>
        <v>0</v>
      </c>
      <c r="S241" s="148"/>
      <c r="T241" s="148"/>
      <c r="U241" s="155"/>
      <c r="V241" s="155"/>
      <c r="W241" s="155"/>
      <c r="X241" s="155"/>
      <c r="Y241" s="155"/>
      <c r="Z241" s="101">
        <v>11</v>
      </c>
      <c r="AA241" s="102" t="s">
        <v>1908</v>
      </c>
      <c r="AB241" s="102" t="s">
        <v>1930</v>
      </c>
      <c r="AC241" s="102" t="s">
        <v>527</v>
      </c>
    </row>
    <row r="242" spans="1:31" s="189" customFormat="1" hidden="1">
      <c r="A242" s="195">
        <v>0</v>
      </c>
      <c r="B242" s="148" t="s">
        <v>15</v>
      </c>
      <c r="C242" s="148" t="s">
        <v>1931</v>
      </c>
      <c r="D242" s="149"/>
      <c r="E242" s="148" t="s">
        <v>524</v>
      </c>
      <c r="F242" s="148" t="s">
        <v>1908</v>
      </c>
      <c r="G242" s="148" t="s">
        <v>1932</v>
      </c>
      <c r="H242" s="148" t="s">
        <v>527</v>
      </c>
      <c r="I242" s="150"/>
      <c r="J242" s="150" t="s">
        <v>40</v>
      </c>
      <c r="K242" s="212">
        <v>924</v>
      </c>
      <c r="L242" s="187"/>
      <c r="M242" s="152">
        <v>5</v>
      </c>
      <c r="N242" s="153"/>
      <c r="O242" s="188">
        <f t="shared" si="27"/>
        <v>0</v>
      </c>
      <c r="P242" s="109" t="s">
        <v>1468</v>
      </c>
      <c r="Q242" s="108">
        <f t="shared" si="29"/>
        <v>0</v>
      </c>
      <c r="R242" s="185">
        <f t="shared" si="26"/>
        <v>0</v>
      </c>
      <c r="S242" s="148"/>
      <c r="T242" s="148"/>
      <c r="U242" s="155"/>
      <c r="V242" s="155"/>
      <c r="W242" s="155"/>
      <c r="X242" s="155"/>
      <c r="Y242" s="155"/>
      <c r="Z242" s="101">
        <v>11</v>
      </c>
      <c r="AA242" s="102" t="s">
        <v>1908</v>
      </c>
      <c r="AB242" s="102" t="s">
        <v>1932</v>
      </c>
      <c r="AC242" s="102" t="s">
        <v>527</v>
      </c>
    </row>
    <row r="243" spans="1:31" s="189" customFormat="1" hidden="1">
      <c r="A243" s="195">
        <v>0</v>
      </c>
      <c r="B243" s="148" t="s">
        <v>15</v>
      </c>
      <c r="C243" s="148" t="s">
        <v>1933</v>
      </c>
      <c r="D243" s="149"/>
      <c r="E243" s="148" t="s">
        <v>524</v>
      </c>
      <c r="F243" s="148" t="s">
        <v>1908</v>
      </c>
      <c r="G243" s="148" t="s">
        <v>1934</v>
      </c>
      <c r="H243" s="148" t="s">
        <v>527</v>
      </c>
      <c r="I243" s="150"/>
      <c r="J243" s="150" t="s">
        <v>40</v>
      </c>
      <c r="K243" s="212">
        <v>551</v>
      </c>
      <c r="L243" s="187"/>
      <c r="M243" s="152">
        <v>5</v>
      </c>
      <c r="N243" s="153"/>
      <c r="O243" s="188">
        <f t="shared" si="27"/>
        <v>0</v>
      </c>
      <c r="P243" s="109" t="s">
        <v>1468</v>
      </c>
      <c r="Q243" s="108">
        <f t="shared" si="29"/>
        <v>0</v>
      </c>
      <c r="R243" s="185">
        <f t="shared" si="26"/>
        <v>0</v>
      </c>
      <c r="S243" s="148"/>
      <c r="T243" s="148"/>
      <c r="U243" s="155"/>
      <c r="V243" s="155"/>
      <c r="W243" s="155"/>
      <c r="X243" s="155"/>
      <c r="Y243" s="155"/>
      <c r="Z243" s="101">
        <v>11</v>
      </c>
      <c r="AA243" s="102" t="s">
        <v>1908</v>
      </c>
      <c r="AB243" s="102" t="s">
        <v>1934</v>
      </c>
      <c r="AC243" s="102" t="s">
        <v>527</v>
      </c>
    </row>
    <row r="244" spans="1:31" s="189" customFormat="1">
      <c r="A244" s="3">
        <v>35</v>
      </c>
      <c r="B244" s="35" t="s">
        <v>15</v>
      </c>
      <c r="C244" s="35" t="s">
        <v>539</v>
      </c>
      <c r="D244" s="36" t="s">
        <v>2</v>
      </c>
      <c r="E244" s="35" t="s">
        <v>524</v>
      </c>
      <c r="F244" s="35" t="s">
        <v>525</v>
      </c>
      <c r="G244" s="35" t="s">
        <v>540</v>
      </c>
      <c r="H244" s="35" t="s">
        <v>530</v>
      </c>
      <c r="I244" s="37"/>
      <c r="J244" s="37" t="s">
        <v>40</v>
      </c>
      <c r="K244" s="211">
        <v>720</v>
      </c>
      <c r="L244" s="179"/>
      <c r="M244" s="39">
        <v>5</v>
      </c>
      <c r="N244" s="40"/>
      <c r="O244" s="185">
        <f t="shared" si="27"/>
        <v>0</v>
      </c>
      <c r="P244" s="109" t="s">
        <v>1468</v>
      </c>
      <c r="Q244" s="108">
        <f t="shared" si="29"/>
        <v>0</v>
      </c>
      <c r="R244" s="185">
        <f t="shared" si="26"/>
        <v>0</v>
      </c>
      <c r="S244" s="35"/>
      <c r="T244" s="35"/>
      <c r="U244" s="42"/>
      <c r="V244" s="42"/>
      <c r="W244" s="42"/>
      <c r="X244" s="42"/>
      <c r="Y244" s="42"/>
      <c r="Z244" s="101">
        <v>11</v>
      </c>
      <c r="AA244" s="102" t="s">
        <v>525</v>
      </c>
      <c r="AB244" s="102" t="s">
        <v>540</v>
      </c>
      <c r="AC244" s="102" t="s">
        <v>530</v>
      </c>
      <c r="AD244" s="142"/>
      <c r="AE244" s="142"/>
    </row>
    <row r="245" spans="1:31" s="189" customFormat="1" hidden="1">
      <c r="A245" s="195">
        <v>0</v>
      </c>
      <c r="B245" s="148" t="s">
        <v>15</v>
      </c>
      <c r="C245" s="148" t="s">
        <v>1916</v>
      </c>
      <c r="D245" s="149"/>
      <c r="E245" s="148" t="s">
        <v>534</v>
      </c>
      <c r="F245" s="148" t="s">
        <v>535</v>
      </c>
      <c r="G245" s="148" t="s">
        <v>542</v>
      </c>
      <c r="H245" s="148" t="s">
        <v>527</v>
      </c>
      <c r="I245" s="150"/>
      <c r="J245" s="150" t="s">
        <v>40</v>
      </c>
      <c r="K245" s="212">
        <v>1915</v>
      </c>
      <c r="L245" s="187"/>
      <c r="M245" s="152">
        <v>5</v>
      </c>
      <c r="N245" s="153"/>
      <c r="O245" s="188">
        <f t="shared" si="27"/>
        <v>0</v>
      </c>
      <c r="P245" s="109" t="s">
        <v>1468</v>
      </c>
      <c r="Q245" s="108">
        <f t="shared" si="29"/>
        <v>0</v>
      </c>
      <c r="R245" s="185">
        <f t="shared" si="26"/>
        <v>0</v>
      </c>
      <c r="S245" s="148"/>
      <c r="T245" s="148"/>
      <c r="U245" s="155"/>
      <c r="V245" s="155"/>
      <c r="W245" s="155"/>
      <c r="X245" s="155"/>
      <c r="Y245" s="155"/>
      <c r="Z245" s="101">
        <v>11</v>
      </c>
      <c r="AA245" s="102" t="s">
        <v>535</v>
      </c>
      <c r="AB245" s="102" t="s">
        <v>542</v>
      </c>
      <c r="AC245" s="102" t="s">
        <v>527</v>
      </c>
    </row>
    <row r="246" spans="1:31" s="189" customFormat="1" hidden="1">
      <c r="A246" s="195">
        <v>0</v>
      </c>
      <c r="B246" s="148" t="s">
        <v>15</v>
      </c>
      <c r="C246" s="148" t="s">
        <v>541</v>
      </c>
      <c r="D246" s="149" t="s">
        <v>2</v>
      </c>
      <c r="E246" s="148" t="s">
        <v>534</v>
      </c>
      <c r="F246" s="148" t="s">
        <v>535</v>
      </c>
      <c r="G246" s="148" t="s">
        <v>542</v>
      </c>
      <c r="H246" s="148" t="s">
        <v>530</v>
      </c>
      <c r="I246" s="150"/>
      <c r="J246" s="150" t="s">
        <v>40</v>
      </c>
      <c r="K246" s="212">
        <v>1319</v>
      </c>
      <c r="L246" s="187"/>
      <c r="M246" s="152">
        <v>5</v>
      </c>
      <c r="N246" s="153"/>
      <c r="O246" s="188">
        <f t="shared" si="27"/>
        <v>0</v>
      </c>
      <c r="P246" s="109" t="s">
        <v>1468</v>
      </c>
      <c r="Q246" s="108">
        <f t="shared" si="29"/>
        <v>0</v>
      </c>
      <c r="R246" s="185">
        <f t="shared" si="26"/>
        <v>0</v>
      </c>
      <c r="S246" s="148"/>
      <c r="T246" s="148"/>
      <c r="U246" s="155"/>
      <c r="V246" s="155"/>
      <c r="W246" s="155"/>
      <c r="X246" s="155"/>
      <c r="Y246" s="155"/>
      <c r="Z246" s="101">
        <v>11</v>
      </c>
      <c r="AA246" s="102" t="s">
        <v>525</v>
      </c>
      <c r="AB246" s="102" t="s">
        <v>542</v>
      </c>
      <c r="AC246" s="102" t="s">
        <v>530</v>
      </c>
    </row>
    <row r="247" spans="1:31" s="189" customFormat="1" hidden="1">
      <c r="A247" s="195">
        <v>0</v>
      </c>
      <c r="B247" s="148" t="s">
        <v>15</v>
      </c>
      <c r="C247" s="148" t="s">
        <v>1935</v>
      </c>
      <c r="D247" s="149"/>
      <c r="E247" s="148" t="s">
        <v>524</v>
      </c>
      <c r="F247" s="148" t="s">
        <v>1908</v>
      </c>
      <c r="G247" s="148" t="s">
        <v>1936</v>
      </c>
      <c r="H247" s="148" t="s">
        <v>527</v>
      </c>
      <c r="I247" s="150"/>
      <c r="J247" s="150" t="s">
        <v>40</v>
      </c>
      <c r="K247" s="212">
        <v>753</v>
      </c>
      <c r="L247" s="187"/>
      <c r="M247" s="152">
        <v>5</v>
      </c>
      <c r="N247" s="153"/>
      <c r="O247" s="188">
        <f t="shared" si="27"/>
        <v>0</v>
      </c>
      <c r="P247" s="109" t="s">
        <v>1468</v>
      </c>
      <c r="Q247" s="108">
        <f t="shared" si="29"/>
        <v>0</v>
      </c>
      <c r="R247" s="185">
        <f t="shared" si="26"/>
        <v>0</v>
      </c>
      <c r="S247" s="148"/>
      <c r="T247" s="148"/>
      <c r="U247" s="155"/>
      <c r="V247" s="155"/>
      <c r="W247" s="155"/>
      <c r="X247" s="155"/>
      <c r="Y247" s="155"/>
      <c r="Z247" s="101">
        <v>11</v>
      </c>
      <c r="AA247" s="102" t="s">
        <v>1908</v>
      </c>
      <c r="AB247" s="102" t="s">
        <v>1936</v>
      </c>
      <c r="AC247" s="102" t="s">
        <v>527</v>
      </c>
    </row>
    <row r="248" spans="1:31" s="189" customFormat="1" hidden="1">
      <c r="A248" s="195">
        <v>0</v>
      </c>
      <c r="B248" s="148" t="s">
        <v>15</v>
      </c>
      <c r="C248" s="148" t="s">
        <v>1937</v>
      </c>
      <c r="D248" s="149"/>
      <c r="E248" s="148" t="s">
        <v>524</v>
      </c>
      <c r="F248" s="148" t="s">
        <v>1908</v>
      </c>
      <c r="G248" s="148" t="s">
        <v>1938</v>
      </c>
      <c r="H248" s="148" t="s">
        <v>527</v>
      </c>
      <c r="I248" s="150"/>
      <c r="J248" s="150" t="s">
        <v>40</v>
      </c>
      <c r="K248" s="212">
        <v>405</v>
      </c>
      <c r="L248" s="187"/>
      <c r="M248" s="152">
        <v>5</v>
      </c>
      <c r="N248" s="153"/>
      <c r="O248" s="188">
        <f t="shared" si="27"/>
        <v>0</v>
      </c>
      <c r="P248" s="109" t="s">
        <v>1468</v>
      </c>
      <c r="Q248" s="108">
        <f t="shared" si="29"/>
        <v>0</v>
      </c>
      <c r="R248" s="185">
        <f t="shared" si="26"/>
        <v>0</v>
      </c>
      <c r="S248" s="148"/>
      <c r="T248" s="148"/>
      <c r="U248" s="155"/>
      <c r="V248" s="155"/>
      <c r="W248" s="155"/>
      <c r="X248" s="155"/>
      <c r="Y248" s="155"/>
      <c r="Z248" s="101">
        <v>11</v>
      </c>
      <c r="AA248" s="102" t="s">
        <v>1908</v>
      </c>
      <c r="AB248" s="102" t="s">
        <v>1938</v>
      </c>
      <c r="AC248" s="102" t="s">
        <v>527</v>
      </c>
    </row>
    <row r="249" spans="1:31" s="189" customFormat="1" hidden="1">
      <c r="A249" s="195">
        <v>0</v>
      </c>
      <c r="B249" s="148" t="s">
        <v>15</v>
      </c>
      <c r="C249" s="148" t="s">
        <v>1939</v>
      </c>
      <c r="D249" s="149"/>
      <c r="E249" s="148" t="s">
        <v>524</v>
      </c>
      <c r="F249" s="148" t="s">
        <v>1908</v>
      </c>
      <c r="G249" s="148" t="s">
        <v>546</v>
      </c>
      <c r="H249" s="148" t="s">
        <v>527</v>
      </c>
      <c r="I249" s="150"/>
      <c r="J249" s="150" t="s">
        <v>40</v>
      </c>
      <c r="K249" s="212">
        <v>843</v>
      </c>
      <c r="L249" s="187"/>
      <c r="M249" s="152">
        <v>5</v>
      </c>
      <c r="N249" s="153"/>
      <c r="O249" s="188">
        <f t="shared" si="27"/>
        <v>0</v>
      </c>
      <c r="P249" s="109" t="s">
        <v>1468</v>
      </c>
      <c r="Q249" s="108">
        <f t="shared" si="29"/>
        <v>0</v>
      </c>
      <c r="R249" s="185">
        <f t="shared" si="26"/>
        <v>0</v>
      </c>
      <c r="S249" s="148"/>
      <c r="T249" s="148"/>
      <c r="U249" s="155"/>
      <c r="V249" s="155"/>
      <c r="W249" s="155"/>
      <c r="X249" s="155"/>
      <c r="Y249" s="155"/>
      <c r="Z249" s="101">
        <v>11</v>
      </c>
      <c r="AA249" s="102" t="s">
        <v>1908</v>
      </c>
      <c r="AB249" s="102" t="s">
        <v>546</v>
      </c>
      <c r="AC249" s="102" t="s">
        <v>527</v>
      </c>
    </row>
    <row r="250" spans="1:31">
      <c r="A250" s="3">
        <v>40</v>
      </c>
      <c r="B250" s="35" t="s">
        <v>15</v>
      </c>
      <c r="C250" s="35" t="s">
        <v>545</v>
      </c>
      <c r="D250" s="36" t="s">
        <v>2</v>
      </c>
      <c r="E250" s="35" t="s">
        <v>524</v>
      </c>
      <c r="F250" s="35" t="s">
        <v>525</v>
      </c>
      <c r="G250" s="35" t="s">
        <v>546</v>
      </c>
      <c r="H250" s="35" t="s">
        <v>530</v>
      </c>
      <c r="I250" s="37"/>
      <c r="J250" s="37" t="s">
        <v>40</v>
      </c>
      <c r="K250" s="211">
        <v>479</v>
      </c>
      <c r="L250" s="179"/>
      <c r="M250" s="39">
        <v>5</v>
      </c>
      <c r="N250" s="40"/>
      <c r="O250" s="185">
        <f t="shared" si="27"/>
        <v>0</v>
      </c>
      <c r="P250" s="109" t="s">
        <v>1468</v>
      </c>
      <c r="Q250" s="108">
        <f t="shared" si="29"/>
        <v>0</v>
      </c>
      <c r="R250" s="185">
        <f t="shared" si="26"/>
        <v>0</v>
      </c>
      <c r="S250" s="35"/>
      <c r="T250" s="35"/>
      <c r="U250" s="42"/>
      <c r="V250" s="42"/>
      <c r="W250" s="42"/>
      <c r="X250" s="42"/>
      <c r="Y250" s="42"/>
      <c r="Z250" s="101">
        <v>11</v>
      </c>
      <c r="AA250" s="102" t="s">
        <v>525</v>
      </c>
      <c r="AB250" s="102" t="s">
        <v>546</v>
      </c>
      <c r="AC250" s="102" t="s">
        <v>530</v>
      </c>
    </row>
    <row r="251" spans="1:31" s="189" customFormat="1" hidden="1">
      <c r="A251" s="195">
        <v>0</v>
      </c>
      <c r="B251" s="148" t="s">
        <v>15</v>
      </c>
      <c r="C251" s="148" t="s">
        <v>1940</v>
      </c>
      <c r="D251" s="149"/>
      <c r="E251" s="148" t="s">
        <v>524</v>
      </c>
      <c r="F251" s="148" t="s">
        <v>1908</v>
      </c>
      <c r="G251" s="148" t="s">
        <v>1941</v>
      </c>
      <c r="H251" s="148" t="s">
        <v>527</v>
      </c>
      <c r="I251" s="150"/>
      <c r="J251" s="150" t="s">
        <v>40</v>
      </c>
      <c r="K251" s="212">
        <v>405</v>
      </c>
      <c r="L251" s="187"/>
      <c r="M251" s="152">
        <v>5</v>
      </c>
      <c r="N251" s="153"/>
      <c r="O251" s="188">
        <f t="shared" si="27"/>
        <v>0</v>
      </c>
      <c r="P251" s="109" t="s">
        <v>1468</v>
      </c>
      <c r="Q251" s="108">
        <f t="shared" si="29"/>
        <v>0</v>
      </c>
      <c r="R251" s="185">
        <f t="shared" ref="R251:R285" si="30">IF(SUM($O$26:$O$5170)&gt;=100000,IF(L251&lt;&gt;"",O251,O251*0.95),O251)</f>
        <v>0</v>
      </c>
      <c r="S251" s="148"/>
      <c r="T251" s="148"/>
      <c r="U251" s="155"/>
      <c r="V251" s="155"/>
      <c r="W251" s="155"/>
      <c r="X251" s="155"/>
      <c r="Y251" s="155"/>
      <c r="Z251" s="101">
        <v>11</v>
      </c>
      <c r="AA251" s="102" t="s">
        <v>1908</v>
      </c>
      <c r="AB251" s="102" t="s">
        <v>1941</v>
      </c>
      <c r="AC251" s="102" t="s">
        <v>527</v>
      </c>
    </row>
    <row r="252" spans="1:31" s="189" customFormat="1" hidden="1">
      <c r="A252" s="195">
        <v>0</v>
      </c>
      <c r="B252" s="148" t="s">
        <v>15</v>
      </c>
      <c r="C252" s="148" t="s">
        <v>1942</v>
      </c>
      <c r="D252" s="149"/>
      <c r="E252" s="148" t="s">
        <v>524</v>
      </c>
      <c r="F252" s="148" t="s">
        <v>1908</v>
      </c>
      <c r="G252" s="148" t="s">
        <v>1943</v>
      </c>
      <c r="H252" s="148" t="s">
        <v>527</v>
      </c>
      <c r="I252" s="150"/>
      <c r="J252" s="150" t="s">
        <v>40</v>
      </c>
      <c r="K252" s="212">
        <v>405</v>
      </c>
      <c r="L252" s="187"/>
      <c r="M252" s="152">
        <v>5</v>
      </c>
      <c r="N252" s="153"/>
      <c r="O252" s="188">
        <f t="shared" si="27"/>
        <v>0</v>
      </c>
      <c r="P252" s="109" t="s">
        <v>1468</v>
      </c>
      <c r="Q252" s="108">
        <f t="shared" si="29"/>
        <v>0</v>
      </c>
      <c r="R252" s="185">
        <f t="shared" si="30"/>
        <v>0</v>
      </c>
      <c r="S252" s="148"/>
      <c r="T252" s="148"/>
      <c r="U252" s="155"/>
      <c r="V252" s="155"/>
      <c r="W252" s="155"/>
      <c r="X252" s="155"/>
      <c r="Y252" s="155"/>
      <c r="Z252" s="101">
        <v>11</v>
      </c>
      <c r="AA252" s="102" t="s">
        <v>1908</v>
      </c>
      <c r="AB252" s="102" t="s">
        <v>1943</v>
      </c>
      <c r="AC252" s="102" t="s">
        <v>527</v>
      </c>
    </row>
    <row r="253" spans="1:31" s="189" customFormat="1" hidden="1">
      <c r="A253" s="195">
        <v>0</v>
      </c>
      <c r="B253" s="148" t="s">
        <v>15</v>
      </c>
      <c r="C253" s="148" t="s">
        <v>1944</v>
      </c>
      <c r="D253" s="149"/>
      <c r="E253" s="148" t="s">
        <v>524</v>
      </c>
      <c r="F253" s="148" t="s">
        <v>1908</v>
      </c>
      <c r="G253" s="148" t="s">
        <v>1945</v>
      </c>
      <c r="H253" s="148" t="s">
        <v>527</v>
      </c>
      <c r="I253" s="150"/>
      <c r="J253" s="150" t="s">
        <v>40</v>
      </c>
      <c r="K253" s="212">
        <v>405</v>
      </c>
      <c r="L253" s="187"/>
      <c r="M253" s="152">
        <v>5</v>
      </c>
      <c r="N253" s="153"/>
      <c r="O253" s="188">
        <f t="shared" si="27"/>
        <v>0</v>
      </c>
      <c r="P253" s="109" t="s">
        <v>1468</v>
      </c>
      <c r="Q253" s="108">
        <f t="shared" si="29"/>
        <v>0</v>
      </c>
      <c r="R253" s="185">
        <f t="shared" si="30"/>
        <v>0</v>
      </c>
      <c r="S253" s="148"/>
      <c r="T253" s="148"/>
      <c r="U253" s="155"/>
      <c r="V253" s="155"/>
      <c r="W253" s="155"/>
      <c r="X253" s="155"/>
      <c r="Y253" s="155"/>
      <c r="Z253" s="101">
        <v>11</v>
      </c>
      <c r="AA253" s="102" t="s">
        <v>1908</v>
      </c>
      <c r="AB253" s="102" t="s">
        <v>1945</v>
      </c>
      <c r="AC253" s="102" t="s">
        <v>527</v>
      </c>
    </row>
    <row r="254" spans="1:31">
      <c r="A254" s="3">
        <v>5</v>
      </c>
      <c r="B254" s="35" t="s">
        <v>15</v>
      </c>
      <c r="C254" s="35" t="s">
        <v>549</v>
      </c>
      <c r="D254" s="36" t="s">
        <v>2</v>
      </c>
      <c r="E254" s="35" t="s">
        <v>524</v>
      </c>
      <c r="F254" s="35" t="s">
        <v>525</v>
      </c>
      <c r="G254" s="35" t="s">
        <v>550</v>
      </c>
      <c r="H254" s="35" t="s">
        <v>530</v>
      </c>
      <c r="I254" s="37"/>
      <c r="J254" s="37" t="s">
        <v>40</v>
      </c>
      <c r="K254" s="211">
        <v>993</v>
      </c>
      <c r="L254" s="179"/>
      <c r="M254" s="39">
        <v>5</v>
      </c>
      <c r="N254" s="40"/>
      <c r="O254" s="185">
        <f t="shared" si="27"/>
        <v>0</v>
      </c>
      <c r="P254" s="109" t="s">
        <v>1468</v>
      </c>
      <c r="Q254" s="108">
        <f t="shared" si="29"/>
        <v>0</v>
      </c>
      <c r="R254" s="185">
        <f t="shared" si="30"/>
        <v>0</v>
      </c>
      <c r="S254" s="35"/>
      <c r="T254" s="35"/>
      <c r="U254" s="42"/>
      <c r="V254" s="42"/>
      <c r="W254" s="42"/>
      <c r="X254" s="42"/>
      <c r="Y254" s="42"/>
      <c r="Z254" s="101">
        <v>11</v>
      </c>
      <c r="AA254" s="102" t="s">
        <v>525</v>
      </c>
      <c r="AB254" s="102" t="s">
        <v>550</v>
      </c>
      <c r="AC254" s="102" t="s">
        <v>530</v>
      </c>
    </row>
    <row r="255" spans="1:31" s="189" customFormat="1" hidden="1">
      <c r="A255" s="195">
        <v>0</v>
      </c>
      <c r="B255" s="148" t="s">
        <v>15</v>
      </c>
      <c r="C255" s="148" t="s">
        <v>1946</v>
      </c>
      <c r="D255" s="149"/>
      <c r="E255" s="148" t="s">
        <v>524</v>
      </c>
      <c r="F255" s="148" t="s">
        <v>1908</v>
      </c>
      <c r="G255" s="148" t="s">
        <v>1947</v>
      </c>
      <c r="H255" s="148" t="s">
        <v>527</v>
      </c>
      <c r="I255" s="150"/>
      <c r="J255" s="150" t="s">
        <v>40</v>
      </c>
      <c r="K255" s="212">
        <v>1022</v>
      </c>
      <c r="L255" s="187"/>
      <c r="M255" s="152">
        <v>5</v>
      </c>
      <c r="N255" s="153"/>
      <c r="O255" s="188">
        <f t="shared" si="27"/>
        <v>0</v>
      </c>
      <c r="P255" s="109" t="s">
        <v>1468</v>
      </c>
      <c r="Q255" s="108">
        <f t="shared" si="29"/>
        <v>0</v>
      </c>
      <c r="R255" s="185">
        <f t="shared" si="30"/>
        <v>0</v>
      </c>
      <c r="S255" s="148"/>
      <c r="T255" s="148"/>
      <c r="U255" s="155"/>
      <c r="V255" s="155"/>
      <c r="W255" s="155"/>
      <c r="X255" s="155"/>
      <c r="Y255" s="155"/>
      <c r="Z255" s="101">
        <v>11</v>
      </c>
      <c r="AA255" s="102" t="s">
        <v>1908</v>
      </c>
      <c r="AB255" s="102" t="s">
        <v>1947</v>
      </c>
      <c r="AC255" s="102" t="s">
        <v>527</v>
      </c>
    </row>
    <row r="256" spans="1:31" s="189" customFormat="1" hidden="1">
      <c r="A256" s="195">
        <v>0</v>
      </c>
      <c r="B256" s="148" t="s">
        <v>15</v>
      </c>
      <c r="C256" s="148" t="s">
        <v>551</v>
      </c>
      <c r="D256" s="149" t="s">
        <v>2</v>
      </c>
      <c r="E256" s="148" t="s">
        <v>524</v>
      </c>
      <c r="F256" s="148" t="s">
        <v>525</v>
      </c>
      <c r="G256" s="148" t="s">
        <v>552</v>
      </c>
      <c r="H256" s="148" t="s">
        <v>527</v>
      </c>
      <c r="I256" s="150"/>
      <c r="J256" s="150" t="s">
        <v>40</v>
      </c>
      <c r="K256" s="212">
        <v>509</v>
      </c>
      <c r="L256" s="187"/>
      <c r="M256" s="152">
        <v>5</v>
      </c>
      <c r="N256" s="153"/>
      <c r="O256" s="188">
        <f t="shared" si="27"/>
        <v>0</v>
      </c>
      <c r="P256" s="109" t="s">
        <v>1468</v>
      </c>
      <c r="Q256" s="108">
        <f>N256/75</f>
        <v>0</v>
      </c>
      <c r="R256" s="185">
        <f t="shared" si="30"/>
        <v>0</v>
      </c>
      <c r="S256" s="148"/>
      <c r="T256" s="148"/>
      <c r="U256" s="155"/>
      <c r="V256" s="155"/>
      <c r="W256" s="155"/>
      <c r="X256" s="155"/>
      <c r="Y256" s="155"/>
      <c r="Z256" s="101">
        <v>11</v>
      </c>
      <c r="AA256" s="102" t="s">
        <v>525</v>
      </c>
      <c r="AB256" s="102" t="s">
        <v>552</v>
      </c>
      <c r="AC256" s="102" t="s">
        <v>527</v>
      </c>
    </row>
    <row r="257" spans="1:31" s="189" customFormat="1" hidden="1">
      <c r="A257" s="195">
        <v>0</v>
      </c>
      <c r="B257" s="148" t="s">
        <v>15</v>
      </c>
      <c r="C257" s="148" t="s">
        <v>1948</v>
      </c>
      <c r="D257" s="149"/>
      <c r="E257" s="148" t="s">
        <v>524</v>
      </c>
      <c r="F257" s="148" t="s">
        <v>1908</v>
      </c>
      <c r="G257" s="148" t="s">
        <v>552</v>
      </c>
      <c r="H257" s="148" t="s">
        <v>527</v>
      </c>
      <c r="I257" s="150"/>
      <c r="J257" s="150" t="s">
        <v>40</v>
      </c>
      <c r="K257" s="212">
        <v>843</v>
      </c>
      <c r="L257" s="187"/>
      <c r="M257" s="152">
        <v>5</v>
      </c>
      <c r="N257" s="153"/>
      <c r="O257" s="188">
        <f t="shared" si="27"/>
        <v>0</v>
      </c>
      <c r="P257" s="109" t="s">
        <v>1468</v>
      </c>
      <c r="Q257" s="108">
        <f>N257/40</f>
        <v>0</v>
      </c>
      <c r="R257" s="185">
        <f t="shared" si="30"/>
        <v>0</v>
      </c>
      <c r="S257" s="148"/>
      <c r="T257" s="148"/>
      <c r="U257" s="155"/>
      <c r="V257" s="155"/>
      <c r="W257" s="155"/>
      <c r="X257" s="155"/>
      <c r="Y257" s="155"/>
      <c r="Z257" s="101">
        <v>11</v>
      </c>
      <c r="AA257" s="102" t="s">
        <v>1908</v>
      </c>
      <c r="AB257" s="102" t="s">
        <v>552</v>
      </c>
      <c r="AC257" s="102" t="s">
        <v>527</v>
      </c>
    </row>
    <row r="258" spans="1:31" s="189" customFormat="1" hidden="1">
      <c r="A258" s="195">
        <v>0</v>
      </c>
      <c r="B258" s="148" t="s">
        <v>15</v>
      </c>
      <c r="C258" s="148" t="s">
        <v>555</v>
      </c>
      <c r="D258" s="149" t="s">
        <v>2</v>
      </c>
      <c r="E258" s="148" t="s">
        <v>534</v>
      </c>
      <c r="F258" s="148" t="s">
        <v>535</v>
      </c>
      <c r="G258" s="148" t="s">
        <v>556</v>
      </c>
      <c r="H258" s="148" t="s">
        <v>527</v>
      </c>
      <c r="I258" s="150"/>
      <c r="J258" s="150" t="s">
        <v>40</v>
      </c>
      <c r="K258" s="212">
        <v>3681</v>
      </c>
      <c r="L258" s="187"/>
      <c r="M258" s="152">
        <v>5</v>
      </c>
      <c r="N258" s="153"/>
      <c r="O258" s="188">
        <f t="shared" si="27"/>
        <v>0</v>
      </c>
      <c r="P258" s="109" t="s">
        <v>1468</v>
      </c>
      <c r="Q258" s="108">
        <f>N258/75</f>
        <v>0</v>
      </c>
      <c r="R258" s="185">
        <f t="shared" si="30"/>
        <v>0</v>
      </c>
      <c r="S258" s="148"/>
      <c r="T258" s="148"/>
      <c r="U258" s="155"/>
      <c r="V258" s="155"/>
      <c r="W258" s="155"/>
      <c r="X258" s="155"/>
      <c r="Y258" s="155"/>
      <c r="Z258" s="101">
        <v>11</v>
      </c>
      <c r="AA258" s="102" t="s">
        <v>525</v>
      </c>
      <c r="AB258" s="102" t="s">
        <v>556</v>
      </c>
      <c r="AC258" s="102" t="s">
        <v>527</v>
      </c>
    </row>
    <row r="259" spans="1:31" s="189" customFormat="1" hidden="1">
      <c r="A259" s="195">
        <v>0</v>
      </c>
      <c r="B259" s="148" t="s">
        <v>15</v>
      </c>
      <c r="C259" s="148" t="s">
        <v>1949</v>
      </c>
      <c r="D259" s="149"/>
      <c r="E259" s="148" t="s">
        <v>524</v>
      </c>
      <c r="F259" s="148" t="s">
        <v>1908</v>
      </c>
      <c r="G259" s="148" t="s">
        <v>1950</v>
      </c>
      <c r="H259" s="148" t="s">
        <v>527</v>
      </c>
      <c r="I259" s="150"/>
      <c r="J259" s="150" t="s">
        <v>40</v>
      </c>
      <c r="K259" s="212">
        <v>405</v>
      </c>
      <c r="L259" s="187"/>
      <c r="M259" s="152">
        <v>5</v>
      </c>
      <c r="N259" s="153"/>
      <c r="O259" s="188">
        <f t="shared" si="27"/>
        <v>0</v>
      </c>
      <c r="P259" s="109" t="s">
        <v>1468</v>
      </c>
      <c r="Q259" s="108">
        <f>N259/40</f>
        <v>0</v>
      </c>
      <c r="R259" s="185">
        <f t="shared" si="30"/>
        <v>0</v>
      </c>
      <c r="S259" s="148"/>
      <c r="T259" s="148"/>
      <c r="U259" s="155"/>
      <c r="V259" s="155"/>
      <c r="W259" s="155"/>
      <c r="X259" s="155"/>
      <c r="Y259" s="155"/>
      <c r="Z259" s="101">
        <v>11</v>
      </c>
      <c r="AA259" s="102" t="s">
        <v>1908</v>
      </c>
      <c r="AB259" s="102" t="s">
        <v>1950</v>
      </c>
      <c r="AC259" s="102" t="s">
        <v>527</v>
      </c>
    </row>
    <row r="260" spans="1:31" s="189" customFormat="1" hidden="1">
      <c r="A260" s="195">
        <v>0</v>
      </c>
      <c r="B260" s="148" t="s">
        <v>15</v>
      </c>
      <c r="C260" s="148" t="s">
        <v>557</v>
      </c>
      <c r="D260" s="149" t="s">
        <v>2</v>
      </c>
      <c r="E260" s="148" t="s">
        <v>524</v>
      </c>
      <c r="F260" s="148" t="s">
        <v>525</v>
      </c>
      <c r="G260" s="148" t="s">
        <v>558</v>
      </c>
      <c r="H260" s="148" t="s">
        <v>530</v>
      </c>
      <c r="I260" s="150"/>
      <c r="J260" s="150" t="s">
        <v>40</v>
      </c>
      <c r="K260" s="212">
        <v>768</v>
      </c>
      <c r="L260" s="187"/>
      <c r="M260" s="152">
        <v>5</v>
      </c>
      <c r="N260" s="153"/>
      <c r="O260" s="188">
        <f t="shared" si="27"/>
        <v>0</v>
      </c>
      <c r="P260" s="109" t="s">
        <v>1468</v>
      </c>
      <c r="Q260" s="108">
        <f>N260/40</f>
        <v>0</v>
      </c>
      <c r="R260" s="185">
        <f t="shared" si="30"/>
        <v>0</v>
      </c>
      <c r="S260" s="148"/>
      <c r="T260" s="148"/>
      <c r="U260" s="155"/>
      <c r="V260" s="155"/>
      <c r="W260" s="155"/>
      <c r="X260" s="155"/>
      <c r="Y260" s="155"/>
      <c r="Z260" s="101">
        <v>11</v>
      </c>
      <c r="AA260" s="102" t="s">
        <v>525</v>
      </c>
      <c r="AB260" s="102" t="s">
        <v>558</v>
      </c>
      <c r="AC260" s="102" t="s">
        <v>530</v>
      </c>
    </row>
    <row r="261" spans="1:31" s="189" customFormat="1" hidden="1">
      <c r="A261" s="195">
        <v>0</v>
      </c>
      <c r="B261" s="148" t="s">
        <v>15</v>
      </c>
      <c r="C261" s="148" t="s">
        <v>1951</v>
      </c>
      <c r="D261" s="149"/>
      <c r="E261" s="148" t="s">
        <v>524</v>
      </c>
      <c r="F261" s="148" t="s">
        <v>1908</v>
      </c>
      <c r="G261" s="148" t="s">
        <v>1952</v>
      </c>
      <c r="H261" s="148" t="s">
        <v>527</v>
      </c>
      <c r="I261" s="150"/>
      <c r="J261" s="150" t="s">
        <v>40</v>
      </c>
      <c r="K261" s="212">
        <v>430</v>
      </c>
      <c r="L261" s="187"/>
      <c r="M261" s="152">
        <v>5</v>
      </c>
      <c r="N261" s="153"/>
      <c r="O261" s="188">
        <f t="shared" si="27"/>
        <v>0</v>
      </c>
      <c r="P261" s="109" t="s">
        <v>1468</v>
      </c>
      <c r="Q261" s="108">
        <f>N261/40</f>
        <v>0</v>
      </c>
      <c r="R261" s="185">
        <f t="shared" si="30"/>
        <v>0</v>
      </c>
      <c r="S261" s="148"/>
      <c r="T261" s="148"/>
      <c r="U261" s="155"/>
      <c r="V261" s="155"/>
      <c r="W261" s="155"/>
      <c r="X261" s="155"/>
      <c r="Y261" s="155"/>
      <c r="Z261" s="101">
        <v>11</v>
      </c>
      <c r="AA261" s="102" t="s">
        <v>1908</v>
      </c>
      <c r="AB261" s="102" t="s">
        <v>1952</v>
      </c>
      <c r="AC261" s="102" t="s">
        <v>527</v>
      </c>
    </row>
    <row r="262" spans="1:31" s="189" customFormat="1">
      <c r="A262" s="3">
        <v>2</v>
      </c>
      <c r="B262" s="35" t="s">
        <v>15</v>
      </c>
      <c r="C262" s="35" t="s">
        <v>2026</v>
      </c>
      <c r="D262" s="36"/>
      <c r="E262" s="35" t="s">
        <v>524</v>
      </c>
      <c r="F262" s="35" t="s">
        <v>1908</v>
      </c>
      <c r="G262" s="35" t="s">
        <v>2025</v>
      </c>
      <c r="H262" s="35" t="s">
        <v>527</v>
      </c>
      <c r="I262" s="37"/>
      <c r="J262" s="37" t="s">
        <v>40</v>
      </c>
      <c r="K262" s="211">
        <v>1463</v>
      </c>
      <c r="L262" s="179"/>
      <c r="M262" s="39">
        <v>2</v>
      </c>
      <c r="N262" s="40"/>
      <c r="O262" s="185">
        <f t="shared" ref="O262" si="31">IF(L262&lt;&gt;"",N262*L262,K262*N262)</f>
        <v>0</v>
      </c>
      <c r="P262" s="109" t="s">
        <v>1468</v>
      </c>
      <c r="Q262" s="108">
        <f>N262/40</f>
        <v>0</v>
      </c>
      <c r="R262" s="185">
        <f t="shared" ref="R262" si="32">IF(SUM($O$26:$O$5170)&gt;=100000,IF(L262&lt;&gt;"",O262,O262*0.95),O262)</f>
        <v>0</v>
      </c>
      <c r="S262" s="35"/>
      <c r="T262" s="35"/>
      <c r="U262" s="42"/>
      <c r="V262" s="42"/>
      <c r="W262" s="42"/>
      <c r="X262" s="42"/>
      <c r="Y262" s="42"/>
      <c r="Z262" s="101">
        <v>11</v>
      </c>
      <c r="AA262" s="102" t="s">
        <v>1908</v>
      </c>
      <c r="AB262" s="102" t="s">
        <v>1952</v>
      </c>
      <c r="AC262" s="102" t="s">
        <v>527</v>
      </c>
      <c r="AD262" s="142"/>
      <c r="AE262" s="142"/>
    </row>
    <row r="263" spans="1:31" s="189" customFormat="1">
      <c r="A263" s="3">
        <v>10</v>
      </c>
      <c r="B263" s="35" t="s">
        <v>15</v>
      </c>
      <c r="C263" s="35" t="s">
        <v>559</v>
      </c>
      <c r="D263" s="36" t="s">
        <v>2</v>
      </c>
      <c r="E263" s="35" t="s">
        <v>524</v>
      </c>
      <c r="F263" s="35" t="s">
        <v>525</v>
      </c>
      <c r="G263" s="35" t="s">
        <v>560</v>
      </c>
      <c r="H263" s="35" t="s">
        <v>527</v>
      </c>
      <c r="I263" s="37"/>
      <c r="J263" s="37" t="s">
        <v>40</v>
      </c>
      <c r="K263" s="211">
        <v>545</v>
      </c>
      <c r="L263" s="179"/>
      <c r="M263" s="39">
        <v>5</v>
      </c>
      <c r="N263" s="40"/>
      <c r="O263" s="185">
        <f t="shared" ref="O263:O296" si="33">IF(L263&lt;&gt;"",N263*L263,K263*N263)</f>
        <v>0</v>
      </c>
      <c r="P263" s="109" t="s">
        <v>1468</v>
      </c>
      <c r="Q263" s="108">
        <f>N263/75</f>
        <v>0</v>
      </c>
      <c r="R263" s="185">
        <f t="shared" si="30"/>
        <v>0</v>
      </c>
      <c r="S263" s="35"/>
      <c r="T263" s="35"/>
      <c r="U263" s="42"/>
      <c r="V263" s="42"/>
      <c r="W263" s="42"/>
      <c r="X263" s="42"/>
      <c r="Y263" s="42"/>
      <c r="Z263" s="101">
        <v>11</v>
      </c>
      <c r="AA263" s="102" t="s">
        <v>525</v>
      </c>
      <c r="AB263" s="102" t="s">
        <v>560</v>
      </c>
      <c r="AC263" s="102" t="s">
        <v>527</v>
      </c>
      <c r="AD263" s="142"/>
      <c r="AE263" s="142"/>
    </row>
    <row r="264" spans="1:31" s="189" customFormat="1" hidden="1">
      <c r="A264" s="195">
        <v>0</v>
      </c>
      <c r="B264" s="148" t="s">
        <v>15</v>
      </c>
      <c r="C264" s="148" t="s">
        <v>1953</v>
      </c>
      <c r="D264" s="149"/>
      <c r="E264" s="148" t="s">
        <v>524</v>
      </c>
      <c r="F264" s="148" t="s">
        <v>1908</v>
      </c>
      <c r="G264" s="148" t="s">
        <v>1954</v>
      </c>
      <c r="H264" s="148" t="s">
        <v>527</v>
      </c>
      <c r="I264" s="150"/>
      <c r="J264" s="150" t="s">
        <v>40</v>
      </c>
      <c r="K264" s="212">
        <v>493</v>
      </c>
      <c r="L264" s="187"/>
      <c r="M264" s="152">
        <v>5</v>
      </c>
      <c r="N264" s="153"/>
      <c r="O264" s="188">
        <f t="shared" si="33"/>
        <v>0</v>
      </c>
      <c r="P264" s="109" t="s">
        <v>1468</v>
      </c>
      <c r="Q264" s="108">
        <f>N264/40</f>
        <v>0</v>
      </c>
      <c r="R264" s="185">
        <f t="shared" si="30"/>
        <v>0</v>
      </c>
      <c r="S264" s="148"/>
      <c r="T264" s="148"/>
      <c r="U264" s="155"/>
      <c r="V264" s="155"/>
      <c r="W264" s="155"/>
      <c r="X264" s="155"/>
      <c r="Y264" s="155"/>
      <c r="Z264" s="101">
        <v>11</v>
      </c>
      <c r="AA264" s="102" t="s">
        <v>1908</v>
      </c>
      <c r="AB264" s="102" t="s">
        <v>1954</v>
      </c>
      <c r="AC264" s="102" t="s">
        <v>527</v>
      </c>
    </row>
    <row r="265" spans="1:31" s="189" customFormat="1" hidden="1">
      <c r="A265" s="195">
        <v>0</v>
      </c>
      <c r="B265" s="148" t="s">
        <v>15</v>
      </c>
      <c r="C265" s="148" t="s">
        <v>565</v>
      </c>
      <c r="D265" s="149" t="s">
        <v>2</v>
      </c>
      <c r="E265" s="148" t="s">
        <v>524</v>
      </c>
      <c r="F265" s="148" t="s">
        <v>525</v>
      </c>
      <c r="G265" s="148" t="s">
        <v>566</v>
      </c>
      <c r="H265" s="148" t="s">
        <v>530</v>
      </c>
      <c r="I265" s="150"/>
      <c r="J265" s="150" t="s">
        <v>40</v>
      </c>
      <c r="K265" s="212">
        <v>365</v>
      </c>
      <c r="L265" s="187"/>
      <c r="M265" s="152">
        <v>5</v>
      </c>
      <c r="N265" s="153"/>
      <c r="O265" s="188">
        <f t="shared" si="33"/>
        <v>0</v>
      </c>
      <c r="P265" s="109" t="s">
        <v>1468</v>
      </c>
      <c r="Q265" s="108">
        <f>N265/40</f>
        <v>0</v>
      </c>
      <c r="R265" s="185">
        <f t="shared" si="30"/>
        <v>0</v>
      </c>
      <c r="S265" s="148"/>
      <c r="T265" s="148"/>
      <c r="U265" s="155"/>
      <c r="V265" s="155"/>
      <c r="W265" s="155"/>
      <c r="X265" s="155"/>
      <c r="Y265" s="155"/>
      <c r="Z265" s="101">
        <v>11</v>
      </c>
      <c r="AA265" s="102" t="s">
        <v>525</v>
      </c>
      <c r="AB265" s="102" t="s">
        <v>566</v>
      </c>
      <c r="AC265" s="102" t="s">
        <v>530</v>
      </c>
    </row>
    <row r="266" spans="1:31" s="142" customFormat="1">
      <c r="A266" s="202">
        <v>2</v>
      </c>
      <c r="B266" s="35" t="s">
        <v>15</v>
      </c>
      <c r="C266" s="35" t="s">
        <v>567</v>
      </c>
      <c r="D266" s="140" t="s">
        <v>2</v>
      </c>
      <c r="E266" s="35" t="s">
        <v>524</v>
      </c>
      <c r="F266" s="35" t="s">
        <v>525</v>
      </c>
      <c r="G266" s="35" t="s">
        <v>568</v>
      </c>
      <c r="H266" s="35" t="s">
        <v>530</v>
      </c>
      <c r="I266" s="37"/>
      <c r="J266" s="37" t="s">
        <v>40</v>
      </c>
      <c r="K266" s="211">
        <v>514</v>
      </c>
      <c r="L266" s="179"/>
      <c r="M266" s="39">
        <v>5</v>
      </c>
      <c r="N266" s="40"/>
      <c r="O266" s="185">
        <f t="shared" si="33"/>
        <v>0</v>
      </c>
      <c r="P266" s="109" t="s">
        <v>1468</v>
      </c>
      <c r="Q266" s="108">
        <f>N266/40</f>
        <v>0</v>
      </c>
      <c r="R266" s="185">
        <f t="shared" si="30"/>
        <v>0</v>
      </c>
      <c r="S266" s="35"/>
      <c r="T266" s="35"/>
      <c r="U266" s="42"/>
      <c r="V266" s="42"/>
      <c r="W266" s="42"/>
      <c r="X266" s="42"/>
      <c r="Y266" s="42"/>
      <c r="Z266" s="101">
        <v>11</v>
      </c>
      <c r="AA266" s="102" t="s">
        <v>525</v>
      </c>
      <c r="AB266" s="102" t="s">
        <v>568</v>
      </c>
      <c r="AC266" s="102" t="s">
        <v>530</v>
      </c>
    </row>
    <row r="267" spans="1:31" s="189" customFormat="1" hidden="1">
      <c r="A267" s="195">
        <v>0</v>
      </c>
      <c r="B267" s="148" t="s">
        <v>15</v>
      </c>
      <c r="C267" s="148" t="s">
        <v>1917</v>
      </c>
      <c r="D267" s="149"/>
      <c r="E267" s="148" t="s">
        <v>534</v>
      </c>
      <c r="F267" s="148" t="s">
        <v>535</v>
      </c>
      <c r="G267" s="148" t="s">
        <v>1918</v>
      </c>
      <c r="H267" s="148" t="s">
        <v>527</v>
      </c>
      <c r="I267" s="150"/>
      <c r="J267" s="150" t="s">
        <v>40</v>
      </c>
      <c r="K267" s="212">
        <v>1515</v>
      </c>
      <c r="L267" s="187"/>
      <c r="M267" s="152">
        <v>5</v>
      </c>
      <c r="N267" s="153"/>
      <c r="O267" s="188">
        <f t="shared" si="33"/>
        <v>0</v>
      </c>
      <c r="P267" s="109" t="s">
        <v>1468</v>
      </c>
      <c r="Q267" s="108">
        <f>N267/40</f>
        <v>0</v>
      </c>
      <c r="R267" s="185">
        <f t="shared" si="30"/>
        <v>0</v>
      </c>
      <c r="S267" s="148"/>
      <c r="T267" s="148"/>
      <c r="U267" s="155"/>
      <c r="V267" s="155"/>
      <c r="W267" s="155"/>
      <c r="X267" s="155"/>
      <c r="Y267" s="155"/>
      <c r="Z267" s="101">
        <v>11</v>
      </c>
      <c r="AA267" s="102" t="s">
        <v>535</v>
      </c>
      <c r="AB267" s="102" t="s">
        <v>1918</v>
      </c>
      <c r="AC267" s="102" t="s">
        <v>527</v>
      </c>
    </row>
    <row r="268" spans="1:31" s="189" customFormat="1" hidden="1">
      <c r="A268" s="195">
        <v>0</v>
      </c>
      <c r="B268" s="148" t="s">
        <v>15</v>
      </c>
      <c r="C268" s="148" t="s">
        <v>1955</v>
      </c>
      <c r="D268" s="149"/>
      <c r="E268" s="148" t="s">
        <v>524</v>
      </c>
      <c r="F268" s="148" t="s">
        <v>1908</v>
      </c>
      <c r="G268" s="148" t="s">
        <v>1956</v>
      </c>
      <c r="H268" s="148" t="s">
        <v>527</v>
      </c>
      <c r="I268" s="150"/>
      <c r="J268" s="150" t="s">
        <v>40</v>
      </c>
      <c r="K268" s="212">
        <v>405</v>
      </c>
      <c r="L268" s="187"/>
      <c r="M268" s="152">
        <v>5</v>
      </c>
      <c r="N268" s="153"/>
      <c r="O268" s="188">
        <f t="shared" si="33"/>
        <v>0</v>
      </c>
      <c r="P268" s="109" t="s">
        <v>1468</v>
      </c>
      <c r="Q268" s="108">
        <f>N268/40</f>
        <v>0</v>
      </c>
      <c r="R268" s="185">
        <f t="shared" si="30"/>
        <v>0</v>
      </c>
      <c r="S268" s="148"/>
      <c r="T268" s="148"/>
      <c r="U268" s="155"/>
      <c r="V268" s="155"/>
      <c r="W268" s="155"/>
      <c r="X268" s="155"/>
      <c r="Y268" s="155"/>
      <c r="Z268" s="101">
        <v>11</v>
      </c>
      <c r="AA268" s="102" t="s">
        <v>1908</v>
      </c>
      <c r="AB268" s="102" t="s">
        <v>1956</v>
      </c>
      <c r="AC268" s="102" t="s">
        <v>527</v>
      </c>
    </row>
    <row r="269" spans="1:31">
      <c r="A269" s="3">
        <v>11</v>
      </c>
      <c r="B269" s="35" t="s">
        <v>15</v>
      </c>
      <c r="C269" s="35" t="s">
        <v>569</v>
      </c>
      <c r="D269" s="36" t="s">
        <v>2</v>
      </c>
      <c r="E269" s="35" t="s">
        <v>534</v>
      </c>
      <c r="F269" s="35" t="s">
        <v>535</v>
      </c>
      <c r="G269" s="35" t="s">
        <v>570</v>
      </c>
      <c r="H269" s="35" t="s">
        <v>527</v>
      </c>
      <c r="I269" s="37"/>
      <c r="J269" s="37" t="s">
        <v>40</v>
      </c>
      <c r="K269" s="211">
        <v>3566</v>
      </c>
      <c r="L269" s="179"/>
      <c r="M269" s="39">
        <v>5</v>
      </c>
      <c r="N269" s="40"/>
      <c r="O269" s="185">
        <f t="shared" si="33"/>
        <v>0</v>
      </c>
      <c r="P269" s="109" t="s">
        <v>1468</v>
      </c>
      <c r="Q269" s="108">
        <f>N269/75</f>
        <v>0</v>
      </c>
      <c r="R269" s="185">
        <f t="shared" si="30"/>
        <v>0</v>
      </c>
      <c r="S269" s="35"/>
      <c r="T269" s="35"/>
      <c r="U269" s="42"/>
      <c r="V269" s="42"/>
      <c r="W269" s="42"/>
      <c r="X269" s="42"/>
      <c r="Y269" s="42"/>
      <c r="Z269" s="101">
        <v>11</v>
      </c>
      <c r="AA269" s="102" t="s">
        <v>525</v>
      </c>
      <c r="AB269" s="102" t="s">
        <v>570</v>
      </c>
      <c r="AC269" s="102" t="s">
        <v>527</v>
      </c>
    </row>
    <row r="270" spans="1:31">
      <c r="A270" s="3">
        <v>3</v>
      </c>
      <c r="B270" s="35" t="s">
        <v>15</v>
      </c>
      <c r="C270" s="35" t="s">
        <v>2028</v>
      </c>
      <c r="D270" s="36" t="s">
        <v>2</v>
      </c>
      <c r="E270" s="35" t="s">
        <v>524</v>
      </c>
      <c r="F270" s="35" t="s">
        <v>1908</v>
      </c>
      <c r="G270" s="35" t="s">
        <v>2027</v>
      </c>
      <c r="H270" s="35" t="s">
        <v>527</v>
      </c>
      <c r="I270" s="37"/>
      <c r="J270" s="37" t="s">
        <v>40</v>
      </c>
      <c r="K270" s="211">
        <v>1159</v>
      </c>
      <c r="L270" s="179"/>
      <c r="M270" s="39">
        <v>3</v>
      </c>
      <c r="N270" s="40"/>
      <c r="O270" s="185">
        <f t="shared" ref="O270" si="34">IF(L270&lt;&gt;"",N270*L270,K270*N270)</f>
        <v>0</v>
      </c>
      <c r="P270" s="109" t="s">
        <v>1468</v>
      </c>
      <c r="Q270" s="108">
        <f>N270/75</f>
        <v>0</v>
      </c>
      <c r="R270" s="185">
        <f t="shared" ref="R270" si="35">IF(SUM($O$26:$O$5170)&gt;=100000,IF(L270&lt;&gt;"",O270,O270*0.95),O270)</f>
        <v>0</v>
      </c>
      <c r="S270" s="35"/>
      <c r="T270" s="35"/>
      <c r="U270" s="42"/>
      <c r="V270" s="42"/>
      <c r="W270" s="42"/>
      <c r="X270" s="42"/>
      <c r="Y270" s="42"/>
      <c r="Z270" s="101">
        <v>11</v>
      </c>
      <c r="AA270" s="102" t="s">
        <v>525</v>
      </c>
      <c r="AB270" s="102" t="s">
        <v>570</v>
      </c>
      <c r="AC270" s="102" t="s">
        <v>527</v>
      </c>
    </row>
    <row r="271" spans="1:31" s="189" customFormat="1" hidden="1">
      <c r="A271" s="195">
        <v>0</v>
      </c>
      <c r="B271" s="148" t="s">
        <v>15</v>
      </c>
      <c r="C271" s="148" t="s">
        <v>1957</v>
      </c>
      <c r="D271" s="149"/>
      <c r="E271" s="148" t="s">
        <v>524</v>
      </c>
      <c r="F271" s="148" t="s">
        <v>1908</v>
      </c>
      <c r="G271" s="148" t="s">
        <v>1958</v>
      </c>
      <c r="H271" s="148" t="s">
        <v>527</v>
      </c>
      <c r="I271" s="150"/>
      <c r="J271" s="150" t="s">
        <v>40</v>
      </c>
      <c r="K271" s="212">
        <v>484</v>
      </c>
      <c r="L271" s="187"/>
      <c r="M271" s="152">
        <v>5</v>
      </c>
      <c r="N271" s="153"/>
      <c r="O271" s="188">
        <f t="shared" si="33"/>
        <v>0</v>
      </c>
      <c r="P271" s="109" t="s">
        <v>1468</v>
      </c>
      <c r="Q271" s="108">
        <f>N271/40</f>
        <v>0</v>
      </c>
      <c r="R271" s="185">
        <f t="shared" si="30"/>
        <v>0</v>
      </c>
      <c r="S271" s="148"/>
      <c r="T271" s="148"/>
      <c r="U271" s="155"/>
      <c r="V271" s="155"/>
      <c r="W271" s="155"/>
      <c r="X271" s="155"/>
      <c r="Y271" s="155"/>
      <c r="Z271" s="101">
        <v>11</v>
      </c>
      <c r="AA271" s="102" t="s">
        <v>1908</v>
      </c>
      <c r="AB271" s="102" t="s">
        <v>1958</v>
      </c>
      <c r="AC271" s="102" t="s">
        <v>527</v>
      </c>
    </row>
    <row r="272" spans="1:31">
      <c r="A272" s="3">
        <v>1</v>
      </c>
      <c r="B272" s="35" t="s">
        <v>15</v>
      </c>
      <c r="C272" s="35" t="s">
        <v>2020</v>
      </c>
      <c r="D272" s="36"/>
      <c r="E272" s="35" t="s">
        <v>524</v>
      </c>
      <c r="F272" s="35" t="s">
        <v>535</v>
      </c>
      <c r="G272" s="35" t="s">
        <v>2021</v>
      </c>
      <c r="H272" s="35" t="s">
        <v>2022</v>
      </c>
      <c r="I272" s="37"/>
      <c r="J272" s="37" t="s">
        <v>40</v>
      </c>
      <c r="K272" s="211">
        <v>1197</v>
      </c>
      <c r="L272" s="179"/>
      <c r="M272" s="39">
        <v>1</v>
      </c>
      <c r="N272" s="40"/>
      <c r="O272" s="185">
        <f t="shared" ref="O272" si="36">IF(L272&lt;&gt;"",N272*L272,K272*N272)</f>
        <v>0</v>
      </c>
      <c r="P272" s="109" t="s">
        <v>1468</v>
      </c>
      <c r="Q272" s="108">
        <f>N272/40</f>
        <v>0</v>
      </c>
      <c r="R272" s="185">
        <f t="shared" ref="R272" si="37">IF(SUM($O$26:$O$5170)&gt;=100000,IF(L272&lt;&gt;"",O272,O272*0.95),O272)</f>
        <v>0</v>
      </c>
      <c r="S272" s="35"/>
      <c r="T272" s="35"/>
      <c r="U272" s="42"/>
      <c r="V272" s="42"/>
      <c r="W272" s="42"/>
      <c r="X272" s="42"/>
      <c r="Y272" s="42"/>
      <c r="Z272" s="101">
        <v>11</v>
      </c>
      <c r="AA272" s="102" t="s">
        <v>1908</v>
      </c>
      <c r="AB272" s="102" t="s">
        <v>1958</v>
      </c>
      <c r="AC272" s="102" t="s">
        <v>527</v>
      </c>
    </row>
    <row r="273" spans="1:29" s="189" customFormat="1" hidden="1">
      <c r="A273" s="195">
        <v>0</v>
      </c>
      <c r="B273" s="148" t="s">
        <v>15</v>
      </c>
      <c r="C273" s="148" t="s">
        <v>1959</v>
      </c>
      <c r="D273" s="149"/>
      <c r="E273" s="148" t="s">
        <v>524</v>
      </c>
      <c r="F273" s="148" t="s">
        <v>1908</v>
      </c>
      <c r="G273" s="148" t="s">
        <v>1960</v>
      </c>
      <c r="H273" s="148" t="s">
        <v>527</v>
      </c>
      <c r="I273" s="150"/>
      <c r="J273" s="150" t="s">
        <v>40</v>
      </c>
      <c r="K273" s="212">
        <v>405</v>
      </c>
      <c r="L273" s="187"/>
      <c r="M273" s="152">
        <v>5</v>
      </c>
      <c r="N273" s="153"/>
      <c r="O273" s="188">
        <f t="shared" si="33"/>
        <v>0</v>
      </c>
      <c r="P273" s="109" t="s">
        <v>1468</v>
      </c>
      <c r="Q273" s="108">
        <f>N273/40</f>
        <v>0</v>
      </c>
      <c r="R273" s="185">
        <f t="shared" si="30"/>
        <v>0</v>
      </c>
      <c r="S273" s="148"/>
      <c r="T273" s="148"/>
      <c r="U273" s="155"/>
      <c r="V273" s="155"/>
      <c r="W273" s="155"/>
      <c r="X273" s="155"/>
      <c r="Y273" s="155"/>
      <c r="Z273" s="101">
        <v>11</v>
      </c>
      <c r="AA273" s="102" t="s">
        <v>1908</v>
      </c>
      <c r="AB273" s="102" t="s">
        <v>1960</v>
      </c>
      <c r="AC273" s="102" t="s">
        <v>527</v>
      </c>
    </row>
    <row r="274" spans="1:29" s="189" customFormat="1" hidden="1">
      <c r="A274" s="195">
        <v>0</v>
      </c>
      <c r="B274" s="148" t="s">
        <v>15</v>
      </c>
      <c r="C274" s="148" t="s">
        <v>571</v>
      </c>
      <c r="D274" s="149" t="s">
        <v>2</v>
      </c>
      <c r="E274" s="148" t="s">
        <v>524</v>
      </c>
      <c r="F274" s="148" t="s">
        <v>525</v>
      </c>
      <c r="G274" s="148" t="s">
        <v>572</v>
      </c>
      <c r="H274" s="148" t="s">
        <v>527</v>
      </c>
      <c r="I274" s="150"/>
      <c r="J274" s="150" t="s">
        <v>40</v>
      </c>
      <c r="K274" s="212">
        <v>989</v>
      </c>
      <c r="L274" s="187"/>
      <c r="M274" s="152">
        <v>5</v>
      </c>
      <c r="N274" s="153"/>
      <c r="O274" s="188">
        <f t="shared" si="33"/>
        <v>0</v>
      </c>
      <c r="P274" s="109" t="s">
        <v>1468</v>
      </c>
      <c r="Q274" s="108">
        <f>N274/75</f>
        <v>0</v>
      </c>
      <c r="R274" s="185">
        <f t="shared" si="30"/>
        <v>0</v>
      </c>
      <c r="S274" s="148"/>
      <c r="T274" s="148"/>
      <c r="U274" s="155"/>
      <c r="V274" s="155"/>
      <c r="W274" s="155"/>
      <c r="X274" s="155"/>
      <c r="Y274" s="155"/>
      <c r="Z274" s="101">
        <v>11</v>
      </c>
      <c r="AA274" s="102" t="s">
        <v>525</v>
      </c>
      <c r="AB274" s="102" t="s">
        <v>572</v>
      </c>
      <c r="AC274" s="102" t="s">
        <v>527</v>
      </c>
    </row>
    <row r="275" spans="1:29" s="189" customFormat="1" hidden="1">
      <c r="A275" s="195">
        <v>0</v>
      </c>
      <c r="B275" s="148" t="s">
        <v>15</v>
      </c>
      <c r="C275" s="148" t="s">
        <v>1961</v>
      </c>
      <c r="D275" s="149"/>
      <c r="E275" s="148" t="s">
        <v>524</v>
      </c>
      <c r="F275" s="148" t="s">
        <v>1908</v>
      </c>
      <c r="G275" s="148" t="s">
        <v>1962</v>
      </c>
      <c r="H275" s="148" t="s">
        <v>527</v>
      </c>
      <c r="I275" s="150"/>
      <c r="J275" s="150" t="s">
        <v>40</v>
      </c>
      <c r="K275" s="212">
        <v>475</v>
      </c>
      <c r="L275" s="187"/>
      <c r="M275" s="152">
        <v>5</v>
      </c>
      <c r="N275" s="153"/>
      <c r="O275" s="188">
        <f t="shared" si="33"/>
        <v>0</v>
      </c>
      <c r="P275" s="109" t="s">
        <v>1468</v>
      </c>
      <c r="Q275" s="108">
        <f t="shared" ref="Q275:Q291" si="38">N275/40</f>
        <v>0</v>
      </c>
      <c r="R275" s="185">
        <f t="shared" si="30"/>
        <v>0</v>
      </c>
      <c r="S275" s="148"/>
      <c r="T275" s="148"/>
      <c r="U275" s="155"/>
      <c r="V275" s="155"/>
      <c r="W275" s="155"/>
      <c r="X275" s="155"/>
      <c r="Y275" s="155"/>
      <c r="Z275" s="101">
        <v>11</v>
      </c>
      <c r="AA275" s="102" t="s">
        <v>1908</v>
      </c>
      <c r="AB275" s="102" t="s">
        <v>1962</v>
      </c>
      <c r="AC275" s="102" t="s">
        <v>527</v>
      </c>
    </row>
    <row r="276" spans="1:29" s="189" customFormat="1" hidden="1">
      <c r="A276" s="195">
        <v>0</v>
      </c>
      <c r="B276" s="148" t="s">
        <v>15</v>
      </c>
      <c r="C276" s="148" t="s">
        <v>1919</v>
      </c>
      <c r="D276" s="149"/>
      <c r="E276" s="148" t="s">
        <v>534</v>
      </c>
      <c r="F276" s="148" t="s">
        <v>535</v>
      </c>
      <c r="G276" s="148" t="s">
        <v>1920</v>
      </c>
      <c r="H276" s="148" t="s">
        <v>527</v>
      </c>
      <c r="I276" s="150"/>
      <c r="J276" s="150" t="s">
        <v>40</v>
      </c>
      <c r="K276" s="212">
        <v>1515</v>
      </c>
      <c r="L276" s="187"/>
      <c r="M276" s="152">
        <v>5</v>
      </c>
      <c r="N276" s="153"/>
      <c r="O276" s="188">
        <f t="shared" si="33"/>
        <v>0</v>
      </c>
      <c r="P276" s="109" t="s">
        <v>1468</v>
      </c>
      <c r="Q276" s="108">
        <f t="shared" si="38"/>
        <v>0</v>
      </c>
      <c r="R276" s="185">
        <f t="shared" si="30"/>
        <v>0</v>
      </c>
      <c r="S276" s="148"/>
      <c r="T276" s="148"/>
      <c r="U276" s="155"/>
      <c r="V276" s="155"/>
      <c r="W276" s="155"/>
      <c r="X276" s="155"/>
      <c r="Y276" s="155"/>
      <c r="Z276" s="101">
        <v>11</v>
      </c>
      <c r="AA276" s="102" t="s">
        <v>535</v>
      </c>
      <c r="AB276" s="102" t="s">
        <v>1920</v>
      </c>
      <c r="AC276" s="102" t="s">
        <v>527</v>
      </c>
    </row>
    <row r="277" spans="1:29" s="189" customFormat="1" hidden="1">
      <c r="A277" s="195">
        <v>0</v>
      </c>
      <c r="B277" s="148" t="s">
        <v>15</v>
      </c>
      <c r="C277" s="148" t="s">
        <v>1963</v>
      </c>
      <c r="D277" s="149"/>
      <c r="E277" s="148" t="s">
        <v>524</v>
      </c>
      <c r="F277" s="148" t="s">
        <v>1908</v>
      </c>
      <c r="G277" s="148" t="s">
        <v>1964</v>
      </c>
      <c r="H277" s="148" t="s">
        <v>527</v>
      </c>
      <c r="I277" s="150"/>
      <c r="J277" s="150" t="s">
        <v>40</v>
      </c>
      <c r="K277" s="212">
        <v>315</v>
      </c>
      <c r="L277" s="187"/>
      <c r="M277" s="152">
        <v>5</v>
      </c>
      <c r="N277" s="153"/>
      <c r="O277" s="188">
        <f t="shared" si="33"/>
        <v>0</v>
      </c>
      <c r="P277" s="109" t="s">
        <v>1468</v>
      </c>
      <c r="Q277" s="108">
        <f t="shared" si="38"/>
        <v>0</v>
      </c>
      <c r="R277" s="185">
        <f t="shared" si="30"/>
        <v>0</v>
      </c>
      <c r="S277" s="148"/>
      <c r="T277" s="148"/>
      <c r="U277" s="155"/>
      <c r="V277" s="155"/>
      <c r="W277" s="155"/>
      <c r="X277" s="155"/>
      <c r="Y277" s="155"/>
      <c r="Z277" s="101">
        <v>11</v>
      </c>
      <c r="AA277" s="102" t="s">
        <v>1908</v>
      </c>
      <c r="AB277" s="102" t="s">
        <v>1964</v>
      </c>
      <c r="AC277" s="102" t="s">
        <v>527</v>
      </c>
    </row>
    <row r="278" spans="1:29" s="189" customFormat="1" hidden="1">
      <c r="A278" s="195">
        <v>0</v>
      </c>
      <c r="B278" s="148" t="s">
        <v>15</v>
      </c>
      <c r="C278" s="148" t="s">
        <v>1965</v>
      </c>
      <c r="D278" s="149"/>
      <c r="E278" s="148" t="s">
        <v>524</v>
      </c>
      <c r="F278" s="148" t="s">
        <v>1908</v>
      </c>
      <c r="G278" s="148" t="s">
        <v>1966</v>
      </c>
      <c r="H278" s="148" t="s">
        <v>527</v>
      </c>
      <c r="I278" s="150"/>
      <c r="J278" s="150" t="s">
        <v>40</v>
      </c>
      <c r="K278" s="212">
        <v>315</v>
      </c>
      <c r="L278" s="187"/>
      <c r="M278" s="152">
        <v>5</v>
      </c>
      <c r="N278" s="153"/>
      <c r="O278" s="188">
        <f t="shared" si="33"/>
        <v>0</v>
      </c>
      <c r="P278" s="109" t="s">
        <v>1468</v>
      </c>
      <c r="Q278" s="108">
        <f t="shared" si="38"/>
        <v>0</v>
      </c>
      <c r="R278" s="185">
        <f t="shared" si="30"/>
        <v>0</v>
      </c>
      <c r="S278" s="148"/>
      <c r="T278" s="148"/>
      <c r="U278" s="155"/>
      <c r="V278" s="155"/>
      <c r="W278" s="155"/>
      <c r="X278" s="155"/>
      <c r="Y278" s="155"/>
      <c r="Z278" s="101">
        <v>11</v>
      </c>
      <c r="AA278" s="102" t="s">
        <v>1908</v>
      </c>
      <c r="AB278" s="102" t="s">
        <v>1966</v>
      </c>
      <c r="AC278" s="102" t="s">
        <v>527</v>
      </c>
    </row>
    <row r="279" spans="1:29" s="189" customFormat="1" hidden="1">
      <c r="A279" s="195">
        <v>0</v>
      </c>
      <c r="B279" s="148" t="s">
        <v>15</v>
      </c>
      <c r="C279" s="148" t="s">
        <v>1967</v>
      </c>
      <c r="D279" s="149"/>
      <c r="E279" s="148" t="s">
        <v>524</v>
      </c>
      <c r="F279" s="148" t="s">
        <v>1908</v>
      </c>
      <c r="G279" s="148" t="s">
        <v>1968</v>
      </c>
      <c r="H279" s="148" t="s">
        <v>527</v>
      </c>
      <c r="I279" s="150"/>
      <c r="J279" s="150" t="s">
        <v>40</v>
      </c>
      <c r="K279" s="212">
        <v>315</v>
      </c>
      <c r="L279" s="187"/>
      <c r="M279" s="152">
        <v>5</v>
      </c>
      <c r="N279" s="153"/>
      <c r="O279" s="188">
        <f t="shared" si="33"/>
        <v>0</v>
      </c>
      <c r="P279" s="109" t="s">
        <v>1468</v>
      </c>
      <c r="Q279" s="108">
        <f t="shared" si="38"/>
        <v>0</v>
      </c>
      <c r="R279" s="185">
        <f t="shared" si="30"/>
        <v>0</v>
      </c>
      <c r="S279" s="148"/>
      <c r="T279" s="148"/>
      <c r="U279" s="155"/>
      <c r="V279" s="155"/>
      <c r="W279" s="155"/>
      <c r="X279" s="155"/>
      <c r="Y279" s="155"/>
      <c r="Z279" s="101">
        <v>11</v>
      </c>
      <c r="AA279" s="102" t="s">
        <v>1908</v>
      </c>
      <c r="AB279" s="102" t="s">
        <v>1968</v>
      </c>
      <c r="AC279" s="102" t="s">
        <v>527</v>
      </c>
    </row>
    <row r="280" spans="1:29" s="189" customFormat="1" hidden="1">
      <c r="A280" s="195">
        <v>0</v>
      </c>
      <c r="B280" s="148" t="s">
        <v>15</v>
      </c>
      <c r="C280" s="148" t="s">
        <v>1969</v>
      </c>
      <c r="D280" s="149"/>
      <c r="E280" s="148" t="s">
        <v>524</v>
      </c>
      <c r="F280" s="148" t="s">
        <v>1908</v>
      </c>
      <c r="G280" s="148" t="s">
        <v>1970</v>
      </c>
      <c r="H280" s="148" t="s">
        <v>527</v>
      </c>
      <c r="I280" s="150"/>
      <c r="J280" s="150" t="s">
        <v>40</v>
      </c>
      <c r="K280" s="212">
        <v>315</v>
      </c>
      <c r="L280" s="187"/>
      <c r="M280" s="152">
        <v>5</v>
      </c>
      <c r="N280" s="153"/>
      <c r="O280" s="188">
        <f t="shared" si="33"/>
        <v>0</v>
      </c>
      <c r="P280" s="109" t="s">
        <v>1468</v>
      </c>
      <c r="Q280" s="108">
        <f t="shared" si="38"/>
        <v>0</v>
      </c>
      <c r="R280" s="185">
        <f t="shared" si="30"/>
        <v>0</v>
      </c>
      <c r="S280" s="148"/>
      <c r="T280" s="148"/>
      <c r="U280" s="155"/>
      <c r="V280" s="155"/>
      <c r="W280" s="155"/>
      <c r="X280" s="155"/>
      <c r="Y280" s="155"/>
      <c r="Z280" s="101">
        <v>11</v>
      </c>
      <c r="AA280" s="102" t="s">
        <v>1908</v>
      </c>
      <c r="AB280" s="102" t="s">
        <v>1970</v>
      </c>
      <c r="AC280" s="102" t="s">
        <v>527</v>
      </c>
    </row>
    <row r="281" spans="1:29" s="189" customFormat="1" hidden="1">
      <c r="A281" s="195">
        <v>0</v>
      </c>
      <c r="B281" s="148" t="s">
        <v>15</v>
      </c>
      <c r="C281" s="148" t="s">
        <v>573</v>
      </c>
      <c r="D281" s="149" t="s">
        <v>2</v>
      </c>
      <c r="E281" s="148" t="s">
        <v>524</v>
      </c>
      <c r="F281" s="148" t="s">
        <v>525</v>
      </c>
      <c r="G281" s="148" t="s">
        <v>574</v>
      </c>
      <c r="H281" s="148" t="s">
        <v>530</v>
      </c>
      <c r="I281" s="150"/>
      <c r="J281" s="150" t="s">
        <v>40</v>
      </c>
      <c r="K281" s="212">
        <v>337</v>
      </c>
      <c r="L281" s="187"/>
      <c r="M281" s="152">
        <v>5</v>
      </c>
      <c r="N281" s="153"/>
      <c r="O281" s="188">
        <f t="shared" si="33"/>
        <v>0</v>
      </c>
      <c r="P281" s="109" t="s">
        <v>1468</v>
      </c>
      <c r="Q281" s="108">
        <f t="shared" si="38"/>
        <v>0</v>
      </c>
      <c r="R281" s="185">
        <f t="shared" si="30"/>
        <v>0</v>
      </c>
      <c r="S281" s="148"/>
      <c r="T281" s="148"/>
      <c r="U281" s="155"/>
      <c r="V281" s="155"/>
      <c r="W281" s="155"/>
      <c r="X281" s="155"/>
      <c r="Y281" s="155"/>
      <c r="Z281" s="101">
        <v>11</v>
      </c>
      <c r="AA281" s="102" t="s">
        <v>525</v>
      </c>
      <c r="AB281" s="102" t="s">
        <v>574</v>
      </c>
      <c r="AC281" s="102" t="s">
        <v>530</v>
      </c>
    </row>
    <row r="282" spans="1:29" s="189" customFormat="1" hidden="1">
      <c r="A282" s="195">
        <v>0</v>
      </c>
      <c r="B282" s="148" t="s">
        <v>15</v>
      </c>
      <c r="C282" s="148" t="s">
        <v>1971</v>
      </c>
      <c r="D282" s="149"/>
      <c r="E282" s="148" t="s">
        <v>524</v>
      </c>
      <c r="F282" s="148" t="s">
        <v>1908</v>
      </c>
      <c r="G282" s="148" t="s">
        <v>1972</v>
      </c>
      <c r="H282" s="148" t="s">
        <v>527</v>
      </c>
      <c r="I282" s="150"/>
      <c r="J282" s="150" t="s">
        <v>40</v>
      </c>
      <c r="K282" s="212">
        <v>405</v>
      </c>
      <c r="L282" s="187"/>
      <c r="M282" s="152">
        <v>5</v>
      </c>
      <c r="N282" s="153"/>
      <c r="O282" s="188">
        <f t="shared" si="33"/>
        <v>0</v>
      </c>
      <c r="P282" s="109" t="s">
        <v>1468</v>
      </c>
      <c r="Q282" s="108">
        <f t="shared" si="38"/>
        <v>0</v>
      </c>
      <c r="R282" s="185">
        <f t="shared" si="30"/>
        <v>0</v>
      </c>
      <c r="S282" s="148"/>
      <c r="T282" s="148"/>
      <c r="U282" s="155"/>
      <c r="V282" s="155"/>
      <c r="W282" s="155"/>
      <c r="X282" s="155"/>
      <c r="Y282" s="155"/>
      <c r="Z282" s="101">
        <v>11</v>
      </c>
      <c r="AA282" s="102" t="s">
        <v>1908</v>
      </c>
      <c r="AB282" s="102" t="s">
        <v>1972</v>
      </c>
      <c r="AC282" s="102" t="s">
        <v>527</v>
      </c>
    </row>
    <row r="283" spans="1:29">
      <c r="A283" s="3">
        <v>5</v>
      </c>
      <c r="B283" s="35" t="s">
        <v>15</v>
      </c>
      <c r="C283" s="35" t="s">
        <v>575</v>
      </c>
      <c r="D283" s="36" t="s">
        <v>2</v>
      </c>
      <c r="E283" s="35" t="s">
        <v>524</v>
      </c>
      <c r="F283" s="35" t="s">
        <v>525</v>
      </c>
      <c r="G283" s="35" t="s">
        <v>576</v>
      </c>
      <c r="H283" s="35" t="s">
        <v>530</v>
      </c>
      <c r="I283" s="37"/>
      <c r="J283" s="37" t="s">
        <v>40</v>
      </c>
      <c r="K283" s="211">
        <v>1090</v>
      </c>
      <c r="L283" s="179"/>
      <c r="M283" s="39">
        <v>5</v>
      </c>
      <c r="N283" s="40"/>
      <c r="O283" s="185">
        <f t="shared" si="33"/>
        <v>0</v>
      </c>
      <c r="P283" s="109" t="s">
        <v>1468</v>
      </c>
      <c r="Q283" s="108">
        <f t="shared" si="38"/>
        <v>0</v>
      </c>
      <c r="R283" s="185">
        <f t="shared" si="30"/>
        <v>0</v>
      </c>
      <c r="S283" s="35"/>
      <c r="T283" s="35"/>
      <c r="U283" s="42"/>
      <c r="V283" s="42"/>
      <c r="W283" s="42"/>
      <c r="X283" s="42"/>
      <c r="Y283" s="42"/>
      <c r="Z283" s="101">
        <v>11</v>
      </c>
      <c r="AA283" s="102" t="s">
        <v>525</v>
      </c>
      <c r="AB283" s="102" t="s">
        <v>576</v>
      </c>
      <c r="AC283" s="102" t="s">
        <v>530</v>
      </c>
    </row>
    <row r="284" spans="1:29" s="189" customFormat="1" hidden="1">
      <c r="A284" s="195">
        <v>0</v>
      </c>
      <c r="B284" s="148" t="s">
        <v>15</v>
      </c>
      <c r="C284" s="148" t="s">
        <v>577</v>
      </c>
      <c r="D284" s="149" t="s">
        <v>2</v>
      </c>
      <c r="E284" s="148" t="s">
        <v>524</v>
      </c>
      <c r="F284" s="148" t="s">
        <v>525</v>
      </c>
      <c r="G284" s="148" t="s">
        <v>578</v>
      </c>
      <c r="H284" s="148" t="s">
        <v>530</v>
      </c>
      <c r="I284" s="150"/>
      <c r="J284" s="150" t="s">
        <v>40</v>
      </c>
      <c r="K284" s="212">
        <v>798</v>
      </c>
      <c r="L284" s="187"/>
      <c r="M284" s="152">
        <v>5</v>
      </c>
      <c r="N284" s="153"/>
      <c r="O284" s="188">
        <f t="shared" si="33"/>
        <v>0</v>
      </c>
      <c r="P284" s="109" t="s">
        <v>1468</v>
      </c>
      <c r="Q284" s="108">
        <f t="shared" si="38"/>
        <v>0</v>
      </c>
      <c r="R284" s="185">
        <f t="shared" si="30"/>
        <v>0</v>
      </c>
      <c r="S284" s="148"/>
      <c r="T284" s="148"/>
      <c r="U284" s="155"/>
      <c r="V284" s="155"/>
      <c r="W284" s="155"/>
      <c r="X284" s="155"/>
      <c r="Y284" s="155"/>
      <c r="Z284" s="101">
        <v>11</v>
      </c>
      <c r="AA284" s="102" t="s">
        <v>525</v>
      </c>
      <c r="AB284" s="102" t="s">
        <v>578</v>
      </c>
      <c r="AC284" s="102" t="s">
        <v>530</v>
      </c>
    </row>
    <row r="285" spans="1:29" s="189" customFormat="1" hidden="1">
      <c r="A285" s="195">
        <v>0</v>
      </c>
      <c r="B285" s="148" t="s">
        <v>15</v>
      </c>
      <c r="C285" s="148" t="s">
        <v>1973</v>
      </c>
      <c r="D285" s="149"/>
      <c r="E285" s="148" t="s">
        <v>524</v>
      </c>
      <c r="F285" s="148" t="s">
        <v>1908</v>
      </c>
      <c r="G285" s="148" t="s">
        <v>1974</v>
      </c>
      <c r="H285" s="148" t="s">
        <v>527</v>
      </c>
      <c r="I285" s="150"/>
      <c r="J285" s="150" t="s">
        <v>40</v>
      </c>
      <c r="K285" s="212">
        <v>405</v>
      </c>
      <c r="L285" s="187"/>
      <c r="M285" s="152">
        <v>5</v>
      </c>
      <c r="N285" s="153"/>
      <c r="O285" s="188">
        <f t="shared" si="33"/>
        <v>0</v>
      </c>
      <c r="P285" s="109" t="s">
        <v>1468</v>
      </c>
      <c r="Q285" s="108">
        <f t="shared" si="38"/>
        <v>0</v>
      </c>
      <c r="R285" s="185">
        <f t="shared" si="30"/>
        <v>0</v>
      </c>
      <c r="S285" s="148"/>
      <c r="T285" s="148"/>
      <c r="U285" s="155"/>
      <c r="V285" s="155"/>
      <c r="W285" s="155"/>
      <c r="X285" s="155"/>
      <c r="Y285" s="155"/>
      <c r="Z285" s="101">
        <v>11</v>
      </c>
      <c r="AA285" s="102" t="s">
        <v>1908</v>
      </c>
      <c r="AB285" s="102" t="s">
        <v>1974</v>
      </c>
      <c r="AC285" s="102" t="s">
        <v>527</v>
      </c>
    </row>
    <row r="286" spans="1:29" s="189" customFormat="1" hidden="1">
      <c r="A286" s="195">
        <v>0</v>
      </c>
      <c r="B286" s="148" t="s">
        <v>15</v>
      </c>
      <c r="C286" s="148" t="s">
        <v>1910</v>
      </c>
      <c r="D286" s="149"/>
      <c r="E286" s="148" t="s">
        <v>524</v>
      </c>
      <c r="F286" s="148" t="s">
        <v>1908</v>
      </c>
      <c r="G286" s="148" t="s">
        <v>1911</v>
      </c>
      <c r="H286" s="148" t="s">
        <v>527</v>
      </c>
      <c r="I286" s="150"/>
      <c r="J286" s="150" t="s">
        <v>40</v>
      </c>
      <c r="K286" s="212">
        <v>471</v>
      </c>
      <c r="L286" s="187"/>
      <c r="M286" s="152">
        <v>5</v>
      </c>
      <c r="N286" s="153"/>
      <c r="O286" s="188">
        <f t="shared" si="33"/>
        <v>0</v>
      </c>
      <c r="P286" s="109" t="s">
        <v>1468</v>
      </c>
      <c r="Q286" s="108">
        <f t="shared" si="38"/>
        <v>0</v>
      </c>
      <c r="R286" s="185">
        <f t="shared" ref="R286:R318" si="39">IF(SUM($O$26:$O$5170)&gt;=100000,IF(L286&lt;&gt;"",O286,O286*0.95),O286)</f>
        <v>0</v>
      </c>
      <c r="S286" s="148"/>
      <c r="T286" s="148"/>
      <c r="U286" s="155"/>
      <c r="V286" s="155"/>
      <c r="W286" s="155"/>
      <c r="X286" s="155"/>
      <c r="Y286" s="155"/>
      <c r="Z286" s="101">
        <v>11</v>
      </c>
      <c r="AA286" s="102" t="s">
        <v>1908</v>
      </c>
      <c r="AB286" s="102" t="s">
        <v>1911</v>
      </c>
      <c r="AC286" s="102" t="s">
        <v>527</v>
      </c>
    </row>
    <row r="287" spans="1:29" s="189" customFormat="1" hidden="1">
      <c r="A287" s="195">
        <v>0</v>
      </c>
      <c r="B287" s="148" t="s">
        <v>15</v>
      </c>
      <c r="C287" s="148" t="s">
        <v>579</v>
      </c>
      <c r="D287" s="149" t="s">
        <v>2</v>
      </c>
      <c r="E287" s="148" t="s">
        <v>524</v>
      </c>
      <c r="F287" s="148" t="s">
        <v>525</v>
      </c>
      <c r="G287" s="148" t="s">
        <v>580</v>
      </c>
      <c r="H287" s="148" t="s">
        <v>530</v>
      </c>
      <c r="I287" s="150"/>
      <c r="J287" s="150" t="s">
        <v>40</v>
      </c>
      <c r="K287" s="212">
        <v>768</v>
      </c>
      <c r="L287" s="187"/>
      <c r="M287" s="152">
        <v>5</v>
      </c>
      <c r="N287" s="153"/>
      <c r="O287" s="188">
        <f t="shared" si="33"/>
        <v>0</v>
      </c>
      <c r="P287" s="109" t="s">
        <v>1468</v>
      </c>
      <c r="Q287" s="108">
        <f t="shared" si="38"/>
        <v>0</v>
      </c>
      <c r="R287" s="185">
        <f t="shared" si="39"/>
        <v>0</v>
      </c>
      <c r="S287" s="148"/>
      <c r="T287" s="148"/>
      <c r="U287" s="155"/>
      <c r="V287" s="155"/>
      <c r="W287" s="155"/>
      <c r="X287" s="155"/>
      <c r="Y287" s="155"/>
      <c r="Z287" s="101">
        <v>11</v>
      </c>
      <c r="AA287" s="102" t="s">
        <v>525</v>
      </c>
      <c r="AB287" s="102" t="s">
        <v>580</v>
      </c>
      <c r="AC287" s="102" t="s">
        <v>530</v>
      </c>
    </row>
    <row r="288" spans="1:29" s="189" customFormat="1" hidden="1">
      <c r="A288" s="195">
        <v>0</v>
      </c>
      <c r="B288" s="148" t="s">
        <v>15</v>
      </c>
      <c r="C288" s="148" t="s">
        <v>1975</v>
      </c>
      <c r="D288" s="149"/>
      <c r="E288" s="148" t="s">
        <v>524</v>
      </c>
      <c r="F288" s="148" t="s">
        <v>1908</v>
      </c>
      <c r="G288" s="148" t="s">
        <v>1976</v>
      </c>
      <c r="H288" s="148" t="s">
        <v>527</v>
      </c>
      <c r="I288" s="150"/>
      <c r="J288" s="150" t="s">
        <v>40</v>
      </c>
      <c r="K288" s="212">
        <v>405</v>
      </c>
      <c r="L288" s="187"/>
      <c r="M288" s="152">
        <v>5</v>
      </c>
      <c r="N288" s="153"/>
      <c r="O288" s="188">
        <f t="shared" si="33"/>
        <v>0</v>
      </c>
      <c r="P288" s="109" t="s">
        <v>1468</v>
      </c>
      <c r="Q288" s="108">
        <f t="shared" si="38"/>
        <v>0</v>
      </c>
      <c r="R288" s="185">
        <f t="shared" si="39"/>
        <v>0</v>
      </c>
      <c r="S288" s="148"/>
      <c r="T288" s="148"/>
      <c r="U288" s="155"/>
      <c r="V288" s="155"/>
      <c r="W288" s="155"/>
      <c r="X288" s="155"/>
      <c r="Y288" s="155"/>
      <c r="Z288" s="101">
        <v>11</v>
      </c>
      <c r="AA288" s="102" t="s">
        <v>1908</v>
      </c>
      <c r="AB288" s="102" t="s">
        <v>1976</v>
      </c>
      <c r="AC288" s="102" t="s">
        <v>527</v>
      </c>
    </row>
    <row r="289" spans="1:29" s="189" customFormat="1" hidden="1">
      <c r="A289" s="195">
        <v>0</v>
      </c>
      <c r="B289" s="148" t="s">
        <v>15</v>
      </c>
      <c r="C289" s="148" t="s">
        <v>1977</v>
      </c>
      <c r="D289" s="149"/>
      <c r="E289" s="148" t="s">
        <v>524</v>
      </c>
      <c r="F289" s="148" t="s">
        <v>1908</v>
      </c>
      <c r="G289" s="148" t="s">
        <v>1978</v>
      </c>
      <c r="H289" s="148" t="s">
        <v>527</v>
      </c>
      <c r="I289" s="150"/>
      <c r="J289" s="150" t="s">
        <v>40</v>
      </c>
      <c r="K289" s="212">
        <v>405</v>
      </c>
      <c r="L289" s="187"/>
      <c r="M289" s="152">
        <v>5</v>
      </c>
      <c r="N289" s="153"/>
      <c r="O289" s="188">
        <f t="shared" si="33"/>
        <v>0</v>
      </c>
      <c r="P289" s="109" t="s">
        <v>1468</v>
      </c>
      <c r="Q289" s="108">
        <f t="shared" si="38"/>
        <v>0</v>
      </c>
      <c r="R289" s="185">
        <f t="shared" si="39"/>
        <v>0</v>
      </c>
      <c r="S289" s="148"/>
      <c r="T289" s="148"/>
      <c r="U289" s="155"/>
      <c r="V289" s="155"/>
      <c r="W289" s="155"/>
      <c r="X289" s="155"/>
      <c r="Y289" s="155"/>
      <c r="Z289" s="101">
        <v>11</v>
      </c>
      <c r="AA289" s="102" t="s">
        <v>1908</v>
      </c>
      <c r="AB289" s="102" t="s">
        <v>1978</v>
      </c>
      <c r="AC289" s="102" t="s">
        <v>527</v>
      </c>
    </row>
    <row r="290" spans="1:29" s="189" customFormat="1" hidden="1">
      <c r="A290" s="195">
        <v>0</v>
      </c>
      <c r="B290" s="148" t="s">
        <v>15</v>
      </c>
      <c r="C290" s="148" t="s">
        <v>1979</v>
      </c>
      <c r="D290" s="149"/>
      <c r="E290" s="148" t="s">
        <v>524</v>
      </c>
      <c r="F290" s="148" t="s">
        <v>1908</v>
      </c>
      <c r="G290" s="148" t="s">
        <v>1980</v>
      </c>
      <c r="H290" s="148" t="s">
        <v>527</v>
      </c>
      <c r="I290" s="150"/>
      <c r="J290" s="150" t="s">
        <v>40</v>
      </c>
      <c r="K290" s="212">
        <v>315</v>
      </c>
      <c r="L290" s="187"/>
      <c r="M290" s="152">
        <v>5</v>
      </c>
      <c r="N290" s="153"/>
      <c r="O290" s="188">
        <f t="shared" si="33"/>
        <v>0</v>
      </c>
      <c r="P290" s="109" t="s">
        <v>1468</v>
      </c>
      <c r="Q290" s="108">
        <f t="shared" si="38"/>
        <v>0</v>
      </c>
      <c r="R290" s="185">
        <f t="shared" si="39"/>
        <v>0</v>
      </c>
      <c r="S290" s="148"/>
      <c r="T290" s="148"/>
      <c r="U290" s="155"/>
      <c r="V290" s="155"/>
      <c r="W290" s="155"/>
      <c r="X290" s="155"/>
      <c r="Y290" s="155"/>
      <c r="Z290" s="101">
        <v>11</v>
      </c>
      <c r="AA290" s="102" t="s">
        <v>1908</v>
      </c>
      <c r="AB290" s="102" t="s">
        <v>1980</v>
      </c>
      <c r="AC290" s="102" t="s">
        <v>527</v>
      </c>
    </row>
    <row r="291" spans="1:29" s="189" customFormat="1" hidden="1">
      <c r="A291" s="195">
        <v>0</v>
      </c>
      <c r="B291" s="148" t="s">
        <v>15</v>
      </c>
      <c r="C291" s="148" t="s">
        <v>1981</v>
      </c>
      <c r="D291" s="149"/>
      <c r="E291" s="148" t="s">
        <v>524</v>
      </c>
      <c r="F291" s="148" t="s">
        <v>1908</v>
      </c>
      <c r="G291" s="148" t="s">
        <v>1982</v>
      </c>
      <c r="H291" s="148" t="s">
        <v>527</v>
      </c>
      <c r="I291" s="150"/>
      <c r="J291" s="150" t="s">
        <v>40</v>
      </c>
      <c r="K291" s="212">
        <v>315</v>
      </c>
      <c r="L291" s="187"/>
      <c r="M291" s="152">
        <v>5</v>
      </c>
      <c r="N291" s="153"/>
      <c r="O291" s="188">
        <f t="shared" si="33"/>
        <v>0</v>
      </c>
      <c r="P291" s="109" t="s">
        <v>1468</v>
      </c>
      <c r="Q291" s="108">
        <f t="shared" si="38"/>
        <v>0</v>
      </c>
      <c r="R291" s="185">
        <f t="shared" si="39"/>
        <v>0</v>
      </c>
      <c r="S291" s="148"/>
      <c r="T291" s="148"/>
      <c r="U291" s="155"/>
      <c r="V291" s="155"/>
      <c r="W291" s="155"/>
      <c r="X291" s="155"/>
      <c r="Y291" s="155"/>
      <c r="Z291" s="101">
        <v>11</v>
      </c>
      <c r="AA291" s="102" t="s">
        <v>1908</v>
      </c>
      <c r="AB291" s="102" t="s">
        <v>1982</v>
      </c>
      <c r="AC291" s="102" t="s">
        <v>527</v>
      </c>
    </row>
    <row r="292" spans="1:29" s="189" customFormat="1" hidden="1">
      <c r="A292" s="195">
        <v>0</v>
      </c>
      <c r="B292" s="148" t="s">
        <v>15</v>
      </c>
      <c r="C292" s="148" t="s">
        <v>583</v>
      </c>
      <c r="D292" s="149" t="s">
        <v>2</v>
      </c>
      <c r="E292" s="148" t="s">
        <v>534</v>
      </c>
      <c r="F292" s="148" t="s">
        <v>535</v>
      </c>
      <c r="G292" s="148" t="s">
        <v>584</v>
      </c>
      <c r="H292" s="148" t="s">
        <v>527</v>
      </c>
      <c r="I292" s="150"/>
      <c r="J292" s="150" t="s">
        <v>40</v>
      </c>
      <c r="K292" s="212">
        <v>953</v>
      </c>
      <c r="L292" s="187"/>
      <c r="M292" s="152">
        <v>5</v>
      </c>
      <c r="N292" s="153"/>
      <c r="O292" s="188">
        <f t="shared" si="33"/>
        <v>0</v>
      </c>
      <c r="P292" s="109" t="s">
        <v>1468</v>
      </c>
      <c r="Q292" s="108">
        <f>N292/75</f>
        <v>0</v>
      </c>
      <c r="R292" s="185">
        <f t="shared" si="39"/>
        <v>0</v>
      </c>
      <c r="S292" s="148"/>
      <c r="T292" s="148"/>
      <c r="U292" s="155"/>
      <c r="V292" s="155"/>
      <c r="W292" s="155"/>
      <c r="X292" s="155"/>
      <c r="Y292" s="155"/>
      <c r="Z292" s="101">
        <v>11</v>
      </c>
      <c r="AA292" s="102" t="s">
        <v>525</v>
      </c>
      <c r="AB292" s="102" t="s">
        <v>584</v>
      </c>
      <c r="AC292" s="102" t="s">
        <v>527</v>
      </c>
    </row>
    <row r="293" spans="1:29" s="189" customFormat="1" hidden="1">
      <c r="A293" s="195">
        <v>0</v>
      </c>
      <c r="B293" s="148" t="s">
        <v>15</v>
      </c>
      <c r="C293" s="148" t="s">
        <v>585</v>
      </c>
      <c r="D293" s="149" t="s">
        <v>2</v>
      </c>
      <c r="E293" s="148" t="s">
        <v>524</v>
      </c>
      <c r="F293" s="148" t="s">
        <v>525</v>
      </c>
      <c r="G293" s="148" t="s">
        <v>586</v>
      </c>
      <c r="H293" s="148" t="s">
        <v>530</v>
      </c>
      <c r="I293" s="150"/>
      <c r="J293" s="150" t="s">
        <v>40</v>
      </c>
      <c r="K293" s="212">
        <v>397</v>
      </c>
      <c r="L293" s="187"/>
      <c r="M293" s="152">
        <v>5</v>
      </c>
      <c r="N293" s="153"/>
      <c r="O293" s="188">
        <f t="shared" si="33"/>
        <v>0</v>
      </c>
      <c r="P293" s="109" t="s">
        <v>1468</v>
      </c>
      <c r="Q293" s="108">
        <f>N293/40</f>
        <v>0</v>
      </c>
      <c r="R293" s="185">
        <f t="shared" si="39"/>
        <v>0</v>
      </c>
      <c r="S293" s="148"/>
      <c r="T293" s="148"/>
      <c r="U293" s="155"/>
      <c r="V293" s="155"/>
      <c r="W293" s="155"/>
      <c r="X293" s="155"/>
      <c r="Y293" s="155"/>
      <c r="Z293" s="101">
        <v>11</v>
      </c>
      <c r="AA293" s="102" t="s">
        <v>525</v>
      </c>
      <c r="AB293" s="102" t="s">
        <v>586</v>
      </c>
      <c r="AC293" s="102" t="s">
        <v>530</v>
      </c>
    </row>
    <row r="294" spans="1:29" s="189" customFormat="1" hidden="1">
      <c r="A294" s="195">
        <v>0</v>
      </c>
      <c r="B294" s="148" t="s">
        <v>15</v>
      </c>
      <c r="C294" s="148" t="s">
        <v>587</v>
      </c>
      <c r="D294" s="149" t="s">
        <v>2</v>
      </c>
      <c r="E294" s="148" t="s">
        <v>524</v>
      </c>
      <c r="F294" s="148" t="s">
        <v>525</v>
      </c>
      <c r="G294" s="148" t="s">
        <v>588</v>
      </c>
      <c r="H294" s="148" t="s">
        <v>530</v>
      </c>
      <c r="I294" s="150"/>
      <c r="J294" s="150" t="s">
        <v>40</v>
      </c>
      <c r="K294" s="212">
        <v>507</v>
      </c>
      <c r="L294" s="187"/>
      <c r="M294" s="152">
        <v>5</v>
      </c>
      <c r="N294" s="153"/>
      <c r="O294" s="188">
        <f t="shared" si="33"/>
        <v>0</v>
      </c>
      <c r="P294" s="109" t="s">
        <v>1468</v>
      </c>
      <c r="Q294" s="108">
        <f>N294/40</f>
        <v>0</v>
      </c>
      <c r="R294" s="185">
        <f t="shared" si="39"/>
        <v>0</v>
      </c>
      <c r="S294" s="148"/>
      <c r="T294" s="148"/>
      <c r="U294" s="155"/>
      <c r="V294" s="155"/>
      <c r="W294" s="155"/>
      <c r="X294" s="155"/>
      <c r="Y294" s="155"/>
      <c r="Z294" s="101">
        <v>11</v>
      </c>
      <c r="AA294" s="102" t="s">
        <v>525</v>
      </c>
      <c r="AB294" s="102" t="s">
        <v>588</v>
      </c>
      <c r="AC294" s="102" t="s">
        <v>530</v>
      </c>
    </row>
    <row r="295" spans="1:29" s="189" customFormat="1" hidden="1">
      <c r="A295" s="195">
        <v>0</v>
      </c>
      <c r="B295" s="148" t="s">
        <v>15</v>
      </c>
      <c r="C295" s="148" t="s">
        <v>1983</v>
      </c>
      <c r="D295" s="149"/>
      <c r="E295" s="148" t="s">
        <v>524</v>
      </c>
      <c r="F295" s="148" t="s">
        <v>1908</v>
      </c>
      <c r="G295" s="148" t="s">
        <v>1984</v>
      </c>
      <c r="H295" s="148" t="s">
        <v>527</v>
      </c>
      <c r="I295" s="150"/>
      <c r="J295" s="150" t="s">
        <v>40</v>
      </c>
      <c r="K295" s="212">
        <v>471</v>
      </c>
      <c r="L295" s="187"/>
      <c r="M295" s="152">
        <v>5</v>
      </c>
      <c r="N295" s="153"/>
      <c r="O295" s="188">
        <f t="shared" si="33"/>
        <v>0</v>
      </c>
      <c r="P295" s="109" t="s">
        <v>1468</v>
      </c>
      <c r="Q295" s="108">
        <f>N295/40</f>
        <v>0</v>
      </c>
      <c r="R295" s="185">
        <f t="shared" si="39"/>
        <v>0</v>
      </c>
      <c r="S295" s="148"/>
      <c r="T295" s="148"/>
      <c r="U295" s="155"/>
      <c r="V295" s="155"/>
      <c r="W295" s="155"/>
      <c r="X295" s="155"/>
      <c r="Y295" s="155"/>
      <c r="Z295" s="101">
        <v>11</v>
      </c>
      <c r="AA295" s="102" t="s">
        <v>1908</v>
      </c>
      <c r="AB295" s="102" t="s">
        <v>1984</v>
      </c>
      <c r="AC295" s="102" t="s">
        <v>527</v>
      </c>
    </row>
    <row r="296" spans="1:29">
      <c r="A296" s="3">
        <v>25</v>
      </c>
      <c r="B296" s="35" t="s">
        <v>15</v>
      </c>
      <c r="C296" s="35" t="s">
        <v>589</v>
      </c>
      <c r="D296" s="36" t="s">
        <v>2</v>
      </c>
      <c r="E296" s="35" t="s">
        <v>534</v>
      </c>
      <c r="F296" s="35" t="s">
        <v>535</v>
      </c>
      <c r="G296" s="35" t="s">
        <v>590</v>
      </c>
      <c r="H296" s="35" t="s">
        <v>530</v>
      </c>
      <c r="I296" s="37"/>
      <c r="J296" s="37" t="s">
        <v>40</v>
      </c>
      <c r="K296" s="211">
        <v>1108</v>
      </c>
      <c r="L296" s="179"/>
      <c r="M296" s="39">
        <v>5</v>
      </c>
      <c r="N296" s="40"/>
      <c r="O296" s="185">
        <f t="shared" si="33"/>
        <v>0</v>
      </c>
      <c r="P296" s="109" t="s">
        <v>1468</v>
      </c>
      <c r="Q296" s="108">
        <f>N296/40</f>
        <v>0</v>
      </c>
      <c r="R296" s="185">
        <f t="shared" si="39"/>
        <v>0</v>
      </c>
      <c r="S296" s="35"/>
      <c r="T296" s="35"/>
      <c r="U296" s="42"/>
      <c r="V296" s="42"/>
      <c r="W296" s="42"/>
      <c r="X296" s="42"/>
      <c r="Y296" s="42"/>
      <c r="Z296" s="101">
        <v>11</v>
      </c>
      <c r="AA296" s="102" t="s">
        <v>525</v>
      </c>
      <c r="AB296" s="102" t="s">
        <v>590</v>
      </c>
      <c r="AC296" s="102" t="s">
        <v>530</v>
      </c>
    </row>
    <row r="297" spans="1:29">
      <c r="A297" s="3">
        <v>20</v>
      </c>
      <c r="B297" s="35" t="s">
        <v>15</v>
      </c>
      <c r="C297" s="35" t="s">
        <v>593</v>
      </c>
      <c r="D297" s="36" t="s">
        <v>2</v>
      </c>
      <c r="E297" s="35" t="s">
        <v>524</v>
      </c>
      <c r="F297" s="35" t="s">
        <v>525</v>
      </c>
      <c r="G297" s="35" t="s">
        <v>594</v>
      </c>
      <c r="H297" s="35" t="s">
        <v>530</v>
      </c>
      <c r="I297" s="37"/>
      <c r="J297" s="37" t="s">
        <v>40</v>
      </c>
      <c r="K297" s="211">
        <v>747</v>
      </c>
      <c r="L297" s="179"/>
      <c r="M297" s="39">
        <v>5</v>
      </c>
      <c r="N297" s="40"/>
      <c r="O297" s="185">
        <f t="shared" ref="O297:O318" si="40">IF(L297&lt;&gt;"",N297*L297,K297*N297)</f>
        <v>0</v>
      </c>
      <c r="P297" s="109" t="s">
        <v>1468</v>
      </c>
      <c r="Q297" s="108">
        <f>N297/40</f>
        <v>0</v>
      </c>
      <c r="R297" s="185">
        <f t="shared" si="39"/>
        <v>0</v>
      </c>
      <c r="S297" s="35"/>
      <c r="T297" s="35"/>
      <c r="U297" s="42"/>
      <c r="V297" s="42"/>
      <c r="W297" s="42"/>
      <c r="X297" s="42"/>
      <c r="Y297" s="42"/>
      <c r="Z297" s="101">
        <v>11</v>
      </c>
      <c r="AA297" s="102" t="s">
        <v>525</v>
      </c>
      <c r="AB297" s="102" t="s">
        <v>594</v>
      </c>
      <c r="AC297" s="102" t="s">
        <v>530</v>
      </c>
    </row>
    <row r="298" spans="1:29">
      <c r="A298" s="3">
        <v>10</v>
      </c>
      <c r="B298" s="35" t="s">
        <v>15</v>
      </c>
      <c r="C298" s="35" t="s">
        <v>595</v>
      </c>
      <c r="D298" s="36" t="s">
        <v>2</v>
      </c>
      <c r="E298" s="35" t="s">
        <v>524</v>
      </c>
      <c r="F298" s="35" t="s">
        <v>525</v>
      </c>
      <c r="G298" s="35" t="s">
        <v>596</v>
      </c>
      <c r="H298" s="35" t="s">
        <v>527</v>
      </c>
      <c r="I298" s="37"/>
      <c r="J298" s="37" t="s">
        <v>40</v>
      </c>
      <c r="K298" s="211">
        <v>406</v>
      </c>
      <c r="L298" s="179"/>
      <c r="M298" s="39">
        <v>5</v>
      </c>
      <c r="N298" s="40"/>
      <c r="O298" s="185">
        <f t="shared" si="40"/>
        <v>0</v>
      </c>
      <c r="P298" s="109" t="s">
        <v>1468</v>
      </c>
      <c r="Q298" s="108">
        <f>N298/75</f>
        <v>0</v>
      </c>
      <c r="R298" s="185">
        <f t="shared" si="39"/>
        <v>0</v>
      </c>
      <c r="S298" s="35"/>
      <c r="T298" s="35"/>
      <c r="U298" s="42"/>
      <c r="V298" s="42"/>
      <c r="W298" s="42"/>
      <c r="X298" s="42"/>
      <c r="Y298" s="42"/>
      <c r="Z298" s="101">
        <v>11</v>
      </c>
      <c r="AA298" s="102" t="s">
        <v>525</v>
      </c>
      <c r="AB298" s="102" t="s">
        <v>596</v>
      </c>
      <c r="AC298" s="102" t="s">
        <v>527</v>
      </c>
    </row>
    <row r="299" spans="1:29">
      <c r="A299" s="3">
        <v>20</v>
      </c>
      <c r="B299" s="35" t="s">
        <v>15</v>
      </c>
      <c r="C299" s="35" t="s">
        <v>597</v>
      </c>
      <c r="D299" s="36" t="s">
        <v>2</v>
      </c>
      <c r="E299" s="35" t="s">
        <v>524</v>
      </c>
      <c r="F299" s="35" t="s">
        <v>525</v>
      </c>
      <c r="G299" s="35" t="s">
        <v>596</v>
      </c>
      <c r="H299" s="35" t="s">
        <v>530</v>
      </c>
      <c r="I299" s="37"/>
      <c r="J299" s="37" t="s">
        <v>40</v>
      </c>
      <c r="K299" s="211">
        <v>507</v>
      </c>
      <c r="L299" s="179"/>
      <c r="M299" s="39">
        <v>5</v>
      </c>
      <c r="N299" s="40"/>
      <c r="O299" s="185">
        <f t="shared" si="40"/>
        <v>0</v>
      </c>
      <c r="P299" s="109" t="s">
        <v>1468</v>
      </c>
      <c r="Q299" s="108">
        <f>N299/40</f>
        <v>0</v>
      </c>
      <c r="R299" s="185">
        <f t="shared" si="39"/>
        <v>0</v>
      </c>
      <c r="S299" s="35"/>
      <c r="T299" s="35"/>
      <c r="U299" s="42"/>
      <c r="V299" s="42"/>
      <c r="W299" s="42"/>
      <c r="X299" s="42"/>
      <c r="Y299" s="42"/>
      <c r="Z299" s="101">
        <v>11</v>
      </c>
      <c r="AA299" s="102" t="s">
        <v>525</v>
      </c>
      <c r="AB299" s="102" t="s">
        <v>596</v>
      </c>
      <c r="AC299" s="102" t="s">
        <v>530</v>
      </c>
    </row>
    <row r="300" spans="1:29" s="189" customFormat="1" hidden="1">
      <c r="A300" s="195">
        <v>0</v>
      </c>
      <c r="B300" s="148" t="s">
        <v>15</v>
      </c>
      <c r="C300" s="148" t="s">
        <v>1985</v>
      </c>
      <c r="D300" s="149"/>
      <c r="E300" s="148" t="s">
        <v>524</v>
      </c>
      <c r="F300" s="148" t="s">
        <v>1908</v>
      </c>
      <c r="G300" s="148" t="s">
        <v>1986</v>
      </c>
      <c r="H300" s="148" t="s">
        <v>527</v>
      </c>
      <c r="I300" s="150"/>
      <c r="J300" s="150" t="s">
        <v>40</v>
      </c>
      <c r="K300" s="212">
        <v>663</v>
      </c>
      <c r="L300" s="187"/>
      <c r="M300" s="152">
        <v>5</v>
      </c>
      <c r="N300" s="153"/>
      <c r="O300" s="188">
        <f t="shared" si="40"/>
        <v>0</v>
      </c>
      <c r="P300" s="109" t="s">
        <v>1468</v>
      </c>
      <c r="Q300" s="108">
        <f>N300/40</f>
        <v>0</v>
      </c>
      <c r="R300" s="185">
        <f t="shared" si="39"/>
        <v>0</v>
      </c>
      <c r="S300" s="148"/>
      <c r="T300" s="148"/>
      <c r="U300" s="155"/>
      <c r="V300" s="155"/>
      <c r="W300" s="155"/>
      <c r="X300" s="155"/>
      <c r="Y300" s="155"/>
      <c r="Z300" s="101">
        <v>11</v>
      </c>
      <c r="AA300" s="102" t="s">
        <v>1908</v>
      </c>
      <c r="AB300" s="102" t="s">
        <v>1986</v>
      </c>
      <c r="AC300" s="102" t="s">
        <v>527</v>
      </c>
    </row>
    <row r="301" spans="1:29">
      <c r="A301" s="3">
        <v>1</v>
      </c>
      <c r="B301" s="35" t="s">
        <v>15</v>
      </c>
      <c r="C301" s="35" t="s">
        <v>2023</v>
      </c>
      <c r="D301" s="36" t="s">
        <v>2</v>
      </c>
      <c r="E301" s="35" t="s">
        <v>534</v>
      </c>
      <c r="F301" s="35" t="s">
        <v>535</v>
      </c>
      <c r="G301" s="35" t="s">
        <v>2024</v>
      </c>
      <c r="H301" s="35" t="s">
        <v>527</v>
      </c>
      <c r="I301" s="37"/>
      <c r="J301" s="37" t="s">
        <v>40</v>
      </c>
      <c r="K301" s="211">
        <v>1977</v>
      </c>
      <c r="L301" s="179"/>
      <c r="M301" s="39">
        <v>1</v>
      </c>
      <c r="N301" s="40"/>
      <c r="O301" s="185">
        <f t="shared" si="40"/>
        <v>0</v>
      </c>
      <c r="P301" s="109" t="s">
        <v>1468</v>
      </c>
      <c r="Q301" s="108">
        <f>N301/40</f>
        <v>0</v>
      </c>
      <c r="R301" s="185">
        <f t="shared" ref="R301" si="41">IF(SUM($O$26:$O$5170)&gt;=100000,IF(L301&lt;&gt;"",O301,O301*0.95),O301)</f>
        <v>0</v>
      </c>
      <c r="S301" s="35"/>
      <c r="T301" s="35"/>
      <c r="U301" s="42"/>
      <c r="V301" s="42"/>
      <c r="W301" s="42"/>
      <c r="X301" s="42"/>
      <c r="Y301" s="42"/>
      <c r="Z301" s="101">
        <v>11</v>
      </c>
      <c r="AA301" s="102" t="s">
        <v>525</v>
      </c>
      <c r="AB301" s="102" t="s">
        <v>590</v>
      </c>
      <c r="AC301" s="102" t="s">
        <v>530</v>
      </c>
    </row>
    <row r="302" spans="1:29">
      <c r="A302" s="3">
        <v>5</v>
      </c>
      <c r="B302" s="35" t="s">
        <v>15</v>
      </c>
      <c r="C302" s="35" t="s">
        <v>598</v>
      </c>
      <c r="D302" s="36" t="s">
        <v>2</v>
      </c>
      <c r="E302" s="35" t="s">
        <v>524</v>
      </c>
      <c r="F302" s="35" t="s">
        <v>525</v>
      </c>
      <c r="G302" s="35" t="s">
        <v>599</v>
      </c>
      <c r="H302" s="35" t="s">
        <v>530</v>
      </c>
      <c r="I302" s="37"/>
      <c r="J302" s="37" t="s">
        <v>40</v>
      </c>
      <c r="K302" s="211">
        <v>957</v>
      </c>
      <c r="L302" s="179"/>
      <c r="M302" s="39">
        <v>5</v>
      </c>
      <c r="N302" s="40"/>
      <c r="O302" s="185">
        <f t="shared" si="40"/>
        <v>0</v>
      </c>
      <c r="P302" s="109" t="s">
        <v>1468</v>
      </c>
      <c r="Q302" s="108">
        <f>N302/40</f>
        <v>0</v>
      </c>
      <c r="R302" s="185">
        <f t="shared" si="39"/>
        <v>0</v>
      </c>
      <c r="S302" s="35"/>
      <c r="T302" s="35"/>
      <c r="U302" s="42"/>
      <c r="V302" s="42"/>
      <c r="W302" s="42"/>
      <c r="X302" s="42"/>
      <c r="Y302" s="42"/>
      <c r="Z302" s="101">
        <v>11</v>
      </c>
      <c r="AA302" s="102" t="s">
        <v>525</v>
      </c>
      <c r="AB302" s="102" t="s">
        <v>599</v>
      </c>
      <c r="AC302" s="102" t="s">
        <v>530</v>
      </c>
    </row>
    <row r="303" spans="1:29" s="189" customFormat="1" hidden="1">
      <c r="A303" s="195">
        <v>0</v>
      </c>
      <c r="B303" s="148" t="s">
        <v>15</v>
      </c>
      <c r="C303" s="148" t="s">
        <v>1912</v>
      </c>
      <c r="D303" s="149"/>
      <c r="E303" s="148" t="s">
        <v>524</v>
      </c>
      <c r="F303" s="148" t="s">
        <v>1908</v>
      </c>
      <c r="G303" s="148" t="s">
        <v>1913</v>
      </c>
      <c r="H303" s="148" t="s">
        <v>527</v>
      </c>
      <c r="I303" s="150"/>
      <c r="J303" s="150" t="s">
        <v>40</v>
      </c>
      <c r="K303" s="212">
        <v>551</v>
      </c>
      <c r="L303" s="187"/>
      <c r="M303" s="152">
        <v>5</v>
      </c>
      <c r="N303" s="153"/>
      <c r="O303" s="188">
        <f t="shared" si="40"/>
        <v>0</v>
      </c>
      <c r="P303" s="109" t="s">
        <v>1468</v>
      </c>
      <c r="Q303" s="108">
        <f>N303/40</f>
        <v>0</v>
      </c>
      <c r="R303" s="185">
        <f t="shared" si="39"/>
        <v>0</v>
      </c>
      <c r="S303" s="148"/>
      <c r="T303" s="148"/>
      <c r="U303" s="155"/>
      <c r="V303" s="155"/>
      <c r="W303" s="155"/>
      <c r="X303" s="155"/>
      <c r="Y303" s="155"/>
      <c r="Z303" s="101">
        <v>11</v>
      </c>
      <c r="AA303" s="102" t="s">
        <v>1908</v>
      </c>
      <c r="AB303" s="102" t="s">
        <v>1913</v>
      </c>
      <c r="AC303" s="102" t="s">
        <v>527</v>
      </c>
    </row>
    <row r="304" spans="1:29" s="189" customFormat="1" hidden="1">
      <c r="A304" s="195">
        <v>0</v>
      </c>
      <c r="B304" s="148" t="s">
        <v>15</v>
      </c>
      <c r="C304" s="148" t="s">
        <v>600</v>
      </c>
      <c r="D304" s="149" t="s">
        <v>2</v>
      </c>
      <c r="E304" s="148" t="s">
        <v>524</v>
      </c>
      <c r="F304" s="148" t="s">
        <v>525</v>
      </c>
      <c r="G304" s="148" t="s">
        <v>601</v>
      </c>
      <c r="H304" s="148" t="s">
        <v>527</v>
      </c>
      <c r="I304" s="150"/>
      <c r="J304" s="150" t="s">
        <v>40</v>
      </c>
      <c r="K304" s="212">
        <v>447</v>
      </c>
      <c r="L304" s="187"/>
      <c r="M304" s="152">
        <v>5</v>
      </c>
      <c r="N304" s="153"/>
      <c r="O304" s="188">
        <f t="shared" si="40"/>
        <v>0</v>
      </c>
      <c r="P304" s="109" t="s">
        <v>1468</v>
      </c>
      <c r="Q304" s="108">
        <f>N304/75</f>
        <v>0</v>
      </c>
      <c r="R304" s="185">
        <f t="shared" si="39"/>
        <v>0</v>
      </c>
      <c r="S304" s="148"/>
      <c r="T304" s="148"/>
      <c r="U304" s="155"/>
      <c r="V304" s="155"/>
      <c r="W304" s="155"/>
      <c r="X304" s="155"/>
      <c r="Y304" s="155"/>
      <c r="Z304" s="101">
        <v>11</v>
      </c>
      <c r="AA304" s="102" t="s">
        <v>525</v>
      </c>
      <c r="AB304" s="102" t="s">
        <v>601</v>
      </c>
      <c r="AC304" s="102" t="s">
        <v>527</v>
      </c>
    </row>
    <row r="305" spans="1:29" s="189" customFormat="1" hidden="1">
      <c r="A305" s="195">
        <v>0</v>
      </c>
      <c r="B305" s="148" t="s">
        <v>15</v>
      </c>
      <c r="C305" s="148" t="s">
        <v>603</v>
      </c>
      <c r="D305" s="149" t="s">
        <v>2</v>
      </c>
      <c r="E305" s="148" t="s">
        <v>524</v>
      </c>
      <c r="F305" s="148" t="s">
        <v>525</v>
      </c>
      <c r="G305" s="148" t="s">
        <v>604</v>
      </c>
      <c r="H305" s="148" t="s">
        <v>530</v>
      </c>
      <c r="I305" s="150"/>
      <c r="J305" s="150" t="s">
        <v>40</v>
      </c>
      <c r="K305" s="212">
        <v>649</v>
      </c>
      <c r="L305" s="187"/>
      <c r="M305" s="152">
        <v>5</v>
      </c>
      <c r="N305" s="153"/>
      <c r="O305" s="188">
        <f t="shared" si="40"/>
        <v>0</v>
      </c>
      <c r="P305" s="109" t="s">
        <v>1468</v>
      </c>
      <c r="Q305" s="108">
        <f>N305/40</f>
        <v>0</v>
      </c>
      <c r="R305" s="185">
        <f t="shared" si="39"/>
        <v>0</v>
      </c>
      <c r="S305" s="148"/>
      <c r="T305" s="148"/>
      <c r="U305" s="155"/>
      <c r="V305" s="155"/>
      <c r="W305" s="155"/>
      <c r="X305" s="155"/>
      <c r="Y305" s="155"/>
      <c r="Z305" s="101">
        <v>11</v>
      </c>
      <c r="AA305" s="102" t="s">
        <v>525</v>
      </c>
      <c r="AB305" s="102" t="s">
        <v>604</v>
      </c>
      <c r="AC305" s="102" t="s">
        <v>530</v>
      </c>
    </row>
    <row r="306" spans="1:29" s="189" customFormat="1" hidden="1">
      <c r="A306" s="195">
        <v>0</v>
      </c>
      <c r="B306" s="148" t="s">
        <v>15</v>
      </c>
      <c r="C306" s="148" t="s">
        <v>605</v>
      </c>
      <c r="D306" s="149" t="s">
        <v>2</v>
      </c>
      <c r="E306" s="148" t="s">
        <v>524</v>
      </c>
      <c r="F306" s="148" t="s">
        <v>525</v>
      </c>
      <c r="G306" s="148" t="s">
        <v>606</v>
      </c>
      <c r="H306" s="148" t="s">
        <v>530</v>
      </c>
      <c r="I306" s="150"/>
      <c r="J306" s="150" t="s">
        <v>40</v>
      </c>
      <c r="K306" s="212">
        <v>507</v>
      </c>
      <c r="L306" s="187"/>
      <c r="M306" s="152">
        <v>5</v>
      </c>
      <c r="N306" s="153"/>
      <c r="O306" s="188">
        <f t="shared" si="40"/>
        <v>0</v>
      </c>
      <c r="P306" s="109" t="s">
        <v>1468</v>
      </c>
      <c r="Q306" s="108">
        <f>N306/40</f>
        <v>0</v>
      </c>
      <c r="R306" s="185">
        <f t="shared" si="39"/>
        <v>0</v>
      </c>
      <c r="S306" s="148"/>
      <c r="T306" s="148"/>
      <c r="U306" s="155"/>
      <c r="V306" s="155"/>
      <c r="W306" s="155"/>
      <c r="X306" s="155"/>
      <c r="Y306" s="155"/>
      <c r="Z306" s="101">
        <v>11</v>
      </c>
      <c r="AA306" s="102" t="s">
        <v>525</v>
      </c>
      <c r="AB306" s="102" t="s">
        <v>606</v>
      </c>
      <c r="AC306" s="102" t="s">
        <v>530</v>
      </c>
    </row>
    <row r="307" spans="1:29" s="189" customFormat="1" hidden="1">
      <c r="A307" s="195">
        <v>0</v>
      </c>
      <c r="B307" s="148" t="s">
        <v>15</v>
      </c>
      <c r="C307" s="148" t="s">
        <v>607</v>
      </c>
      <c r="D307" s="149" t="s">
        <v>2</v>
      </c>
      <c r="E307" s="148" t="s">
        <v>534</v>
      </c>
      <c r="F307" s="148" t="s">
        <v>535</v>
      </c>
      <c r="G307" s="148" t="s">
        <v>608</v>
      </c>
      <c r="H307" s="148" t="s">
        <v>527</v>
      </c>
      <c r="I307" s="150"/>
      <c r="J307" s="150" t="s">
        <v>40</v>
      </c>
      <c r="K307" s="212">
        <v>1052</v>
      </c>
      <c r="L307" s="187"/>
      <c r="M307" s="152">
        <v>5</v>
      </c>
      <c r="N307" s="153"/>
      <c r="O307" s="188">
        <f t="shared" si="40"/>
        <v>0</v>
      </c>
      <c r="P307" s="109" t="s">
        <v>1468</v>
      </c>
      <c r="Q307" s="108">
        <f>N307/75</f>
        <v>0</v>
      </c>
      <c r="R307" s="185">
        <f t="shared" si="39"/>
        <v>0</v>
      </c>
      <c r="S307" s="148"/>
      <c r="T307" s="148"/>
      <c r="U307" s="155"/>
      <c r="V307" s="155"/>
      <c r="W307" s="155"/>
      <c r="X307" s="155"/>
      <c r="Y307" s="155"/>
      <c r="Z307" s="101">
        <v>11</v>
      </c>
      <c r="AA307" s="102" t="s">
        <v>525</v>
      </c>
      <c r="AB307" s="102" t="s">
        <v>608</v>
      </c>
      <c r="AC307" s="102" t="s">
        <v>527</v>
      </c>
    </row>
    <row r="308" spans="1:29" s="189" customFormat="1" hidden="1">
      <c r="A308" s="195">
        <v>0</v>
      </c>
      <c r="B308" s="148" t="s">
        <v>15</v>
      </c>
      <c r="C308" s="148" t="s">
        <v>609</v>
      </c>
      <c r="D308" s="149" t="s">
        <v>2</v>
      </c>
      <c r="E308" s="148" t="s">
        <v>524</v>
      </c>
      <c r="F308" s="148" t="s">
        <v>525</v>
      </c>
      <c r="G308" s="148" t="s">
        <v>610</v>
      </c>
      <c r="H308" s="148" t="s">
        <v>530</v>
      </c>
      <c r="I308" s="150"/>
      <c r="J308" s="150" t="s">
        <v>40</v>
      </c>
      <c r="K308" s="212">
        <v>731</v>
      </c>
      <c r="L308" s="187"/>
      <c r="M308" s="152">
        <v>5</v>
      </c>
      <c r="N308" s="153"/>
      <c r="O308" s="188">
        <f t="shared" si="40"/>
        <v>0</v>
      </c>
      <c r="P308" s="109" t="s">
        <v>1468</v>
      </c>
      <c r="Q308" s="108">
        <f>N308/40</f>
        <v>0</v>
      </c>
      <c r="R308" s="185">
        <f t="shared" si="39"/>
        <v>0</v>
      </c>
      <c r="S308" s="148"/>
      <c r="T308" s="148"/>
      <c r="U308" s="155"/>
      <c r="V308" s="155"/>
      <c r="W308" s="155"/>
      <c r="X308" s="155"/>
      <c r="Y308" s="155"/>
      <c r="Z308" s="101">
        <v>11</v>
      </c>
      <c r="AA308" s="102" t="s">
        <v>525</v>
      </c>
      <c r="AB308" s="102" t="s">
        <v>610</v>
      </c>
      <c r="AC308" s="102" t="s">
        <v>530</v>
      </c>
    </row>
    <row r="309" spans="1:29">
      <c r="A309" s="3">
        <v>6</v>
      </c>
      <c r="B309" s="35" t="s">
        <v>15</v>
      </c>
      <c r="C309" s="35" t="s">
        <v>611</v>
      </c>
      <c r="D309" s="36" t="s">
        <v>2</v>
      </c>
      <c r="E309" s="35" t="s">
        <v>524</v>
      </c>
      <c r="F309" s="35" t="s">
        <v>525</v>
      </c>
      <c r="G309" s="35" t="s">
        <v>612</v>
      </c>
      <c r="H309" s="35" t="s">
        <v>530</v>
      </c>
      <c r="I309" s="37"/>
      <c r="J309" s="37" t="s">
        <v>40</v>
      </c>
      <c r="K309" s="211">
        <v>1472</v>
      </c>
      <c r="L309" s="179"/>
      <c r="M309" s="39">
        <v>5</v>
      </c>
      <c r="N309" s="40"/>
      <c r="O309" s="185">
        <f t="shared" si="40"/>
        <v>0</v>
      </c>
      <c r="P309" s="109" t="s">
        <v>1468</v>
      </c>
      <c r="Q309" s="108">
        <f>N309/40</f>
        <v>0</v>
      </c>
      <c r="R309" s="185">
        <f t="shared" si="39"/>
        <v>0</v>
      </c>
      <c r="S309" s="35"/>
      <c r="T309" s="35"/>
      <c r="U309" s="42"/>
      <c r="V309" s="42"/>
      <c r="W309" s="42"/>
      <c r="X309" s="42"/>
      <c r="Y309" s="42"/>
      <c r="Z309" s="101">
        <v>11</v>
      </c>
      <c r="AA309" s="102" t="s">
        <v>525</v>
      </c>
      <c r="AB309" s="102" t="s">
        <v>612</v>
      </c>
      <c r="AC309" s="102" t="s">
        <v>530</v>
      </c>
    </row>
    <row r="310" spans="1:29">
      <c r="A310" s="3">
        <v>25</v>
      </c>
      <c r="B310" s="35" t="s">
        <v>15</v>
      </c>
      <c r="C310" s="35" t="s">
        <v>613</v>
      </c>
      <c r="D310" s="36" t="s">
        <v>2</v>
      </c>
      <c r="E310" s="35" t="s">
        <v>534</v>
      </c>
      <c r="F310" s="35" t="s">
        <v>535</v>
      </c>
      <c r="G310" s="35" t="s">
        <v>614</v>
      </c>
      <c r="H310" s="35" t="s">
        <v>530</v>
      </c>
      <c r="I310" s="37"/>
      <c r="J310" s="37" t="s">
        <v>40</v>
      </c>
      <c r="K310" s="211">
        <v>1736</v>
      </c>
      <c r="L310" s="179"/>
      <c r="M310" s="39">
        <v>5</v>
      </c>
      <c r="N310" s="40"/>
      <c r="O310" s="185">
        <f t="shared" si="40"/>
        <v>0</v>
      </c>
      <c r="P310" s="109" t="s">
        <v>1468</v>
      </c>
      <c r="Q310" s="108">
        <f>N310/40</f>
        <v>0</v>
      </c>
      <c r="R310" s="185">
        <f t="shared" si="39"/>
        <v>0</v>
      </c>
      <c r="S310" s="35"/>
      <c r="T310" s="35"/>
      <c r="U310" s="42"/>
      <c r="V310" s="42"/>
      <c r="W310" s="42"/>
      <c r="X310" s="42"/>
      <c r="Y310" s="42"/>
      <c r="Z310" s="101">
        <v>11</v>
      </c>
      <c r="AA310" s="102" t="s">
        <v>525</v>
      </c>
      <c r="AB310" s="102" t="s">
        <v>614</v>
      </c>
      <c r="AC310" s="102" t="s">
        <v>530</v>
      </c>
    </row>
    <row r="311" spans="1:29">
      <c r="A311" s="3">
        <v>1</v>
      </c>
      <c r="B311" s="35" t="s">
        <v>15</v>
      </c>
      <c r="C311" s="35" t="s">
        <v>2029</v>
      </c>
      <c r="D311" s="36" t="s">
        <v>2</v>
      </c>
      <c r="E311" s="35" t="s">
        <v>524</v>
      </c>
      <c r="F311" s="35" t="s">
        <v>525</v>
      </c>
      <c r="G311" s="35" t="s">
        <v>618</v>
      </c>
      <c r="H311" s="35" t="s">
        <v>527</v>
      </c>
      <c r="I311" s="37"/>
      <c r="J311" s="37" t="s">
        <v>40</v>
      </c>
      <c r="K311" s="211">
        <v>403</v>
      </c>
      <c r="L311" s="179"/>
      <c r="M311" s="39">
        <v>1</v>
      </c>
      <c r="N311" s="40"/>
      <c r="O311" s="185">
        <f t="shared" ref="O311" si="42">IF(L311&lt;&gt;"",N311*L311,K311*N311)</f>
        <v>0</v>
      </c>
      <c r="P311" s="109" t="s">
        <v>1468</v>
      </c>
      <c r="Q311" s="108">
        <f>N311/40</f>
        <v>0</v>
      </c>
      <c r="R311" s="185">
        <f t="shared" ref="R311" si="43">IF(SUM($O$26:$O$5170)&gt;=100000,IF(L311&lt;&gt;"",O311,O311*0.95),O311)</f>
        <v>0</v>
      </c>
      <c r="S311" s="35"/>
      <c r="T311" s="35"/>
      <c r="U311" s="42"/>
      <c r="V311" s="42"/>
      <c r="W311" s="42"/>
      <c r="X311" s="42"/>
      <c r="Y311" s="42"/>
      <c r="Z311" s="101">
        <v>11</v>
      </c>
      <c r="AA311" s="102" t="s">
        <v>525</v>
      </c>
      <c r="AB311" s="102" t="s">
        <v>618</v>
      </c>
      <c r="AC311" s="102" t="s">
        <v>530</v>
      </c>
    </row>
    <row r="312" spans="1:29" s="189" customFormat="1" hidden="1">
      <c r="A312" s="195">
        <v>0</v>
      </c>
      <c r="B312" s="148" t="s">
        <v>15</v>
      </c>
      <c r="C312" s="148" t="s">
        <v>617</v>
      </c>
      <c r="D312" s="149" t="s">
        <v>2</v>
      </c>
      <c r="E312" s="148" t="s">
        <v>524</v>
      </c>
      <c r="F312" s="148" t="s">
        <v>525</v>
      </c>
      <c r="G312" s="148" t="s">
        <v>618</v>
      </c>
      <c r="H312" s="148" t="s">
        <v>530</v>
      </c>
      <c r="I312" s="150"/>
      <c r="J312" s="150" t="s">
        <v>40</v>
      </c>
      <c r="K312" s="151">
        <v>564</v>
      </c>
      <c r="L312" s="187"/>
      <c r="M312" s="152">
        <v>5</v>
      </c>
      <c r="N312" s="153"/>
      <c r="O312" s="188">
        <f t="shared" si="40"/>
        <v>0</v>
      </c>
      <c r="P312" s="109" t="s">
        <v>1468</v>
      </c>
      <c r="Q312" s="108">
        <f>N312/40</f>
        <v>0</v>
      </c>
      <c r="R312" s="185">
        <f t="shared" si="39"/>
        <v>0</v>
      </c>
      <c r="S312" s="148"/>
      <c r="T312" s="148"/>
      <c r="U312" s="155"/>
      <c r="V312" s="155"/>
      <c r="W312" s="155"/>
      <c r="X312" s="155"/>
      <c r="Y312" s="155"/>
      <c r="Z312" s="101">
        <v>11</v>
      </c>
      <c r="AA312" s="102" t="s">
        <v>525</v>
      </c>
      <c r="AB312" s="102" t="s">
        <v>618</v>
      </c>
      <c r="AC312" s="102" t="s">
        <v>530</v>
      </c>
    </row>
    <row r="313" spans="1:29" s="189" customFormat="1" hidden="1">
      <c r="A313" s="195">
        <v>0</v>
      </c>
      <c r="B313" s="148" t="s">
        <v>15</v>
      </c>
      <c r="C313" s="148" t="s">
        <v>619</v>
      </c>
      <c r="D313" s="149" t="s">
        <v>2</v>
      </c>
      <c r="E313" s="148" t="s">
        <v>524</v>
      </c>
      <c r="F313" s="148" t="s">
        <v>525</v>
      </c>
      <c r="G313" s="148" t="s">
        <v>620</v>
      </c>
      <c r="H313" s="148" t="s">
        <v>527</v>
      </c>
      <c r="I313" s="150"/>
      <c r="J313" s="150" t="s">
        <v>40</v>
      </c>
      <c r="K313" s="151">
        <v>584</v>
      </c>
      <c r="L313" s="187"/>
      <c r="M313" s="152">
        <v>5</v>
      </c>
      <c r="N313" s="153"/>
      <c r="O313" s="188">
        <f t="shared" si="40"/>
        <v>0</v>
      </c>
      <c r="P313" s="109" t="s">
        <v>1468</v>
      </c>
      <c r="Q313" s="108">
        <f>N313/75</f>
        <v>0</v>
      </c>
      <c r="R313" s="185">
        <f t="shared" si="39"/>
        <v>0</v>
      </c>
      <c r="S313" s="148"/>
      <c r="T313" s="148"/>
      <c r="U313" s="155"/>
      <c r="V313" s="155"/>
      <c r="W313" s="155"/>
      <c r="X313" s="155"/>
      <c r="Y313" s="155"/>
      <c r="Z313" s="101">
        <v>11</v>
      </c>
      <c r="AA313" s="102" t="s">
        <v>525</v>
      </c>
      <c r="AB313" s="102" t="s">
        <v>620</v>
      </c>
      <c r="AC313" s="102" t="s">
        <v>527</v>
      </c>
    </row>
    <row r="314" spans="1:29" s="189" customFormat="1" hidden="1">
      <c r="A314" s="195">
        <v>0</v>
      </c>
      <c r="B314" s="148" t="s">
        <v>15</v>
      </c>
      <c r="C314" s="148" t="s">
        <v>1987</v>
      </c>
      <c r="D314" s="149"/>
      <c r="E314" s="148" t="s">
        <v>524</v>
      </c>
      <c r="F314" s="148" t="s">
        <v>1908</v>
      </c>
      <c r="G314" s="148" t="s">
        <v>1988</v>
      </c>
      <c r="H314" s="148" t="s">
        <v>527</v>
      </c>
      <c r="I314" s="150"/>
      <c r="J314" s="150" t="s">
        <v>40</v>
      </c>
      <c r="K314" s="151">
        <v>315</v>
      </c>
      <c r="L314" s="187"/>
      <c r="M314" s="152">
        <v>5</v>
      </c>
      <c r="N314" s="153"/>
      <c r="O314" s="188">
        <f t="shared" si="40"/>
        <v>0</v>
      </c>
      <c r="P314" s="109" t="s">
        <v>1468</v>
      </c>
      <c r="Q314" s="108">
        <f>N314/40</f>
        <v>0</v>
      </c>
      <c r="R314" s="185">
        <f t="shared" si="39"/>
        <v>0</v>
      </c>
      <c r="S314" s="148"/>
      <c r="T314" s="148"/>
      <c r="U314" s="155"/>
      <c r="V314" s="155"/>
      <c r="W314" s="155"/>
      <c r="X314" s="155"/>
      <c r="Y314" s="155"/>
      <c r="Z314" s="101">
        <v>11</v>
      </c>
      <c r="AA314" s="102" t="s">
        <v>1908</v>
      </c>
      <c r="AB314" s="102" t="s">
        <v>1988</v>
      </c>
      <c r="AC314" s="102" t="s">
        <v>527</v>
      </c>
    </row>
    <row r="315" spans="1:29" s="189" customFormat="1" hidden="1">
      <c r="A315" s="195">
        <v>0</v>
      </c>
      <c r="B315" s="148" t="s">
        <v>15</v>
      </c>
      <c r="C315" s="148" t="s">
        <v>1989</v>
      </c>
      <c r="D315" s="149"/>
      <c r="E315" s="148" t="s">
        <v>524</v>
      </c>
      <c r="F315" s="148" t="s">
        <v>1908</v>
      </c>
      <c r="G315" s="148" t="s">
        <v>1990</v>
      </c>
      <c r="H315" s="148" t="s">
        <v>527</v>
      </c>
      <c r="I315" s="150"/>
      <c r="J315" s="150" t="s">
        <v>40</v>
      </c>
      <c r="K315" s="151">
        <v>315</v>
      </c>
      <c r="L315" s="187"/>
      <c r="M315" s="152">
        <v>5</v>
      </c>
      <c r="N315" s="153"/>
      <c r="O315" s="188">
        <f t="shared" si="40"/>
        <v>0</v>
      </c>
      <c r="P315" s="109" t="s">
        <v>1468</v>
      </c>
      <c r="Q315" s="108">
        <f>N315/40</f>
        <v>0</v>
      </c>
      <c r="R315" s="185">
        <f t="shared" si="39"/>
        <v>0</v>
      </c>
      <c r="S315" s="148"/>
      <c r="T315" s="148"/>
      <c r="U315" s="155"/>
      <c r="V315" s="155"/>
      <c r="W315" s="155"/>
      <c r="X315" s="155"/>
      <c r="Y315" s="155"/>
      <c r="Z315" s="101">
        <v>11</v>
      </c>
      <c r="AA315" s="102" t="s">
        <v>1908</v>
      </c>
      <c r="AB315" s="102" t="s">
        <v>1990</v>
      </c>
      <c r="AC315" s="102" t="s">
        <v>527</v>
      </c>
    </row>
    <row r="316" spans="1:29" s="189" customFormat="1" hidden="1">
      <c r="A316" s="195">
        <v>0</v>
      </c>
      <c r="B316" s="148" t="s">
        <v>15</v>
      </c>
      <c r="C316" s="148" t="s">
        <v>1991</v>
      </c>
      <c r="D316" s="149"/>
      <c r="E316" s="148" t="s">
        <v>524</v>
      </c>
      <c r="F316" s="148" t="s">
        <v>1908</v>
      </c>
      <c r="G316" s="148" t="s">
        <v>1992</v>
      </c>
      <c r="H316" s="148" t="s">
        <v>527</v>
      </c>
      <c r="I316" s="150"/>
      <c r="J316" s="150" t="s">
        <v>40</v>
      </c>
      <c r="K316" s="151">
        <v>663</v>
      </c>
      <c r="L316" s="187"/>
      <c r="M316" s="152">
        <v>5</v>
      </c>
      <c r="N316" s="153"/>
      <c r="O316" s="188">
        <f t="shared" si="40"/>
        <v>0</v>
      </c>
      <c r="P316" s="109" t="s">
        <v>1468</v>
      </c>
      <c r="Q316" s="108">
        <f>N316/40</f>
        <v>0</v>
      </c>
      <c r="R316" s="185">
        <f t="shared" si="39"/>
        <v>0</v>
      </c>
      <c r="S316" s="148"/>
      <c r="T316" s="148"/>
      <c r="U316" s="155"/>
      <c r="V316" s="155"/>
      <c r="W316" s="155"/>
      <c r="X316" s="155"/>
      <c r="Y316" s="155"/>
      <c r="Z316" s="101">
        <v>11</v>
      </c>
      <c r="AA316" s="102" t="s">
        <v>1908</v>
      </c>
      <c r="AB316" s="102" t="s">
        <v>1992</v>
      </c>
      <c r="AC316" s="102" t="s">
        <v>527</v>
      </c>
    </row>
    <row r="317" spans="1:29">
      <c r="A317" s="3">
        <v>10</v>
      </c>
      <c r="B317" s="35" t="s">
        <v>15</v>
      </c>
      <c r="C317" s="35" t="s">
        <v>623</v>
      </c>
      <c r="D317" s="36" t="s">
        <v>2</v>
      </c>
      <c r="E317" s="35" t="s">
        <v>524</v>
      </c>
      <c r="F317" s="35" t="s">
        <v>525</v>
      </c>
      <c r="G317" s="35" t="s">
        <v>622</v>
      </c>
      <c r="H317" s="35" t="s">
        <v>527</v>
      </c>
      <c r="I317" s="37"/>
      <c r="J317" s="37" t="s">
        <v>40</v>
      </c>
      <c r="K317" s="105">
        <v>301</v>
      </c>
      <c r="L317" s="179"/>
      <c r="M317" s="39">
        <v>5</v>
      </c>
      <c r="N317" s="40"/>
      <c r="O317" s="185">
        <f t="shared" si="40"/>
        <v>0</v>
      </c>
      <c r="P317" s="109" t="s">
        <v>1468</v>
      </c>
      <c r="Q317" s="108">
        <f>N317/75</f>
        <v>0</v>
      </c>
      <c r="R317" s="185">
        <f t="shared" si="39"/>
        <v>0</v>
      </c>
      <c r="S317" s="35"/>
      <c r="T317" s="35"/>
      <c r="U317" s="42"/>
      <c r="V317" s="42"/>
      <c r="W317" s="42"/>
      <c r="X317" s="42"/>
      <c r="Y317" s="42"/>
      <c r="Z317" s="101">
        <v>11</v>
      </c>
      <c r="AA317" s="102" t="s">
        <v>525</v>
      </c>
      <c r="AB317" s="102" t="s">
        <v>622</v>
      </c>
      <c r="AC317" s="102" t="s">
        <v>527</v>
      </c>
    </row>
    <row r="318" spans="1:29" s="189" customFormat="1" hidden="1">
      <c r="A318" s="195">
        <v>0</v>
      </c>
      <c r="B318" s="148" t="s">
        <v>15</v>
      </c>
      <c r="C318" s="148" t="s">
        <v>621</v>
      </c>
      <c r="D318" s="149" t="s">
        <v>2</v>
      </c>
      <c r="E318" s="148" t="s">
        <v>524</v>
      </c>
      <c r="F318" s="148" t="s">
        <v>525</v>
      </c>
      <c r="G318" s="148" t="s">
        <v>622</v>
      </c>
      <c r="H318" s="148" t="s">
        <v>530</v>
      </c>
      <c r="I318" s="150"/>
      <c r="J318" s="150" t="s">
        <v>40</v>
      </c>
      <c r="K318" s="151">
        <v>397</v>
      </c>
      <c r="L318" s="187"/>
      <c r="M318" s="152">
        <v>5</v>
      </c>
      <c r="N318" s="153"/>
      <c r="O318" s="188">
        <f t="shared" si="40"/>
        <v>0</v>
      </c>
      <c r="P318" s="109" t="s">
        <v>1468</v>
      </c>
      <c r="Q318" s="108">
        <f>N318/40</f>
        <v>0</v>
      </c>
      <c r="R318" s="185">
        <f t="shared" si="39"/>
        <v>0</v>
      </c>
      <c r="S318" s="148"/>
      <c r="T318" s="148"/>
      <c r="U318" s="155"/>
      <c r="V318" s="155"/>
      <c r="W318" s="155"/>
      <c r="X318" s="155"/>
      <c r="Y318" s="155"/>
      <c r="Z318" s="101">
        <v>11</v>
      </c>
      <c r="AA318" s="102" t="s">
        <v>525</v>
      </c>
      <c r="AB318" s="102" t="s">
        <v>622</v>
      </c>
      <c r="AC318" s="102" t="s">
        <v>530</v>
      </c>
    </row>
    <row r="319" spans="1:29" s="191" customFormat="1" ht="16.850000000000001" hidden="1" customHeight="1">
      <c r="A319" s="195">
        <v>0</v>
      </c>
      <c r="B319" s="157"/>
      <c r="C319" s="157"/>
      <c r="D319" s="158"/>
      <c r="E319" s="157"/>
      <c r="F319" s="157"/>
      <c r="G319" s="157"/>
      <c r="H319" s="157"/>
      <c r="I319" s="159"/>
      <c r="J319" s="159"/>
      <c r="K319" s="160"/>
      <c r="L319" s="180"/>
      <c r="M319" s="161"/>
      <c r="N319" s="162"/>
      <c r="O319" s="163"/>
      <c r="P319" s="110"/>
      <c r="Q319" s="111"/>
      <c r="R319" s="111"/>
      <c r="S319" s="157"/>
      <c r="T319" s="157"/>
      <c r="U319" s="157"/>
      <c r="V319" s="157"/>
      <c r="W319" s="157"/>
      <c r="X319" s="157"/>
      <c r="Y319" s="157"/>
      <c r="Z319" s="101">
        <v>12</v>
      </c>
      <c r="AA319" s="102"/>
      <c r="AB319" s="102"/>
      <c r="AC319" s="102"/>
    </row>
    <row r="320" spans="1:29" s="191" customFormat="1" ht="16.850000000000001" hidden="1" customHeight="1">
      <c r="A320" s="195">
        <v>0</v>
      </c>
      <c r="B320" s="164"/>
      <c r="C320" s="164"/>
      <c r="D320" s="165"/>
      <c r="E320" s="164"/>
      <c r="F320" s="164"/>
      <c r="G320" s="164"/>
      <c r="H320" s="164"/>
      <c r="I320" s="166"/>
      <c r="J320" s="166"/>
      <c r="K320" s="167"/>
      <c r="L320" s="167"/>
      <c r="M320" s="168"/>
      <c r="N320" s="169"/>
      <c r="O320" s="170"/>
      <c r="P320" s="112"/>
      <c r="Q320" s="113"/>
      <c r="R320" s="113"/>
      <c r="S320" s="164"/>
      <c r="T320" s="164"/>
      <c r="U320" s="164"/>
      <c r="V320" s="164"/>
      <c r="W320" s="164"/>
      <c r="X320" s="164"/>
      <c r="Y320" s="164"/>
      <c r="Z320" s="101">
        <v>12</v>
      </c>
      <c r="AA320" s="102"/>
      <c r="AB320" s="102"/>
      <c r="AC320" s="102"/>
    </row>
    <row r="321" spans="1:29 16377:16378" s="201" customFormat="1" ht="20.6" hidden="1" customHeight="1">
      <c r="A321" s="195">
        <v>0</v>
      </c>
      <c r="B321" s="196" t="s">
        <v>1665</v>
      </c>
      <c r="C321" s="198"/>
      <c r="D321" s="198"/>
      <c r="E321" s="198"/>
      <c r="F321" s="198"/>
      <c r="G321" s="198"/>
      <c r="H321" s="198"/>
      <c r="I321" s="198"/>
      <c r="J321" s="198"/>
      <c r="K321" s="198"/>
      <c r="L321" s="198"/>
      <c r="M321" s="199"/>
      <c r="N321" s="198"/>
      <c r="O321" s="198"/>
      <c r="P321" s="177"/>
      <c r="Q321" s="177"/>
      <c r="R321" s="177"/>
      <c r="S321" s="198"/>
      <c r="T321" s="198"/>
      <c r="U321" s="200"/>
      <c r="Z321" s="1">
        <v>13</v>
      </c>
      <c r="AA321" s="1"/>
      <c r="AB321" s="1"/>
      <c r="AC321" s="1"/>
      <c r="XEW321" s="195"/>
      <c r="XEX321" s="196"/>
    </row>
    <row r="322" spans="1:29 16377:16378" s="189" customFormat="1" hidden="1">
      <c r="A322" s="195">
        <v>0</v>
      </c>
      <c r="B322" s="148" t="s">
        <v>16</v>
      </c>
      <c r="C322" s="148" t="s">
        <v>629</v>
      </c>
      <c r="D322" s="149" t="s">
        <v>2</v>
      </c>
      <c r="E322" s="148" t="s">
        <v>625</v>
      </c>
      <c r="F322" s="148" t="s">
        <v>626</v>
      </c>
      <c r="G322" s="148" t="s">
        <v>630</v>
      </c>
      <c r="H322" s="148" t="s">
        <v>631</v>
      </c>
      <c r="I322" s="156"/>
      <c r="J322" s="150" t="s">
        <v>69</v>
      </c>
      <c r="K322" s="192">
        <v>88</v>
      </c>
      <c r="L322" s="193">
        <v>77</v>
      </c>
      <c r="M322" s="152">
        <v>25</v>
      </c>
      <c r="N322" s="153"/>
      <c r="O322" s="188">
        <f t="shared" ref="O322:O331" si="44">IF(L322&lt;&gt;"",N322*L322,K322*N322)</f>
        <v>0</v>
      </c>
      <c r="P322" s="109" t="s">
        <v>1468</v>
      </c>
      <c r="Q322" s="108">
        <v>0</v>
      </c>
      <c r="R322" s="185">
        <f t="shared" ref="R322:R353" si="45">IF(SUM($O$26:$O$5170)&gt;=100000,IF(L322&lt;&gt;"",O322,O322*0.95),O322)</f>
        <v>0</v>
      </c>
      <c r="S322" s="148"/>
      <c r="T322" s="148"/>
      <c r="U322" s="155"/>
      <c r="V322" s="155"/>
      <c r="W322" s="155"/>
      <c r="X322" s="155"/>
      <c r="Y322" s="155"/>
      <c r="Z322" s="101">
        <v>14</v>
      </c>
      <c r="AA322" s="102" t="s">
        <v>626</v>
      </c>
      <c r="AB322" s="102" t="s">
        <v>630</v>
      </c>
      <c r="AC322" s="102" t="s">
        <v>631</v>
      </c>
    </row>
    <row r="323" spans="1:29 16377:16378" s="189" customFormat="1" hidden="1">
      <c r="A323" s="195">
        <v>0</v>
      </c>
      <c r="B323" s="148" t="s">
        <v>16</v>
      </c>
      <c r="C323" s="148" t="s">
        <v>632</v>
      </c>
      <c r="D323" s="149" t="s">
        <v>35</v>
      </c>
      <c r="E323" s="148" t="s">
        <v>625</v>
      </c>
      <c r="F323" s="148" t="s">
        <v>626</v>
      </c>
      <c r="G323" s="148" t="s">
        <v>633</v>
      </c>
      <c r="H323" s="148" t="s">
        <v>628</v>
      </c>
      <c r="I323" s="150"/>
      <c r="J323" s="150" t="s">
        <v>40</v>
      </c>
      <c r="K323" s="192">
        <v>325</v>
      </c>
      <c r="L323" s="193">
        <v>259</v>
      </c>
      <c r="M323" s="152">
        <v>25</v>
      </c>
      <c r="N323" s="153"/>
      <c r="O323" s="188">
        <f t="shared" si="44"/>
        <v>0</v>
      </c>
      <c r="P323" s="109" t="s">
        <v>1468</v>
      </c>
      <c r="Q323" s="108">
        <v>0</v>
      </c>
      <c r="R323" s="185">
        <f t="shared" si="45"/>
        <v>0</v>
      </c>
      <c r="S323" s="148"/>
      <c r="T323" s="148"/>
      <c r="U323" s="155"/>
      <c r="V323" s="155"/>
      <c r="W323" s="155"/>
      <c r="X323" s="155"/>
      <c r="Y323" s="155"/>
      <c r="Z323" s="101">
        <v>14</v>
      </c>
      <c r="AA323" s="102" t="s">
        <v>626</v>
      </c>
      <c r="AB323" s="102" t="s">
        <v>633</v>
      </c>
      <c r="AC323" s="102" t="s">
        <v>628</v>
      </c>
    </row>
    <row r="324" spans="1:29 16377:16378" s="189" customFormat="1" hidden="1">
      <c r="A324" s="195">
        <v>0</v>
      </c>
      <c r="B324" s="148" t="s">
        <v>16</v>
      </c>
      <c r="C324" s="148" t="s">
        <v>654</v>
      </c>
      <c r="D324" s="149" t="s">
        <v>35</v>
      </c>
      <c r="E324" s="148" t="s">
        <v>625</v>
      </c>
      <c r="F324" s="148" t="s">
        <v>626</v>
      </c>
      <c r="G324" s="148" t="s">
        <v>655</v>
      </c>
      <c r="H324" s="148" t="s">
        <v>628</v>
      </c>
      <c r="I324" s="150"/>
      <c r="J324" s="150" t="s">
        <v>40</v>
      </c>
      <c r="K324" s="192">
        <v>141</v>
      </c>
      <c r="L324" s="193">
        <v>113</v>
      </c>
      <c r="M324" s="152">
        <v>25</v>
      </c>
      <c r="N324" s="153"/>
      <c r="O324" s="188">
        <f t="shared" si="44"/>
        <v>0</v>
      </c>
      <c r="P324" s="109" t="s">
        <v>1468</v>
      </c>
      <c r="Q324" s="108">
        <v>0</v>
      </c>
      <c r="R324" s="185">
        <f t="shared" si="45"/>
        <v>0</v>
      </c>
      <c r="S324" s="148"/>
      <c r="T324" s="148"/>
      <c r="U324" s="155"/>
      <c r="V324" s="155"/>
      <c r="W324" s="155"/>
      <c r="X324" s="155"/>
      <c r="Y324" s="155"/>
      <c r="Z324" s="101">
        <v>14</v>
      </c>
      <c r="AA324" s="102" t="s">
        <v>626</v>
      </c>
      <c r="AB324" s="102" t="s">
        <v>655</v>
      </c>
      <c r="AC324" s="102" t="s">
        <v>628</v>
      </c>
    </row>
    <row r="325" spans="1:29 16377:16378" s="189" customFormat="1" hidden="1">
      <c r="A325" s="195">
        <v>0</v>
      </c>
      <c r="B325" s="148" t="s">
        <v>16</v>
      </c>
      <c r="C325" s="148" t="s">
        <v>658</v>
      </c>
      <c r="D325" s="149" t="s">
        <v>35</v>
      </c>
      <c r="E325" s="148" t="s">
        <v>625</v>
      </c>
      <c r="F325" s="148" t="s">
        <v>626</v>
      </c>
      <c r="G325" s="148" t="s">
        <v>659</v>
      </c>
      <c r="H325" s="148" t="s">
        <v>628</v>
      </c>
      <c r="I325" s="150"/>
      <c r="J325" s="150" t="s">
        <v>40</v>
      </c>
      <c r="K325" s="192">
        <v>271</v>
      </c>
      <c r="L325" s="193">
        <v>217</v>
      </c>
      <c r="M325" s="152">
        <v>25</v>
      </c>
      <c r="N325" s="153"/>
      <c r="O325" s="188">
        <f t="shared" si="44"/>
        <v>0</v>
      </c>
      <c r="P325" s="109" t="s">
        <v>1468</v>
      </c>
      <c r="Q325" s="108">
        <v>0</v>
      </c>
      <c r="R325" s="185">
        <f t="shared" si="45"/>
        <v>0</v>
      </c>
      <c r="S325" s="148"/>
      <c r="T325" s="148"/>
      <c r="U325" s="155"/>
      <c r="V325" s="155"/>
      <c r="W325" s="155"/>
      <c r="X325" s="155"/>
      <c r="Y325" s="155"/>
      <c r="Z325" s="101">
        <v>14</v>
      </c>
      <c r="AA325" s="102" t="s">
        <v>626</v>
      </c>
      <c r="AB325" s="102" t="s">
        <v>659</v>
      </c>
      <c r="AC325" s="102" t="s">
        <v>628</v>
      </c>
    </row>
    <row r="326" spans="1:29 16377:16378" s="189" customFormat="1" hidden="1">
      <c r="A326" s="195">
        <v>0</v>
      </c>
      <c r="B326" s="148" t="s">
        <v>16</v>
      </c>
      <c r="C326" s="148" t="s">
        <v>693</v>
      </c>
      <c r="D326" s="149" t="s">
        <v>35</v>
      </c>
      <c r="E326" s="148" t="s">
        <v>625</v>
      </c>
      <c r="F326" s="148" t="s">
        <v>626</v>
      </c>
      <c r="G326" s="148" t="s">
        <v>694</v>
      </c>
      <c r="H326" s="148" t="s">
        <v>628</v>
      </c>
      <c r="I326" s="150"/>
      <c r="J326" s="150" t="s">
        <v>40</v>
      </c>
      <c r="K326" s="192">
        <v>325</v>
      </c>
      <c r="L326" s="193">
        <v>259</v>
      </c>
      <c r="M326" s="152">
        <v>25</v>
      </c>
      <c r="N326" s="153"/>
      <c r="O326" s="188">
        <f t="shared" si="44"/>
        <v>0</v>
      </c>
      <c r="P326" s="109" t="s">
        <v>1468</v>
      </c>
      <c r="Q326" s="108">
        <v>0</v>
      </c>
      <c r="R326" s="185">
        <f t="shared" si="45"/>
        <v>0</v>
      </c>
      <c r="S326" s="148"/>
      <c r="T326" s="148"/>
      <c r="U326" s="155"/>
      <c r="V326" s="155"/>
      <c r="W326" s="155"/>
      <c r="X326" s="155"/>
      <c r="Y326" s="155"/>
      <c r="Z326" s="101">
        <v>14</v>
      </c>
      <c r="AA326" s="102" t="s">
        <v>626</v>
      </c>
      <c r="AB326" s="102" t="s">
        <v>694</v>
      </c>
      <c r="AC326" s="102" t="s">
        <v>628</v>
      </c>
    </row>
    <row r="327" spans="1:29 16377:16378" s="189" customFormat="1" hidden="1">
      <c r="A327" s="195">
        <v>0</v>
      </c>
      <c r="B327" s="148" t="s">
        <v>16</v>
      </c>
      <c r="C327" s="148" t="s">
        <v>702</v>
      </c>
      <c r="D327" s="149" t="s">
        <v>35</v>
      </c>
      <c r="E327" s="148" t="s">
        <v>625</v>
      </c>
      <c r="F327" s="148" t="s">
        <v>626</v>
      </c>
      <c r="G327" s="148" t="s">
        <v>703</v>
      </c>
      <c r="H327" s="148" t="s">
        <v>628</v>
      </c>
      <c r="I327" s="150"/>
      <c r="J327" s="150" t="s">
        <v>40</v>
      </c>
      <c r="K327" s="192">
        <v>271</v>
      </c>
      <c r="L327" s="193">
        <v>217</v>
      </c>
      <c r="M327" s="152">
        <v>25</v>
      </c>
      <c r="N327" s="153"/>
      <c r="O327" s="188">
        <f t="shared" si="44"/>
        <v>0</v>
      </c>
      <c r="P327" s="109" t="s">
        <v>1468</v>
      </c>
      <c r="Q327" s="108">
        <v>0</v>
      </c>
      <c r="R327" s="185">
        <f t="shared" si="45"/>
        <v>0</v>
      </c>
      <c r="S327" s="148"/>
      <c r="T327" s="148"/>
      <c r="U327" s="155"/>
      <c r="V327" s="155"/>
      <c r="W327" s="155"/>
      <c r="X327" s="155"/>
      <c r="Y327" s="155"/>
      <c r="Z327" s="101">
        <v>14</v>
      </c>
      <c r="AA327" s="102" t="s">
        <v>626</v>
      </c>
      <c r="AB327" s="102" t="s">
        <v>703</v>
      </c>
      <c r="AC327" s="102" t="s">
        <v>628</v>
      </c>
    </row>
    <row r="328" spans="1:29 16377:16378" s="189" customFormat="1" hidden="1">
      <c r="A328" s="195">
        <v>0</v>
      </c>
      <c r="B328" s="148" t="s">
        <v>16</v>
      </c>
      <c r="C328" s="148" t="s">
        <v>712</v>
      </c>
      <c r="D328" s="149" t="s">
        <v>35</v>
      </c>
      <c r="E328" s="148" t="s">
        <v>625</v>
      </c>
      <c r="F328" s="148" t="s">
        <v>626</v>
      </c>
      <c r="G328" s="148" t="s">
        <v>713</v>
      </c>
      <c r="H328" s="148" t="s">
        <v>628</v>
      </c>
      <c r="I328" s="150"/>
      <c r="J328" s="150" t="s">
        <v>40</v>
      </c>
      <c r="K328" s="192">
        <v>325</v>
      </c>
      <c r="L328" s="193">
        <v>259</v>
      </c>
      <c r="M328" s="152">
        <v>25</v>
      </c>
      <c r="N328" s="153"/>
      <c r="O328" s="188">
        <f t="shared" si="44"/>
        <v>0</v>
      </c>
      <c r="P328" s="109" t="s">
        <v>1468</v>
      </c>
      <c r="Q328" s="108">
        <v>0</v>
      </c>
      <c r="R328" s="185">
        <f t="shared" si="45"/>
        <v>0</v>
      </c>
      <c r="S328" s="148"/>
      <c r="T328" s="148"/>
      <c r="U328" s="155"/>
      <c r="V328" s="155"/>
      <c r="W328" s="155"/>
      <c r="X328" s="155"/>
      <c r="Y328" s="155"/>
      <c r="Z328" s="101">
        <v>14</v>
      </c>
      <c r="AA328" s="102" t="s">
        <v>626</v>
      </c>
      <c r="AB328" s="102" t="s">
        <v>713</v>
      </c>
      <c r="AC328" s="102" t="s">
        <v>628</v>
      </c>
    </row>
    <row r="329" spans="1:29 16377:16378" s="189" customFormat="1" hidden="1">
      <c r="A329" s="195">
        <v>0</v>
      </c>
      <c r="B329" s="148" t="s">
        <v>16</v>
      </c>
      <c r="C329" s="148" t="s">
        <v>718</v>
      </c>
      <c r="D329" s="149" t="s">
        <v>35</v>
      </c>
      <c r="E329" s="148" t="s">
        <v>625</v>
      </c>
      <c r="F329" s="148" t="s">
        <v>626</v>
      </c>
      <c r="G329" s="148" t="s">
        <v>719</v>
      </c>
      <c r="H329" s="148" t="s">
        <v>628</v>
      </c>
      <c r="I329" s="150"/>
      <c r="J329" s="150" t="s">
        <v>40</v>
      </c>
      <c r="K329" s="192">
        <v>235</v>
      </c>
      <c r="L329" s="193">
        <v>187</v>
      </c>
      <c r="M329" s="152">
        <v>25</v>
      </c>
      <c r="N329" s="153"/>
      <c r="O329" s="188">
        <f t="shared" si="44"/>
        <v>0</v>
      </c>
      <c r="P329" s="109" t="s">
        <v>1468</v>
      </c>
      <c r="Q329" s="108">
        <v>0</v>
      </c>
      <c r="R329" s="185">
        <f t="shared" si="45"/>
        <v>0</v>
      </c>
      <c r="S329" s="148"/>
      <c r="T329" s="148"/>
      <c r="U329" s="155"/>
      <c r="V329" s="155"/>
      <c r="W329" s="155"/>
      <c r="X329" s="155"/>
      <c r="Y329" s="155"/>
      <c r="Z329" s="101">
        <v>14</v>
      </c>
      <c r="AA329" s="102" t="s">
        <v>626</v>
      </c>
      <c r="AB329" s="102" t="s">
        <v>719</v>
      </c>
      <c r="AC329" s="102" t="s">
        <v>628</v>
      </c>
    </row>
    <row r="330" spans="1:29 16377:16378" s="189" customFormat="1" hidden="1">
      <c r="A330" s="195">
        <v>0</v>
      </c>
      <c r="B330" s="148" t="s">
        <v>16</v>
      </c>
      <c r="C330" s="148" t="s">
        <v>720</v>
      </c>
      <c r="D330" s="149" t="s">
        <v>35</v>
      </c>
      <c r="E330" s="148" t="s">
        <v>625</v>
      </c>
      <c r="F330" s="148" t="s">
        <v>626</v>
      </c>
      <c r="G330" s="148" t="s">
        <v>721</v>
      </c>
      <c r="H330" s="148" t="s">
        <v>628</v>
      </c>
      <c r="I330" s="150"/>
      <c r="J330" s="150" t="s">
        <v>40</v>
      </c>
      <c r="K330" s="192">
        <v>151</v>
      </c>
      <c r="L330" s="193">
        <v>129</v>
      </c>
      <c r="M330" s="152">
        <v>25</v>
      </c>
      <c r="N330" s="153"/>
      <c r="O330" s="188">
        <f t="shared" si="44"/>
        <v>0</v>
      </c>
      <c r="P330" s="109" t="s">
        <v>1468</v>
      </c>
      <c r="Q330" s="108">
        <v>0</v>
      </c>
      <c r="R330" s="185">
        <f t="shared" si="45"/>
        <v>0</v>
      </c>
      <c r="S330" s="148"/>
      <c r="T330" s="148"/>
      <c r="U330" s="155"/>
      <c r="V330" s="155"/>
      <c r="W330" s="155"/>
      <c r="X330" s="155"/>
      <c r="Y330" s="155"/>
      <c r="Z330" s="101">
        <v>14</v>
      </c>
      <c r="AA330" s="102" t="s">
        <v>626</v>
      </c>
      <c r="AB330" s="102" t="s">
        <v>721</v>
      </c>
      <c r="AC330" s="102" t="s">
        <v>628</v>
      </c>
    </row>
    <row r="331" spans="1:29 16377:16378" s="189" customFormat="1" hidden="1">
      <c r="A331" s="195">
        <v>0</v>
      </c>
      <c r="B331" s="148" t="s">
        <v>16</v>
      </c>
      <c r="C331" s="148" t="s">
        <v>738</v>
      </c>
      <c r="D331" s="149" t="s">
        <v>35</v>
      </c>
      <c r="E331" s="148" t="s">
        <v>625</v>
      </c>
      <c r="F331" s="148" t="s">
        <v>626</v>
      </c>
      <c r="G331" s="148" t="s">
        <v>739</v>
      </c>
      <c r="H331" s="148" t="s">
        <v>628</v>
      </c>
      <c r="I331" s="150"/>
      <c r="J331" s="150" t="s">
        <v>40</v>
      </c>
      <c r="K331" s="192">
        <v>271</v>
      </c>
      <c r="L331" s="193">
        <v>217</v>
      </c>
      <c r="M331" s="152">
        <v>25</v>
      </c>
      <c r="N331" s="153"/>
      <c r="O331" s="188">
        <f t="shared" si="44"/>
        <v>0</v>
      </c>
      <c r="P331" s="109" t="s">
        <v>1468</v>
      </c>
      <c r="Q331" s="108">
        <v>0</v>
      </c>
      <c r="R331" s="185">
        <f t="shared" si="45"/>
        <v>0</v>
      </c>
      <c r="S331" s="148"/>
      <c r="T331" s="148"/>
      <c r="U331" s="155"/>
      <c r="V331" s="155"/>
      <c r="W331" s="155"/>
      <c r="X331" s="155"/>
      <c r="Y331" s="155"/>
      <c r="Z331" s="101">
        <v>14</v>
      </c>
      <c r="AA331" s="102" t="s">
        <v>626</v>
      </c>
      <c r="AB331" s="102" t="s">
        <v>739</v>
      </c>
      <c r="AC331" s="102" t="s">
        <v>628</v>
      </c>
    </row>
    <row r="332" spans="1:29 16377:16378" s="189" customFormat="1" hidden="1">
      <c r="A332" s="195">
        <v>0</v>
      </c>
      <c r="B332" s="148" t="s">
        <v>16</v>
      </c>
      <c r="C332" s="148" t="s">
        <v>624</v>
      </c>
      <c r="D332" s="149" t="s">
        <v>35</v>
      </c>
      <c r="E332" s="148" t="s">
        <v>625</v>
      </c>
      <c r="F332" s="148" t="s">
        <v>626</v>
      </c>
      <c r="G332" s="148" t="s">
        <v>627</v>
      </c>
      <c r="H332" s="148" t="s">
        <v>628</v>
      </c>
      <c r="I332" s="150"/>
      <c r="J332" s="150" t="s">
        <v>40</v>
      </c>
      <c r="K332" s="151">
        <v>141</v>
      </c>
      <c r="L332" s="187"/>
      <c r="M332" s="152">
        <v>25</v>
      </c>
      <c r="N332" s="153"/>
      <c r="O332" s="188">
        <f t="shared" ref="O332:O363" si="46">IF(L332&lt;&gt;"",N332*L332,K332*N332)</f>
        <v>0</v>
      </c>
      <c r="P332" s="109" t="s">
        <v>1468</v>
      </c>
      <c r="Q332" s="108">
        <f t="shared" ref="Q332:Q363" si="47">N332/200</f>
        <v>0</v>
      </c>
      <c r="R332" s="185">
        <f t="shared" si="45"/>
        <v>0</v>
      </c>
      <c r="S332" s="148"/>
      <c r="T332" s="148"/>
      <c r="U332" s="155"/>
      <c r="V332" s="155"/>
      <c r="W332" s="155"/>
      <c r="X332" s="155"/>
      <c r="Y332" s="155"/>
      <c r="Z332" s="101">
        <v>14</v>
      </c>
      <c r="AA332" s="102" t="s">
        <v>626</v>
      </c>
      <c r="AB332" s="102" t="s">
        <v>627</v>
      </c>
      <c r="AC332" s="102" t="s">
        <v>628</v>
      </c>
    </row>
    <row r="333" spans="1:29 16377:16378" s="189" customFormat="1" hidden="1">
      <c r="A333" s="195">
        <v>0</v>
      </c>
      <c r="B333" s="148" t="s">
        <v>16</v>
      </c>
      <c r="C333" s="148" t="s">
        <v>634</v>
      </c>
      <c r="D333" s="149" t="s">
        <v>35</v>
      </c>
      <c r="E333" s="148" t="s">
        <v>625</v>
      </c>
      <c r="F333" s="148" t="s">
        <v>626</v>
      </c>
      <c r="G333" s="148" t="s">
        <v>635</v>
      </c>
      <c r="H333" s="148" t="s">
        <v>628</v>
      </c>
      <c r="I333" s="150"/>
      <c r="J333" s="150" t="s">
        <v>40</v>
      </c>
      <c r="K333" s="151">
        <v>189</v>
      </c>
      <c r="L333" s="187"/>
      <c r="M333" s="152">
        <v>25</v>
      </c>
      <c r="N333" s="153"/>
      <c r="O333" s="188">
        <f t="shared" si="46"/>
        <v>0</v>
      </c>
      <c r="P333" s="109" t="s">
        <v>1468</v>
      </c>
      <c r="Q333" s="108">
        <f t="shared" si="47"/>
        <v>0</v>
      </c>
      <c r="R333" s="185">
        <f t="shared" si="45"/>
        <v>0</v>
      </c>
      <c r="S333" s="148"/>
      <c r="T333" s="148"/>
      <c r="U333" s="155"/>
      <c r="V333" s="155"/>
      <c r="W333" s="155"/>
      <c r="X333" s="155"/>
      <c r="Y333" s="155"/>
      <c r="Z333" s="101">
        <v>14</v>
      </c>
      <c r="AA333" s="102" t="s">
        <v>626</v>
      </c>
      <c r="AB333" s="102" t="s">
        <v>635</v>
      </c>
      <c r="AC333" s="102" t="s">
        <v>628</v>
      </c>
    </row>
    <row r="334" spans="1:29 16377:16378" s="189" customFormat="1" hidden="1">
      <c r="A334" s="195">
        <v>0</v>
      </c>
      <c r="B334" s="148" t="s">
        <v>16</v>
      </c>
      <c r="C334" s="148" t="s">
        <v>636</v>
      </c>
      <c r="D334" s="149" t="s">
        <v>2</v>
      </c>
      <c r="E334" s="148" t="s">
        <v>625</v>
      </c>
      <c r="F334" s="148" t="s">
        <v>626</v>
      </c>
      <c r="G334" s="148" t="s">
        <v>637</v>
      </c>
      <c r="H334" s="148" t="s">
        <v>631</v>
      </c>
      <c r="I334" s="156" t="s">
        <v>44</v>
      </c>
      <c r="J334" s="150" t="s">
        <v>69</v>
      </c>
      <c r="K334" s="151">
        <v>247</v>
      </c>
      <c r="L334" s="187"/>
      <c r="M334" s="152">
        <v>25</v>
      </c>
      <c r="N334" s="153"/>
      <c r="O334" s="188">
        <f t="shared" si="46"/>
        <v>0</v>
      </c>
      <c r="P334" s="109" t="s">
        <v>1468</v>
      </c>
      <c r="Q334" s="108">
        <f t="shared" si="47"/>
        <v>0</v>
      </c>
      <c r="R334" s="185">
        <f t="shared" si="45"/>
        <v>0</v>
      </c>
      <c r="S334" s="148"/>
      <c r="T334" s="148"/>
      <c r="U334" s="155"/>
      <c r="V334" s="155"/>
      <c r="W334" s="155"/>
      <c r="X334" s="155"/>
      <c r="Y334" s="155"/>
      <c r="Z334" s="101">
        <v>14</v>
      </c>
      <c r="AA334" s="102" t="s">
        <v>626</v>
      </c>
      <c r="AB334" s="102" t="s">
        <v>637</v>
      </c>
      <c r="AC334" s="102" t="s">
        <v>631</v>
      </c>
    </row>
    <row r="335" spans="1:29 16377:16378" s="189" customFormat="1" hidden="1">
      <c r="A335" s="195">
        <v>0</v>
      </c>
      <c r="B335" s="148" t="s">
        <v>16</v>
      </c>
      <c r="C335" s="148" t="s">
        <v>638</v>
      </c>
      <c r="D335" s="149" t="s">
        <v>35</v>
      </c>
      <c r="E335" s="148" t="s">
        <v>625</v>
      </c>
      <c r="F335" s="148" t="s">
        <v>626</v>
      </c>
      <c r="G335" s="148" t="s">
        <v>639</v>
      </c>
      <c r="H335" s="148" t="s">
        <v>628</v>
      </c>
      <c r="I335" s="150"/>
      <c r="J335" s="150" t="s">
        <v>40</v>
      </c>
      <c r="K335" s="151">
        <v>277</v>
      </c>
      <c r="L335" s="187"/>
      <c r="M335" s="152">
        <v>25</v>
      </c>
      <c r="N335" s="153"/>
      <c r="O335" s="188">
        <f t="shared" si="46"/>
        <v>0</v>
      </c>
      <c r="P335" s="109" t="s">
        <v>1468</v>
      </c>
      <c r="Q335" s="108">
        <f t="shared" si="47"/>
        <v>0</v>
      </c>
      <c r="R335" s="185">
        <f t="shared" si="45"/>
        <v>0</v>
      </c>
      <c r="S335" s="148"/>
      <c r="T335" s="148"/>
      <c r="U335" s="155"/>
      <c r="V335" s="155"/>
      <c r="W335" s="155"/>
      <c r="X335" s="155"/>
      <c r="Y335" s="155"/>
      <c r="Z335" s="101">
        <v>14</v>
      </c>
      <c r="AA335" s="102" t="s">
        <v>626</v>
      </c>
      <c r="AB335" s="102" t="s">
        <v>639</v>
      </c>
      <c r="AC335" s="102" t="s">
        <v>628</v>
      </c>
    </row>
    <row r="336" spans="1:29 16377:16378" s="189" customFormat="1" hidden="1">
      <c r="A336" s="195">
        <v>0</v>
      </c>
      <c r="B336" s="148" t="s">
        <v>16</v>
      </c>
      <c r="C336" s="148" t="s">
        <v>640</v>
      </c>
      <c r="D336" s="149" t="s">
        <v>35</v>
      </c>
      <c r="E336" s="148" t="s">
        <v>625</v>
      </c>
      <c r="F336" s="148" t="s">
        <v>626</v>
      </c>
      <c r="G336" s="148" t="s">
        <v>641</v>
      </c>
      <c r="H336" s="148" t="s">
        <v>628</v>
      </c>
      <c r="I336" s="150"/>
      <c r="J336" s="150" t="s">
        <v>40</v>
      </c>
      <c r="K336" s="151">
        <v>151</v>
      </c>
      <c r="L336" s="187"/>
      <c r="M336" s="152">
        <v>25</v>
      </c>
      <c r="N336" s="153"/>
      <c r="O336" s="188">
        <f t="shared" si="46"/>
        <v>0</v>
      </c>
      <c r="P336" s="109" t="s">
        <v>1468</v>
      </c>
      <c r="Q336" s="108">
        <f t="shared" si="47"/>
        <v>0</v>
      </c>
      <c r="R336" s="185">
        <f t="shared" si="45"/>
        <v>0</v>
      </c>
      <c r="S336" s="148"/>
      <c r="T336" s="148"/>
      <c r="U336" s="155"/>
      <c r="V336" s="155"/>
      <c r="W336" s="155"/>
      <c r="X336" s="155"/>
      <c r="Y336" s="155"/>
      <c r="Z336" s="101">
        <v>14</v>
      </c>
      <c r="AA336" s="102" t="s">
        <v>626</v>
      </c>
      <c r="AB336" s="102" t="s">
        <v>641</v>
      </c>
      <c r="AC336" s="102" t="s">
        <v>628</v>
      </c>
    </row>
    <row r="337" spans="1:29" s="189" customFormat="1" hidden="1">
      <c r="A337" s="195">
        <v>0</v>
      </c>
      <c r="B337" s="148" t="s">
        <v>16</v>
      </c>
      <c r="C337" s="148" t="s">
        <v>642</v>
      </c>
      <c r="D337" s="149" t="s">
        <v>35</v>
      </c>
      <c r="E337" s="148" t="s">
        <v>625</v>
      </c>
      <c r="F337" s="148" t="s">
        <v>626</v>
      </c>
      <c r="G337" s="148" t="s">
        <v>643</v>
      </c>
      <c r="H337" s="148" t="s">
        <v>628</v>
      </c>
      <c r="I337" s="150"/>
      <c r="J337" s="150" t="s">
        <v>40</v>
      </c>
      <c r="K337" s="151">
        <v>131</v>
      </c>
      <c r="L337" s="187"/>
      <c r="M337" s="152">
        <v>25</v>
      </c>
      <c r="N337" s="153"/>
      <c r="O337" s="188">
        <f t="shared" si="46"/>
        <v>0</v>
      </c>
      <c r="P337" s="109" t="s">
        <v>1468</v>
      </c>
      <c r="Q337" s="108">
        <f t="shared" si="47"/>
        <v>0</v>
      </c>
      <c r="R337" s="185">
        <f t="shared" si="45"/>
        <v>0</v>
      </c>
      <c r="S337" s="148"/>
      <c r="T337" s="148"/>
      <c r="U337" s="155"/>
      <c r="V337" s="155"/>
      <c r="W337" s="155"/>
      <c r="X337" s="155"/>
      <c r="Y337" s="155"/>
      <c r="Z337" s="101">
        <v>14</v>
      </c>
      <c r="AA337" s="102" t="s">
        <v>626</v>
      </c>
      <c r="AB337" s="102" t="s">
        <v>643</v>
      </c>
      <c r="AC337" s="102" t="s">
        <v>628</v>
      </c>
    </row>
    <row r="338" spans="1:29" s="189" customFormat="1" hidden="1">
      <c r="A338" s="195">
        <v>0</v>
      </c>
      <c r="B338" s="148" t="s">
        <v>16</v>
      </c>
      <c r="C338" s="148" t="s">
        <v>644</v>
      </c>
      <c r="D338" s="149" t="s">
        <v>35</v>
      </c>
      <c r="E338" s="148" t="s">
        <v>625</v>
      </c>
      <c r="F338" s="148" t="s">
        <v>626</v>
      </c>
      <c r="G338" s="148" t="s">
        <v>645</v>
      </c>
      <c r="H338" s="148" t="s">
        <v>628</v>
      </c>
      <c r="I338" s="150"/>
      <c r="J338" s="150" t="s">
        <v>40</v>
      </c>
      <c r="K338" s="151">
        <v>325</v>
      </c>
      <c r="L338" s="187"/>
      <c r="M338" s="152">
        <v>25</v>
      </c>
      <c r="N338" s="153"/>
      <c r="O338" s="188">
        <f t="shared" si="46"/>
        <v>0</v>
      </c>
      <c r="P338" s="109" t="s">
        <v>1468</v>
      </c>
      <c r="Q338" s="108">
        <f t="shared" si="47"/>
        <v>0</v>
      </c>
      <c r="R338" s="185">
        <f t="shared" si="45"/>
        <v>0</v>
      </c>
      <c r="S338" s="148"/>
      <c r="T338" s="148"/>
      <c r="U338" s="155"/>
      <c r="V338" s="155"/>
      <c r="W338" s="155"/>
      <c r="X338" s="155"/>
      <c r="Y338" s="155"/>
      <c r="Z338" s="101">
        <v>14</v>
      </c>
      <c r="AA338" s="102" t="s">
        <v>626</v>
      </c>
      <c r="AB338" s="102" t="s">
        <v>645</v>
      </c>
      <c r="AC338" s="102" t="s">
        <v>628</v>
      </c>
    </row>
    <row r="339" spans="1:29" s="189" customFormat="1" hidden="1">
      <c r="A339" s="195">
        <v>0</v>
      </c>
      <c r="B339" s="148" t="s">
        <v>16</v>
      </c>
      <c r="C339" s="148" t="s">
        <v>648</v>
      </c>
      <c r="D339" s="149" t="s">
        <v>35</v>
      </c>
      <c r="E339" s="148" t="s">
        <v>625</v>
      </c>
      <c r="F339" s="148" t="s">
        <v>626</v>
      </c>
      <c r="G339" s="148" t="s">
        <v>647</v>
      </c>
      <c r="H339" s="148" t="s">
        <v>628</v>
      </c>
      <c r="I339" s="150"/>
      <c r="J339" s="150" t="s">
        <v>40</v>
      </c>
      <c r="K339" s="151">
        <v>177</v>
      </c>
      <c r="L339" s="187"/>
      <c r="M339" s="152">
        <v>25</v>
      </c>
      <c r="N339" s="153"/>
      <c r="O339" s="188">
        <f t="shared" si="46"/>
        <v>0</v>
      </c>
      <c r="P339" s="109" t="s">
        <v>1468</v>
      </c>
      <c r="Q339" s="108">
        <f t="shared" si="47"/>
        <v>0</v>
      </c>
      <c r="R339" s="185">
        <f t="shared" si="45"/>
        <v>0</v>
      </c>
      <c r="S339" s="148"/>
      <c r="T339" s="148"/>
      <c r="U339" s="155"/>
      <c r="V339" s="155"/>
      <c r="W339" s="155"/>
      <c r="X339" s="155"/>
      <c r="Y339" s="155"/>
      <c r="Z339" s="101">
        <v>14</v>
      </c>
      <c r="AA339" s="102" t="s">
        <v>626</v>
      </c>
      <c r="AB339" s="102" t="s">
        <v>647</v>
      </c>
      <c r="AC339" s="102" t="s">
        <v>628</v>
      </c>
    </row>
    <row r="340" spans="1:29" s="189" customFormat="1" hidden="1">
      <c r="A340" s="195">
        <v>0</v>
      </c>
      <c r="B340" s="148" t="s">
        <v>16</v>
      </c>
      <c r="C340" s="148" t="s">
        <v>650</v>
      </c>
      <c r="D340" s="149" t="s">
        <v>35</v>
      </c>
      <c r="E340" s="148" t="s">
        <v>625</v>
      </c>
      <c r="F340" s="148" t="s">
        <v>626</v>
      </c>
      <c r="G340" s="148" t="s">
        <v>651</v>
      </c>
      <c r="H340" s="148" t="s">
        <v>628</v>
      </c>
      <c r="I340" s="150"/>
      <c r="J340" s="150" t="s">
        <v>40</v>
      </c>
      <c r="K340" s="151">
        <v>141</v>
      </c>
      <c r="L340" s="187"/>
      <c r="M340" s="152">
        <v>25</v>
      </c>
      <c r="N340" s="153"/>
      <c r="O340" s="188">
        <f t="shared" si="46"/>
        <v>0</v>
      </c>
      <c r="P340" s="109" t="s">
        <v>1468</v>
      </c>
      <c r="Q340" s="108">
        <f t="shared" si="47"/>
        <v>0</v>
      </c>
      <c r="R340" s="185">
        <f t="shared" si="45"/>
        <v>0</v>
      </c>
      <c r="S340" s="148"/>
      <c r="T340" s="148"/>
      <c r="U340" s="155"/>
      <c r="V340" s="155"/>
      <c r="W340" s="155"/>
      <c r="X340" s="155"/>
      <c r="Y340" s="155"/>
      <c r="Z340" s="101">
        <v>14</v>
      </c>
      <c r="AA340" s="102" t="s">
        <v>626</v>
      </c>
      <c r="AB340" s="102" t="s">
        <v>651</v>
      </c>
      <c r="AC340" s="102" t="s">
        <v>628</v>
      </c>
    </row>
    <row r="341" spans="1:29" s="189" customFormat="1" hidden="1">
      <c r="A341" s="195">
        <v>0</v>
      </c>
      <c r="B341" s="148" t="s">
        <v>16</v>
      </c>
      <c r="C341" s="148" t="s">
        <v>652</v>
      </c>
      <c r="D341" s="149" t="s">
        <v>35</v>
      </c>
      <c r="E341" s="148" t="s">
        <v>625</v>
      </c>
      <c r="F341" s="148" t="s">
        <v>626</v>
      </c>
      <c r="G341" s="148" t="s">
        <v>653</v>
      </c>
      <c r="H341" s="148" t="s">
        <v>628</v>
      </c>
      <c r="I341" s="150"/>
      <c r="J341" s="150" t="s">
        <v>40</v>
      </c>
      <c r="K341" s="151">
        <v>151</v>
      </c>
      <c r="L341" s="187"/>
      <c r="M341" s="152">
        <v>25</v>
      </c>
      <c r="N341" s="153"/>
      <c r="O341" s="188">
        <f t="shared" si="46"/>
        <v>0</v>
      </c>
      <c r="P341" s="109" t="s">
        <v>1468</v>
      </c>
      <c r="Q341" s="108">
        <f t="shared" si="47"/>
        <v>0</v>
      </c>
      <c r="R341" s="185">
        <f t="shared" si="45"/>
        <v>0</v>
      </c>
      <c r="S341" s="148"/>
      <c r="T341" s="148"/>
      <c r="U341" s="155"/>
      <c r="V341" s="155"/>
      <c r="W341" s="155"/>
      <c r="X341" s="155"/>
      <c r="Y341" s="155"/>
      <c r="Z341" s="101">
        <v>14</v>
      </c>
      <c r="AA341" s="102" t="s">
        <v>626</v>
      </c>
      <c r="AB341" s="102" t="s">
        <v>653</v>
      </c>
      <c r="AC341" s="102" t="s">
        <v>628</v>
      </c>
    </row>
    <row r="342" spans="1:29" s="189" customFormat="1" hidden="1">
      <c r="A342" s="195">
        <v>0</v>
      </c>
      <c r="B342" s="148" t="s">
        <v>16</v>
      </c>
      <c r="C342" s="148" t="s">
        <v>656</v>
      </c>
      <c r="D342" s="149" t="s">
        <v>35</v>
      </c>
      <c r="E342" s="148" t="s">
        <v>625</v>
      </c>
      <c r="F342" s="148" t="s">
        <v>626</v>
      </c>
      <c r="G342" s="148" t="s">
        <v>657</v>
      </c>
      <c r="H342" s="148" t="s">
        <v>628</v>
      </c>
      <c r="I342" s="150"/>
      <c r="J342" s="150" t="s">
        <v>40</v>
      </c>
      <c r="K342" s="151">
        <v>177</v>
      </c>
      <c r="L342" s="187"/>
      <c r="M342" s="152">
        <v>25</v>
      </c>
      <c r="N342" s="153"/>
      <c r="O342" s="188">
        <f t="shared" si="46"/>
        <v>0</v>
      </c>
      <c r="P342" s="109" t="s">
        <v>1468</v>
      </c>
      <c r="Q342" s="108">
        <f t="shared" si="47"/>
        <v>0</v>
      </c>
      <c r="R342" s="185">
        <f t="shared" si="45"/>
        <v>0</v>
      </c>
      <c r="S342" s="148"/>
      <c r="T342" s="148"/>
      <c r="U342" s="155"/>
      <c r="V342" s="155"/>
      <c r="W342" s="155"/>
      <c r="X342" s="155"/>
      <c r="Y342" s="155"/>
      <c r="Z342" s="101">
        <v>14</v>
      </c>
      <c r="AA342" s="102" t="s">
        <v>626</v>
      </c>
      <c r="AB342" s="102" t="s">
        <v>657</v>
      </c>
      <c r="AC342" s="102" t="s">
        <v>628</v>
      </c>
    </row>
    <row r="343" spans="1:29" s="189" customFormat="1" hidden="1">
      <c r="A343" s="195">
        <v>0</v>
      </c>
      <c r="B343" s="148" t="s">
        <v>16</v>
      </c>
      <c r="C343" s="148" t="s">
        <v>660</v>
      </c>
      <c r="D343" s="149" t="s">
        <v>35</v>
      </c>
      <c r="E343" s="148" t="s">
        <v>625</v>
      </c>
      <c r="F343" s="148" t="s">
        <v>626</v>
      </c>
      <c r="G343" s="148" t="s">
        <v>661</v>
      </c>
      <c r="H343" s="148" t="s">
        <v>628</v>
      </c>
      <c r="I343" s="150"/>
      <c r="J343" s="150" t="s">
        <v>40</v>
      </c>
      <c r="K343" s="151">
        <v>325</v>
      </c>
      <c r="L343" s="187"/>
      <c r="M343" s="152">
        <v>25</v>
      </c>
      <c r="N343" s="153"/>
      <c r="O343" s="188">
        <f t="shared" si="46"/>
        <v>0</v>
      </c>
      <c r="P343" s="109" t="s">
        <v>1468</v>
      </c>
      <c r="Q343" s="108">
        <f t="shared" si="47"/>
        <v>0</v>
      </c>
      <c r="R343" s="185">
        <f t="shared" si="45"/>
        <v>0</v>
      </c>
      <c r="S343" s="148"/>
      <c r="T343" s="148"/>
      <c r="U343" s="155"/>
      <c r="V343" s="155"/>
      <c r="W343" s="155"/>
      <c r="X343" s="155"/>
      <c r="Y343" s="155"/>
      <c r="Z343" s="101">
        <v>14</v>
      </c>
      <c r="AA343" s="102" t="s">
        <v>626</v>
      </c>
      <c r="AB343" s="102" t="s">
        <v>661</v>
      </c>
      <c r="AC343" s="102" t="s">
        <v>628</v>
      </c>
    </row>
    <row r="344" spans="1:29" s="189" customFormat="1" hidden="1">
      <c r="A344" s="195">
        <v>0</v>
      </c>
      <c r="B344" s="148" t="s">
        <v>16</v>
      </c>
      <c r="C344" s="148" t="s">
        <v>662</v>
      </c>
      <c r="D344" s="149" t="s">
        <v>35</v>
      </c>
      <c r="E344" s="148" t="s">
        <v>625</v>
      </c>
      <c r="F344" s="148" t="s">
        <v>626</v>
      </c>
      <c r="G344" s="148" t="s">
        <v>663</v>
      </c>
      <c r="H344" s="148" t="s">
        <v>628</v>
      </c>
      <c r="I344" s="150"/>
      <c r="J344" s="150" t="s">
        <v>40</v>
      </c>
      <c r="K344" s="151">
        <v>271</v>
      </c>
      <c r="L344" s="187"/>
      <c r="M344" s="152">
        <v>25</v>
      </c>
      <c r="N344" s="153"/>
      <c r="O344" s="188">
        <f t="shared" si="46"/>
        <v>0</v>
      </c>
      <c r="P344" s="109" t="s">
        <v>1468</v>
      </c>
      <c r="Q344" s="108">
        <f t="shared" si="47"/>
        <v>0</v>
      </c>
      <c r="R344" s="185">
        <f t="shared" si="45"/>
        <v>0</v>
      </c>
      <c r="S344" s="148"/>
      <c r="T344" s="148"/>
      <c r="U344" s="155"/>
      <c r="V344" s="155"/>
      <c r="W344" s="155"/>
      <c r="X344" s="155"/>
      <c r="Y344" s="155"/>
      <c r="Z344" s="101">
        <v>14</v>
      </c>
      <c r="AA344" s="102" t="s">
        <v>626</v>
      </c>
      <c r="AB344" s="102" t="s">
        <v>663</v>
      </c>
      <c r="AC344" s="102" t="s">
        <v>628</v>
      </c>
    </row>
    <row r="345" spans="1:29" s="189" customFormat="1" hidden="1">
      <c r="A345" s="195">
        <v>0</v>
      </c>
      <c r="B345" s="148" t="s">
        <v>16</v>
      </c>
      <c r="C345" s="148" t="s">
        <v>666</v>
      </c>
      <c r="D345" s="149" t="s">
        <v>35</v>
      </c>
      <c r="E345" s="148" t="s">
        <v>625</v>
      </c>
      <c r="F345" s="148" t="s">
        <v>626</v>
      </c>
      <c r="G345" s="148" t="s">
        <v>667</v>
      </c>
      <c r="H345" s="148" t="s">
        <v>628</v>
      </c>
      <c r="I345" s="150"/>
      <c r="J345" s="150" t="s">
        <v>40</v>
      </c>
      <c r="K345" s="151">
        <v>325</v>
      </c>
      <c r="L345" s="187"/>
      <c r="M345" s="152">
        <v>25</v>
      </c>
      <c r="N345" s="153"/>
      <c r="O345" s="188">
        <f t="shared" si="46"/>
        <v>0</v>
      </c>
      <c r="P345" s="109" t="s">
        <v>1468</v>
      </c>
      <c r="Q345" s="108">
        <f t="shared" si="47"/>
        <v>0</v>
      </c>
      <c r="R345" s="185">
        <f t="shared" si="45"/>
        <v>0</v>
      </c>
      <c r="S345" s="148"/>
      <c r="T345" s="148"/>
      <c r="U345" s="155"/>
      <c r="V345" s="155"/>
      <c r="W345" s="155"/>
      <c r="X345" s="155"/>
      <c r="Y345" s="155"/>
      <c r="Z345" s="101">
        <v>14</v>
      </c>
      <c r="AA345" s="102" t="s">
        <v>626</v>
      </c>
      <c r="AB345" s="102" t="s">
        <v>667</v>
      </c>
      <c r="AC345" s="102" t="s">
        <v>628</v>
      </c>
    </row>
    <row r="346" spans="1:29" s="189" customFormat="1" hidden="1">
      <c r="A346" s="195">
        <v>0</v>
      </c>
      <c r="B346" s="148" t="s">
        <v>16</v>
      </c>
      <c r="C346" s="148" t="s">
        <v>668</v>
      </c>
      <c r="D346" s="149" t="s">
        <v>35</v>
      </c>
      <c r="E346" s="148" t="s">
        <v>625</v>
      </c>
      <c r="F346" s="148" t="s">
        <v>626</v>
      </c>
      <c r="G346" s="148" t="s">
        <v>669</v>
      </c>
      <c r="H346" s="148" t="s">
        <v>628</v>
      </c>
      <c r="I346" s="150"/>
      <c r="J346" s="150" t="s">
        <v>40</v>
      </c>
      <c r="K346" s="151">
        <v>271</v>
      </c>
      <c r="L346" s="187"/>
      <c r="M346" s="152">
        <v>25</v>
      </c>
      <c r="N346" s="153"/>
      <c r="O346" s="188">
        <f t="shared" si="46"/>
        <v>0</v>
      </c>
      <c r="P346" s="109" t="s">
        <v>1468</v>
      </c>
      <c r="Q346" s="108">
        <f t="shared" si="47"/>
        <v>0</v>
      </c>
      <c r="R346" s="185">
        <f t="shared" si="45"/>
        <v>0</v>
      </c>
      <c r="S346" s="148"/>
      <c r="T346" s="148"/>
      <c r="U346" s="155"/>
      <c r="V346" s="155"/>
      <c r="W346" s="155"/>
      <c r="X346" s="155"/>
      <c r="Y346" s="155"/>
      <c r="Z346" s="101">
        <v>14</v>
      </c>
      <c r="AA346" s="102" t="s">
        <v>626</v>
      </c>
      <c r="AB346" s="102" t="s">
        <v>669</v>
      </c>
      <c r="AC346" s="102" t="s">
        <v>628</v>
      </c>
    </row>
    <row r="347" spans="1:29" s="189" customFormat="1" hidden="1">
      <c r="A347" s="195">
        <v>0</v>
      </c>
      <c r="B347" s="148" t="s">
        <v>16</v>
      </c>
      <c r="C347" s="148" t="s">
        <v>670</v>
      </c>
      <c r="D347" s="149" t="s">
        <v>35</v>
      </c>
      <c r="E347" s="148" t="s">
        <v>625</v>
      </c>
      <c r="F347" s="148" t="s">
        <v>626</v>
      </c>
      <c r="G347" s="148" t="s">
        <v>671</v>
      </c>
      <c r="H347" s="148" t="s">
        <v>628</v>
      </c>
      <c r="I347" s="150"/>
      <c r="J347" s="150" t="s">
        <v>40</v>
      </c>
      <c r="K347" s="151">
        <v>107</v>
      </c>
      <c r="L347" s="187"/>
      <c r="M347" s="152">
        <v>25</v>
      </c>
      <c r="N347" s="153"/>
      <c r="O347" s="188">
        <f t="shared" si="46"/>
        <v>0</v>
      </c>
      <c r="P347" s="109" t="s">
        <v>1468</v>
      </c>
      <c r="Q347" s="108">
        <f t="shared" si="47"/>
        <v>0</v>
      </c>
      <c r="R347" s="185">
        <f t="shared" si="45"/>
        <v>0</v>
      </c>
      <c r="S347" s="148"/>
      <c r="T347" s="148"/>
      <c r="U347" s="155"/>
      <c r="V347" s="155"/>
      <c r="W347" s="155"/>
      <c r="X347" s="155"/>
      <c r="Y347" s="155"/>
      <c r="Z347" s="101">
        <v>14</v>
      </c>
      <c r="AA347" s="102" t="s">
        <v>626</v>
      </c>
      <c r="AB347" s="102" t="s">
        <v>671</v>
      </c>
      <c r="AC347" s="102" t="s">
        <v>628</v>
      </c>
    </row>
    <row r="348" spans="1:29" s="189" customFormat="1" hidden="1">
      <c r="A348" s="195">
        <v>0</v>
      </c>
      <c r="B348" s="148" t="s">
        <v>16</v>
      </c>
      <c r="C348" s="148" t="s">
        <v>672</v>
      </c>
      <c r="D348" s="149" t="s">
        <v>35</v>
      </c>
      <c r="E348" s="148" t="s">
        <v>625</v>
      </c>
      <c r="F348" s="148" t="s">
        <v>626</v>
      </c>
      <c r="G348" s="148" t="s">
        <v>673</v>
      </c>
      <c r="H348" s="148" t="s">
        <v>628</v>
      </c>
      <c r="I348" s="150"/>
      <c r="J348" s="150" t="s">
        <v>40</v>
      </c>
      <c r="K348" s="151">
        <v>145</v>
      </c>
      <c r="L348" s="187"/>
      <c r="M348" s="152">
        <v>25</v>
      </c>
      <c r="N348" s="153"/>
      <c r="O348" s="188">
        <f t="shared" si="46"/>
        <v>0</v>
      </c>
      <c r="P348" s="109" t="s">
        <v>1468</v>
      </c>
      <c r="Q348" s="108">
        <f t="shared" si="47"/>
        <v>0</v>
      </c>
      <c r="R348" s="185">
        <f t="shared" si="45"/>
        <v>0</v>
      </c>
      <c r="S348" s="148"/>
      <c r="T348" s="148"/>
      <c r="U348" s="155"/>
      <c r="V348" s="155"/>
      <c r="W348" s="155"/>
      <c r="X348" s="155"/>
      <c r="Y348" s="155"/>
      <c r="Z348" s="101">
        <v>14</v>
      </c>
      <c r="AA348" s="102" t="s">
        <v>626</v>
      </c>
      <c r="AB348" s="102" t="s">
        <v>673</v>
      </c>
      <c r="AC348" s="102" t="s">
        <v>628</v>
      </c>
    </row>
    <row r="349" spans="1:29" s="189" customFormat="1" hidden="1">
      <c r="A349" s="195">
        <v>0</v>
      </c>
      <c r="B349" s="148" t="s">
        <v>16</v>
      </c>
      <c r="C349" s="148" t="s">
        <v>674</v>
      </c>
      <c r="D349" s="149" t="s">
        <v>35</v>
      </c>
      <c r="E349" s="148" t="s">
        <v>625</v>
      </c>
      <c r="F349" s="148" t="s">
        <v>626</v>
      </c>
      <c r="G349" s="148" t="s">
        <v>675</v>
      </c>
      <c r="H349" s="148" t="s">
        <v>628</v>
      </c>
      <c r="I349" s="150"/>
      <c r="J349" s="150" t="s">
        <v>40</v>
      </c>
      <c r="K349" s="151">
        <v>189</v>
      </c>
      <c r="L349" s="187"/>
      <c r="M349" s="152">
        <v>25</v>
      </c>
      <c r="N349" s="153"/>
      <c r="O349" s="188">
        <f t="shared" si="46"/>
        <v>0</v>
      </c>
      <c r="P349" s="109" t="s">
        <v>1468</v>
      </c>
      <c r="Q349" s="108">
        <f t="shared" si="47"/>
        <v>0</v>
      </c>
      <c r="R349" s="185">
        <f t="shared" si="45"/>
        <v>0</v>
      </c>
      <c r="S349" s="148"/>
      <c r="T349" s="148"/>
      <c r="U349" s="155"/>
      <c r="V349" s="155"/>
      <c r="W349" s="155"/>
      <c r="X349" s="155"/>
      <c r="Y349" s="155"/>
      <c r="Z349" s="101">
        <v>14</v>
      </c>
      <c r="AA349" s="102" t="s">
        <v>626</v>
      </c>
      <c r="AB349" s="102" t="s">
        <v>675</v>
      </c>
      <c r="AC349" s="102" t="s">
        <v>628</v>
      </c>
    </row>
    <row r="350" spans="1:29" s="189" customFormat="1" hidden="1">
      <c r="A350" s="195">
        <v>0</v>
      </c>
      <c r="B350" s="148" t="s">
        <v>16</v>
      </c>
      <c r="C350" s="148" t="s">
        <v>676</v>
      </c>
      <c r="D350" s="149" t="s">
        <v>35</v>
      </c>
      <c r="E350" s="148" t="s">
        <v>625</v>
      </c>
      <c r="F350" s="148" t="s">
        <v>626</v>
      </c>
      <c r="G350" s="148" t="s">
        <v>677</v>
      </c>
      <c r="H350" s="148" t="s">
        <v>628</v>
      </c>
      <c r="I350" s="150"/>
      <c r="J350" s="150" t="s">
        <v>40</v>
      </c>
      <c r="K350" s="151">
        <v>271</v>
      </c>
      <c r="L350" s="187"/>
      <c r="M350" s="152">
        <v>25</v>
      </c>
      <c r="N350" s="153"/>
      <c r="O350" s="188">
        <f t="shared" si="46"/>
        <v>0</v>
      </c>
      <c r="P350" s="109" t="s">
        <v>1468</v>
      </c>
      <c r="Q350" s="108">
        <f t="shared" si="47"/>
        <v>0</v>
      </c>
      <c r="R350" s="185">
        <f t="shared" si="45"/>
        <v>0</v>
      </c>
      <c r="S350" s="148"/>
      <c r="T350" s="148"/>
      <c r="U350" s="155"/>
      <c r="V350" s="155"/>
      <c r="W350" s="155"/>
      <c r="X350" s="155"/>
      <c r="Y350" s="155"/>
      <c r="Z350" s="101">
        <v>14</v>
      </c>
      <c r="AA350" s="102" t="s">
        <v>626</v>
      </c>
      <c r="AB350" s="102" t="s">
        <v>677</v>
      </c>
      <c r="AC350" s="102" t="s">
        <v>628</v>
      </c>
    </row>
    <row r="351" spans="1:29" s="189" customFormat="1" hidden="1">
      <c r="A351" s="195">
        <v>0</v>
      </c>
      <c r="B351" s="148" t="s">
        <v>16</v>
      </c>
      <c r="C351" s="148" t="s">
        <v>680</v>
      </c>
      <c r="D351" s="149" t="s">
        <v>35</v>
      </c>
      <c r="E351" s="148" t="s">
        <v>625</v>
      </c>
      <c r="F351" s="148" t="s">
        <v>626</v>
      </c>
      <c r="G351" s="148" t="s">
        <v>679</v>
      </c>
      <c r="H351" s="148" t="s">
        <v>628</v>
      </c>
      <c r="I351" s="150"/>
      <c r="J351" s="150" t="s">
        <v>40</v>
      </c>
      <c r="K351" s="151">
        <v>141</v>
      </c>
      <c r="L351" s="187"/>
      <c r="M351" s="152">
        <v>25</v>
      </c>
      <c r="N351" s="153"/>
      <c r="O351" s="188">
        <f t="shared" si="46"/>
        <v>0</v>
      </c>
      <c r="P351" s="109" t="s">
        <v>1468</v>
      </c>
      <c r="Q351" s="108">
        <f t="shared" si="47"/>
        <v>0</v>
      </c>
      <c r="R351" s="185">
        <f t="shared" si="45"/>
        <v>0</v>
      </c>
      <c r="S351" s="148"/>
      <c r="T351" s="148"/>
      <c r="U351" s="155"/>
      <c r="V351" s="155"/>
      <c r="W351" s="155"/>
      <c r="X351" s="155"/>
      <c r="Y351" s="155"/>
      <c r="Z351" s="101">
        <v>14</v>
      </c>
      <c r="AA351" s="102" t="s">
        <v>626</v>
      </c>
      <c r="AB351" s="102" t="s">
        <v>679</v>
      </c>
      <c r="AC351" s="102" t="s">
        <v>628</v>
      </c>
    </row>
    <row r="352" spans="1:29" s="189" customFormat="1" hidden="1">
      <c r="A352" s="195">
        <v>0</v>
      </c>
      <c r="B352" s="148" t="s">
        <v>16</v>
      </c>
      <c r="C352" s="148" t="s">
        <v>681</v>
      </c>
      <c r="D352" s="149" t="s">
        <v>35</v>
      </c>
      <c r="E352" s="148" t="s">
        <v>625</v>
      </c>
      <c r="F352" s="148" t="s">
        <v>626</v>
      </c>
      <c r="G352" s="148" t="s">
        <v>682</v>
      </c>
      <c r="H352" s="148" t="s">
        <v>628</v>
      </c>
      <c r="I352" s="150"/>
      <c r="J352" s="150" t="s">
        <v>40</v>
      </c>
      <c r="K352" s="151">
        <v>219</v>
      </c>
      <c r="L352" s="187"/>
      <c r="M352" s="152">
        <v>25</v>
      </c>
      <c r="N352" s="153"/>
      <c r="O352" s="188">
        <f t="shared" si="46"/>
        <v>0</v>
      </c>
      <c r="P352" s="109" t="s">
        <v>1468</v>
      </c>
      <c r="Q352" s="108">
        <f t="shared" si="47"/>
        <v>0</v>
      </c>
      <c r="R352" s="185">
        <f t="shared" si="45"/>
        <v>0</v>
      </c>
      <c r="S352" s="148"/>
      <c r="T352" s="148"/>
      <c r="U352" s="155"/>
      <c r="V352" s="155"/>
      <c r="W352" s="155"/>
      <c r="X352" s="155"/>
      <c r="Y352" s="155"/>
      <c r="Z352" s="101">
        <v>14</v>
      </c>
      <c r="AA352" s="102" t="s">
        <v>626</v>
      </c>
      <c r="AB352" s="102" t="s">
        <v>682</v>
      </c>
      <c r="AC352" s="102" t="s">
        <v>628</v>
      </c>
    </row>
    <row r="353" spans="1:29" s="189" customFormat="1" hidden="1">
      <c r="A353" s="195">
        <v>0</v>
      </c>
      <c r="B353" s="148" t="s">
        <v>16</v>
      </c>
      <c r="C353" s="148" t="s">
        <v>685</v>
      </c>
      <c r="D353" s="149" t="s">
        <v>35</v>
      </c>
      <c r="E353" s="148" t="s">
        <v>625</v>
      </c>
      <c r="F353" s="148" t="s">
        <v>626</v>
      </c>
      <c r="G353" s="148" t="s">
        <v>686</v>
      </c>
      <c r="H353" s="148" t="s">
        <v>628</v>
      </c>
      <c r="I353" s="150"/>
      <c r="J353" s="150" t="s">
        <v>40</v>
      </c>
      <c r="K353" s="151">
        <v>235</v>
      </c>
      <c r="L353" s="187"/>
      <c r="M353" s="152">
        <v>25</v>
      </c>
      <c r="N353" s="153"/>
      <c r="O353" s="188">
        <f t="shared" si="46"/>
        <v>0</v>
      </c>
      <c r="P353" s="109" t="s">
        <v>1468</v>
      </c>
      <c r="Q353" s="108">
        <f t="shared" si="47"/>
        <v>0</v>
      </c>
      <c r="R353" s="185">
        <f t="shared" si="45"/>
        <v>0</v>
      </c>
      <c r="S353" s="148"/>
      <c r="T353" s="148"/>
      <c r="U353" s="155"/>
      <c r="V353" s="155"/>
      <c r="W353" s="155"/>
      <c r="X353" s="155"/>
      <c r="Y353" s="155"/>
      <c r="Z353" s="101">
        <v>14</v>
      </c>
      <c r="AA353" s="102" t="s">
        <v>626</v>
      </c>
      <c r="AB353" s="102" t="s">
        <v>686</v>
      </c>
      <c r="AC353" s="102" t="s">
        <v>628</v>
      </c>
    </row>
    <row r="354" spans="1:29" s="189" customFormat="1" hidden="1">
      <c r="A354" s="195">
        <v>0</v>
      </c>
      <c r="B354" s="148" t="s">
        <v>16</v>
      </c>
      <c r="C354" s="148" t="s">
        <v>1518</v>
      </c>
      <c r="D354" s="149"/>
      <c r="E354" s="148" t="s">
        <v>625</v>
      </c>
      <c r="F354" s="148" t="s">
        <v>626</v>
      </c>
      <c r="G354" s="148" t="s">
        <v>688</v>
      </c>
      <c r="H354" s="148" t="s">
        <v>631</v>
      </c>
      <c r="I354" s="156" t="s">
        <v>44</v>
      </c>
      <c r="J354" s="150" t="s">
        <v>69</v>
      </c>
      <c r="K354" s="151">
        <v>181</v>
      </c>
      <c r="L354" s="187"/>
      <c r="M354" s="152">
        <v>25</v>
      </c>
      <c r="N354" s="153"/>
      <c r="O354" s="188">
        <f t="shared" si="46"/>
        <v>0</v>
      </c>
      <c r="P354" s="109" t="s">
        <v>1468</v>
      </c>
      <c r="Q354" s="108">
        <f t="shared" si="47"/>
        <v>0</v>
      </c>
      <c r="R354" s="185">
        <f t="shared" ref="R354:R385" si="48">IF(SUM($O$26:$O$5170)&gt;=100000,IF(L354&lt;&gt;"",O354,O354*0.95),O354)</f>
        <v>0</v>
      </c>
      <c r="S354" s="148"/>
      <c r="T354" s="148"/>
      <c r="U354" s="155"/>
      <c r="V354" s="155"/>
      <c r="W354" s="155"/>
      <c r="X354" s="155"/>
      <c r="Y354" s="155"/>
      <c r="Z354" s="101">
        <v>14</v>
      </c>
      <c r="AA354" s="102" t="s">
        <v>626</v>
      </c>
      <c r="AB354" s="102" t="s">
        <v>688</v>
      </c>
      <c r="AC354" s="102" t="s">
        <v>631</v>
      </c>
    </row>
    <row r="355" spans="1:29" s="189" customFormat="1" hidden="1">
      <c r="A355" s="195">
        <v>0</v>
      </c>
      <c r="B355" s="148" t="s">
        <v>16</v>
      </c>
      <c r="C355" s="148" t="s">
        <v>687</v>
      </c>
      <c r="D355" s="149" t="s">
        <v>35</v>
      </c>
      <c r="E355" s="148" t="s">
        <v>625</v>
      </c>
      <c r="F355" s="148" t="s">
        <v>626</v>
      </c>
      <c r="G355" s="148" t="s">
        <v>688</v>
      </c>
      <c r="H355" s="148" t="s">
        <v>628</v>
      </c>
      <c r="I355" s="150"/>
      <c r="J355" s="150" t="s">
        <v>40</v>
      </c>
      <c r="K355" s="151">
        <v>235</v>
      </c>
      <c r="L355" s="187"/>
      <c r="M355" s="152">
        <v>25</v>
      </c>
      <c r="N355" s="153"/>
      <c r="O355" s="188">
        <f t="shared" si="46"/>
        <v>0</v>
      </c>
      <c r="P355" s="109" t="s">
        <v>1468</v>
      </c>
      <c r="Q355" s="108">
        <f t="shared" si="47"/>
        <v>0</v>
      </c>
      <c r="R355" s="185">
        <f t="shared" si="48"/>
        <v>0</v>
      </c>
      <c r="S355" s="148"/>
      <c r="T355" s="148"/>
      <c r="U355" s="155"/>
      <c r="V355" s="155"/>
      <c r="W355" s="155"/>
      <c r="X355" s="155"/>
      <c r="Y355" s="155"/>
      <c r="Z355" s="101">
        <v>14</v>
      </c>
      <c r="AA355" s="102" t="s">
        <v>626</v>
      </c>
      <c r="AB355" s="102" t="s">
        <v>688</v>
      </c>
      <c r="AC355" s="102" t="s">
        <v>628</v>
      </c>
    </row>
    <row r="356" spans="1:29" s="189" customFormat="1" hidden="1">
      <c r="A356" s="195">
        <v>0</v>
      </c>
      <c r="B356" s="148" t="s">
        <v>16</v>
      </c>
      <c r="C356" s="148" t="s">
        <v>689</v>
      </c>
      <c r="D356" s="149" t="s">
        <v>35</v>
      </c>
      <c r="E356" s="148" t="s">
        <v>625</v>
      </c>
      <c r="F356" s="148" t="s">
        <v>626</v>
      </c>
      <c r="G356" s="148" t="s">
        <v>690</v>
      </c>
      <c r="H356" s="148" t="s">
        <v>628</v>
      </c>
      <c r="I356" s="150"/>
      <c r="J356" s="150" t="s">
        <v>40</v>
      </c>
      <c r="K356" s="151">
        <v>189</v>
      </c>
      <c r="L356" s="187"/>
      <c r="M356" s="152">
        <v>25</v>
      </c>
      <c r="N356" s="153"/>
      <c r="O356" s="188">
        <f t="shared" si="46"/>
        <v>0</v>
      </c>
      <c r="P356" s="109" t="s">
        <v>1468</v>
      </c>
      <c r="Q356" s="108">
        <f t="shared" si="47"/>
        <v>0</v>
      </c>
      <c r="R356" s="185">
        <f t="shared" si="48"/>
        <v>0</v>
      </c>
      <c r="S356" s="148"/>
      <c r="T356" s="148"/>
      <c r="U356" s="155"/>
      <c r="V356" s="155"/>
      <c r="W356" s="155"/>
      <c r="X356" s="155"/>
      <c r="Y356" s="155"/>
      <c r="Z356" s="101">
        <v>14</v>
      </c>
      <c r="AA356" s="102" t="s">
        <v>626</v>
      </c>
      <c r="AB356" s="102" t="s">
        <v>690</v>
      </c>
      <c r="AC356" s="102" t="s">
        <v>628</v>
      </c>
    </row>
    <row r="357" spans="1:29" s="189" customFormat="1" hidden="1">
      <c r="A357" s="195">
        <v>0</v>
      </c>
      <c r="B357" s="148" t="s">
        <v>16</v>
      </c>
      <c r="C357" s="148" t="s">
        <v>691</v>
      </c>
      <c r="D357" s="149" t="s">
        <v>35</v>
      </c>
      <c r="E357" s="148" t="s">
        <v>625</v>
      </c>
      <c r="F357" s="148" t="s">
        <v>626</v>
      </c>
      <c r="G357" s="148" t="s">
        <v>692</v>
      </c>
      <c r="H357" s="148" t="s">
        <v>628</v>
      </c>
      <c r="I357" s="150"/>
      <c r="J357" s="150" t="s">
        <v>40</v>
      </c>
      <c r="K357" s="151">
        <v>397</v>
      </c>
      <c r="L357" s="187"/>
      <c r="M357" s="152">
        <v>25</v>
      </c>
      <c r="N357" s="153"/>
      <c r="O357" s="188">
        <f t="shared" si="46"/>
        <v>0</v>
      </c>
      <c r="P357" s="109" t="s">
        <v>1468</v>
      </c>
      <c r="Q357" s="108">
        <f t="shared" si="47"/>
        <v>0</v>
      </c>
      <c r="R357" s="185">
        <f t="shared" si="48"/>
        <v>0</v>
      </c>
      <c r="S357" s="148"/>
      <c r="T357" s="148"/>
      <c r="U357" s="155"/>
      <c r="V357" s="155"/>
      <c r="W357" s="155"/>
      <c r="X357" s="155"/>
      <c r="Y357" s="155"/>
      <c r="Z357" s="101">
        <v>14</v>
      </c>
      <c r="AA357" s="102" t="s">
        <v>626</v>
      </c>
      <c r="AB357" s="102" t="s">
        <v>692</v>
      </c>
      <c r="AC357" s="102" t="s">
        <v>628</v>
      </c>
    </row>
    <row r="358" spans="1:29" s="189" customFormat="1" hidden="1">
      <c r="A358" s="195">
        <v>0</v>
      </c>
      <c r="B358" s="148" t="s">
        <v>16</v>
      </c>
      <c r="C358" s="148" t="s">
        <v>1635</v>
      </c>
      <c r="D358" s="149"/>
      <c r="E358" s="148" t="s">
        <v>625</v>
      </c>
      <c r="F358" s="148" t="s">
        <v>626</v>
      </c>
      <c r="G358" s="148" t="s">
        <v>1634</v>
      </c>
      <c r="H358" s="148" t="s">
        <v>628</v>
      </c>
      <c r="I358" s="150"/>
      <c r="J358" s="150" t="s">
        <v>40</v>
      </c>
      <c r="K358" s="151">
        <v>199</v>
      </c>
      <c r="L358" s="187"/>
      <c r="M358" s="152">
        <v>25</v>
      </c>
      <c r="N358" s="153"/>
      <c r="O358" s="188">
        <f t="shared" si="46"/>
        <v>0</v>
      </c>
      <c r="P358" s="109" t="s">
        <v>1468</v>
      </c>
      <c r="Q358" s="108">
        <f t="shared" si="47"/>
        <v>0</v>
      </c>
      <c r="R358" s="185">
        <f t="shared" si="48"/>
        <v>0</v>
      </c>
      <c r="S358" s="148"/>
      <c r="T358" s="148"/>
      <c r="U358" s="155"/>
      <c r="V358" s="155"/>
      <c r="W358" s="155"/>
      <c r="X358" s="155"/>
      <c r="Y358" s="155"/>
      <c r="Z358" s="101">
        <v>14</v>
      </c>
      <c r="AA358" s="102" t="s">
        <v>626</v>
      </c>
      <c r="AB358" s="102" t="s">
        <v>1634</v>
      </c>
      <c r="AC358" s="102" t="s">
        <v>628</v>
      </c>
    </row>
    <row r="359" spans="1:29" s="189" customFormat="1" hidden="1">
      <c r="A359" s="195">
        <v>0</v>
      </c>
      <c r="B359" s="148" t="s">
        <v>16</v>
      </c>
      <c r="C359" s="148" t="s">
        <v>695</v>
      </c>
      <c r="D359" s="149" t="s">
        <v>35</v>
      </c>
      <c r="E359" s="148" t="s">
        <v>625</v>
      </c>
      <c r="F359" s="148" t="s">
        <v>626</v>
      </c>
      <c r="G359" s="148" t="s">
        <v>696</v>
      </c>
      <c r="H359" s="148" t="s">
        <v>628</v>
      </c>
      <c r="I359" s="150"/>
      <c r="J359" s="150" t="s">
        <v>40</v>
      </c>
      <c r="K359" s="151">
        <v>371</v>
      </c>
      <c r="L359" s="187"/>
      <c r="M359" s="152">
        <v>25</v>
      </c>
      <c r="N359" s="153"/>
      <c r="O359" s="188">
        <f t="shared" si="46"/>
        <v>0</v>
      </c>
      <c r="P359" s="109" t="s">
        <v>1468</v>
      </c>
      <c r="Q359" s="108">
        <f t="shared" si="47"/>
        <v>0</v>
      </c>
      <c r="R359" s="185">
        <f t="shared" si="48"/>
        <v>0</v>
      </c>
      <c r="S359" s="148"/>
      <c r="T359" s="148"/>
      <c r="U359" s="155"/>
      <c r="V359" s="155"/>
      <c r="W359" s="155"/>
      <c r="X359" s="155"/>
      <c r="Y359" s="155"/>
      <c r="Z359" s="101">
        <v>14</v>
      </c>
      <c r="AA359" s="102" t="s">
        <v>626</v>
      </c>
      <c r="AB359" s="102" t="s">
        <v>696</v>
      </c>
      <c r="AC359" s="102" t="s">
        <v>628</v>
      </c>
    </row>
    <row r="360" spans="1:29" s="189" customFormat="1" hidden="1">
      <c r="A360" s="195">
        <v>0</v>
      </c>
      <c r="B360" s="148" t="s">
        <v>16</v>
      </c>
      <c r="C360" s="148" t="s">
        <v>699</v>
      </c>
      <c r="D360" s="149" t="s">
        <v>35</v>
      </c>
      <c r="E360" s="148" t="s">
        <v>625</v>
      </c>
      <c r="F360" s="148" t="s">
        <v>626</v>
      </c>
      <c r="G360" s="148" t="s">
        <v>698</v>
      </c>
      <c r="H360" s="148" t="s">
        <v>628</v>
      </c>
      <c r="I360" s="150"/>
      <c r="J360" s="150" t="s">
        <v>40</v>
      </c>
      <c r="K360" s="151">
        <v>218</v>
      </c>
      <c r="L360" s="187"/>
      <c r="M360" s="152">
        <v>25</v>
      </c>
      <c r="N360" s="153"/>
      <c r="O360" s="188">
        <f t="shared" si="46"/>
        <v>0</v>
      </c>
      <c r="P360" s="109" t="s">
        <v>1468</v>
      </c>
      <c r="Q360" s="108">
        <f t="shared" si="47"/>
        <v>0</v>
      </c>
      <c r="R360" s="185">
        <f t="shared" si="48"/>
        <v>0</v>
      </c>
      <c r="S360" s="148"/>
      <c r="T360" s="148"/>
      <c r="U360" s="155"/>
      <c r="V360" s="155"/>
      <c r="W360" s="155"/>
      <c r="X360" s="155"/>
      <c r="Y360" s="155"/>
      <c r="Z360" s="101">
        <v>14</v>
      </c>
      <c r="AA360" s="102" t="s">
        <v>626</v>
      </c>
      <c r="AB360" s="102" t="s">
        <v>698</v>
      </c>
      <c r="AC360" s="102" t="s">
        <v>628</v>
      </c>
    </row>
    <row r="361" spans="1:29" s="189" customFormat="1" hidden="1">
      <c r="A361" s="195">
        <v>0</v>
      </c>
      <c r="B361" s="148" t="s">
        <v>16</v>
      </c>
      <c r="C361" s="148" t="s">
        <v>700</v>
      </c>
      <c r="D361" s="149" t="s">
        <v>35</v>
      </c>
      <c r="E361" s="148" t="s">
        <v>625</v>
      </c>
      <c r="F361" s="148" t="s">
        <v>626</v>
      </c>
      <c r="G361" s="148" t="s">
        <v>701</v>
      </c>
      <c r="H361" s="148" t="s">
        <v>628</v>
      </c>
      <c r="I361" s="150"/>
      <c r="J361" s="150" t="s">
        <v>40</v>
      </c>
      <c r="K361" s="151">
        <v>297</v>
      </c>
      <c r="L361" s="187"/>
      <c r="M361" s="152">
        <v>25</v>
      </c>
      <c r="N361" s="153"/>
      <c r="O361" s="188">
        <f t="shared" si="46"/>
        <v>0</v>
      </c>
      <c r="P361" s="109" t="s">
        <v>1468</v>
      </c>
      <c r="Q361" s="108">
        <f t="shared" si="47"/>
        <v>0</v>
      </c>
      <c r="R361" s="185">
        <f t="shared" si="48"/>
        <v>0</v>
      </c>
      <c r="S361" s="148"/>
      <c r="T361" s="148"/>
      <c r="U361" s="155"/>
      <c r="V361" s="155"/>
      <c r="W361" s="155"/>
      <c r="X361" s="155"/>
      <c r="Y361" s="155"/>
      <c r="Z361" s="101">
        <v>14</v>
      </c>
      <c r="AA361" s="102" t="s">
        <v>626</v>
      </c>
      <c r="AB361" s="102" t="s">
        <v>701</v>
      </c>
      <c r="AC361" s="102" t="s">
        <v>628</v>
      </c>
    </row>
    <row r="362" spans="1:29" s="189" customFormat="1" hidden="1">
      <c r="A362" s="195">
        <v>0</v>
      </c>
      <c r="B362" s="148" t="s">
        <v>16</v>
      </c>
      <c r="C362" s="148" t="s">
        <v>704</v>
      </c>
      <c r="D362" s="149" t="s">
        <v>35</v>
      </c>
      <c r="E362" s="148" t="s">
        <v>625</v>
      </c>
      <c r="F362" s="148" t="s">
        <v>626</v>
      </c>
      <c r="G362" s="148" t="s">
        <v>705</v>
      </c>
      <c r="H362" s="148" t="s">
        <v>628</v>
      </c>
      <c r="I362" s="150"/>
      <c r="J362" s="150" t="s">
        <v>40</v>
      </c>
      <c r="K362" s="151">
        <v>397</v>
      </c>
      <c r="L362" s="187"/>
      <c r="M362" s="152">
        <v>25</v>
      </c>
      <c r="N362" s="153"/>
      <c r="O362" s="188">
        <f t="shared" si="46"/>
        <v>0</v>
      </c>
      <c r="P362" s="109" t="s">
        <v>1468</v>
      </c>
      <c r="Q362" s="108">
        <f t="shared" si="47"/>
        <v>0</v>
      </c>
      <c r="R362" s="185">
        <f t="shared" si="48"/>
        <v>0</v>
      </c>
      <c r="S362" s="148"/>
      <c r="T362" s="148"/>
      <c r="U362" s="155"/>
      <c r="V362" s="155"/>
      <c r="W362" s="155"/>
      <c r="X362" s="155"/>
      <c r="Y362" s="155"/>
      <c r="Z362" s="101">
        <v>14</v>
      </c>
      <c r="AA362" s="102" t="s">
        <v>626</v>
      </c>
      <c r="AB362" s="102" t="s">
        <v>705</v>
      </c>
      <c r="AC362" s="102" t="s">
        <v>628</v>
      </c>
    </row>
    <row r="363" spans="1:29" s="189" customFormat="1" hidden="1">
      <c r="A363" s="195">
        <v>0</v>
      </c>
      <c r="B363" s="148" t="s">
        <v>16</v>
      </c>
      <c r="C363" s="148" t="s">
        <v>706</v>
      </c>
      <c r="D363" s="149" t="s">
        <v>35</v>
      </c>
      <c r="E363" s="148" t="s">
        <v>625</v>
      </c>
      <c r="F363" s="148" t="s">
        <v>626</v>
      </c>
      <c r="G363" s="148" t="s">
        <v>707</v>
      </c>
      <c r="H363" s="148" t="s">
        <v>628</v>
      </c>
      <c r="I363" s="150"/>
      <c r="J363" s="150" t="s">
        <v>40</v>
      </c>
      <c r="K363" s="151">
        <v>371</v>
      </c>
      <c r="L363" s="187"/>
      <c r="M363" s="152">
        <v>25</v>
      </c>
      <c r="N363" s="153"/>
      <c r="O363" s="188">
        <f t="shared" si="46"/>
        <v>0</v>
      </c>
      <c r="P363" s="109" t="s">
        <v>1468</v>
      </c>
      <c r="Q363" s="108">
        <f t="shared" si="47"/>
        <v>0</v>
      </c>
      <c r="R363" s="185">
        <f t="shared" si="48"/>
        <v>0</v>
      </c>
      <c r="S363" s="148"/>
      <c r="T363" s="148"/>
      <c r="U363" s="155"/>
      <c r="V363" s="155"/>
      <c r="W363" s="155"/>
      <c r="X363" s="155"/>
      <c r="Y363" s="155"/>
      <c r="Z363" s="101">
        <v>14</v>
      </c>
      <c r="AA363" s="102" t="s">
        <v>626</v>
      </c>
      <c r="AB363" s="102" t="s">
        <v>707</v>
      </c>
      <c r="AC363" s="102" t="s">
        <v>628</v>
      </c>
    </row>
    <row r="364" spans="1:29" s="189" customFormat="1" hidden="1">
      <c r="A364" s="195">
        <v>0</v>
      </c>
      <c r="B364" s="148" t="s">
        <v>16</v>
      </c>
      <c r="C364" s="148" t="s">
        <v>708</v>
      </c>
      <c r="D364" s="149" t="s">
        <v>35</v>
      </c>
      <c r="E364" s="148" t="s">
        <v>625</v>
      </c>
      <c r="F364" s="148" t="s">
        <v>626</v>
      </c>
      <c r="G364" s="148" t="s">
        <v>709</v>
      </c>
      <c r="H364" s="148" t="s">
        <v>628</v>
      </c>
      <c r="I364" s="150"/>
      <c r="J364" s="150" t="s">
        <v>40</v>
      </c>
      <c r="K364" s="151">
        <v>151</v>
      </c>
      <c r="L364" s="187"/>
      <c r="M364" s="152">
        <v>25</v>
      </c>
      <c r="N364" s="153"/>
      <c r="O364" s="188">
        <f t="shared" ref="O364:O395" si="49">IF(L364&lt;&gt;"",N364*L364,K364*N364)</f>
        <v>0</v>
      </c>
      <c r="P364" s="109" t="s">
        <v>1468</v>
      </c>
      <c r="Q364" s="108">
        <f t="shared" ref="Q364:Q400" si="50">N364/200</f>
        <v>0</v>
      </c>
      <c r="R364" s="185">
        <f t="shared" si="48"/>
        <v>0</v>
      </c>
      <c r="S364" s="148"/>
      <c r="T364" s="148"/>
      <c r="U364" s="155"/>
      <c r="V364" s="155"/>
      <c r="W364" s="155"/>
      <c r="X364" s="155"/>
      <c r="Y364" s="155"/>
      <c r="Z364" s="101">
        <v>14</v>
      </c>
      <c r="AA364" s="102" t="s">
        <v>626</v>
      </c>
      <c r="AB364" s="102" t="s">
        <v>709</v>
      </c>
      <c r="AC364" s="102" t="s">
        <v>628</v>
      </c>
    </row>
    <row r="365" spans="1:29" s="189" customFormat="1" hidden="1">
      <c r="A365" s="195">
        <v>0</v>
      </c>
      <c r="B365" s="148" t="s">
        <v>16</v>
      </c>
      <c r="C365" s="148" t="s">
        <v>714</v>
      </c>
      <c r="D365" s="149" t="s">
        <v>35</v>
      </c>
      <c r="E365" s="148" t="s">
        <v>625</v>
      </c>
      <c r="F365" s="148" t="s">
        <v>626</v>
      </c>
      <c r="G365" s="148" t="s">
        <v>715</v>
      </c>
      <c r="H365" s="148" t="s">
        <v>628</v>
      </c>
      <c r="I365" s="150"/>
      <c r="J365" s="150" t="s">
        <v>40</v>
      </c>
      <c r="K365" s="151">
        <v>271</v>
      </c>
      <c r="L365" s="187"/>
      <c r="M365" s="152">
        <v>25</v>
      </c>
      <c r="N365" s="153"/>
      <c r="O365" s="188">
        <f t="shared" si="49"/>
        <v>0</v>
      </c>
      <c r="P365" s="109" t="s">
        <v>1468</v>
      </c>
      <c r="Q365" s="108">
        <f t="shared" si="50"/>
        <v>0</v>
      </c>
      <c r="R365" s="185">
        <f t="shared" si="48"/>
        <v>0</v>
      </c>
      <c r="S365" s="148"/>
      <c r="T365" s="148"/>
      <c r="U365" s="155"/>
      <c r="V365" s="155"/>
      <c r="W365" s="155"/>
      <c r="X365" s="155"/>
      <c r="Y365" s="155"/>
      <c r="Z365" s="101">
        <v>14</v>
      </c>
      <c r="AA365" s="102" t="s">
        <v>626</v>
      </c>
      <c r="AB365" s="102" t="s">
        <v>715</v>
      </c>
      <c r="AC365" s="102" t="s">
        <v>628</v>
      </c>
    </row>
    <row r="366" spans="1:29" s="189" customFormat="1" hidden="1">
      <c r="A366" s="195">
        <v>0</v>
      </c>
      <c r="B366" s="148" t="s">
        <v>16</v>
      </c>
      <c r="C366" s="148" t="s">
        <v>716</v>
      </c>
      <c r="D366" s="149" t="s">
        <v>35</v>
      </c>
      <c r="E366" s="148" t="s">
        <v>625</v>
      </c>
      <c r="F366" s="148" t="s">
        <v>626</v>
      </c>
      <c r="G366" s="148" t="s">
        <v>717</v>
      </c>
      <c r="H366" s="148" t="s">
        <v>628</v>
      </c>
      <c r="I366" s="150"/>
      <c r="J366" s="150" t="s">
        <v>40</v>
      </c>
      <c r="K366" s="151">
        <v>167</v>
      </c>
      <c r="L366" s="187"/>
      <c r="M366" s="152">
        <v>25</v>
      </c>
      <c r="N366" s="153"/>
      <c r="O366" s="188">
        <f t="shared" si="49"/>
        <v>0</v>
      </c>
      <c r="P366" s="109" t="s">
        <v>1468</v>
      </c>
      <c r="Q366" s="108">
        <f t="shared" si="50"/>
        <v>0</v>
      </c>
      <c r="R366" s="185">
        <f t="shared" si="48"/>
        <v>0</v>
      </c>
      <c r="S366" s="148"/>
      <c r="T366" s="148"/>
      <c r="U366" s="155"/>
      <c r="V366" s="155"/>
      <c r="W366" s="155"/>
      <c r="X366" s="155"/>
      <c r="Y366" s="155"/>
      <c r="Z366" s="101">
        <v>14</v>
      </c>
      <c r="AA366" s="102" t="s">
        <v>626</v>
      </c>
      <c r="AB366" s="102" t="s">
        <v>717</v>
      </c>
      <c r="AC366" s="102" t="s">
        <v>628</v>
      </c>
    </row>
    <row r="367" spans="1:29" s="189" customFormat="1" hidden="1">
      <c r="A367" s="195">
        <v>0</v>
      </c>
      <c r="B367" s="148" t="s">
        <v>16</v>
      </c>
      <c r="C367" s="148" t="s">
        <v>726</v>
      </c>
      <c r="D367" s="149" t="s">
        <v>35</v>
      </c>
      <c r="E367" s="148" t="s">
        <v>625</v>
      </c>
      <c r="F367" s="148" t="s">
        <v>626</v>
      </c>
      <c r="G367" s="148" t="s">
        <v>727</v>
      </c>
      <c r="H367" s="148" t="s">
        <v>628</v>
      </c>
      <c r="I367" s="150"/>
      <c r="J367" s="150" t="s">
        <v>40</v>
      </c>
      <c r="K367" s="151">
        <v>141</v>
      </c>
      <c r="L367" s="187"/>
      <c r="M367" s="152">
        <v>25</v>
      </c>
      <c r="N367" s="153"/>
      <c r="O367" s="188">
        <f t="shared" si="49"/>
        <v>0</v>
      </c>
      <c r="P367" s="109" t="s">
        <v>1468</v>
      </c>
      <c r="Q367" s="108">
        <f t="shared" si="50"/>
        <v>0</v>
      </c>
      <c r="R367" s="185">
        <f t="shared" si="48"/>
        <v>0</v>
      </c>
      <c r="S367" s="148"/>
      <c r="T367" s="148"/>
      <c r="U367" s="155"/>
      <c r="V367" s="155"/>
      <c r="W367" s="155"/>
      <c r="X367" s="155"/>
      <c r="Y367" s="155"/>
      <c r="Z367" s="101">
        <v>14</v>
      </c>
      <c r="AA367" s="102" t="s">
        <v>626</v>
      </c>
      <c r="AB367" s="102" t="s">
        <v>727</v>
      </c>
      <c r="AC367" s="102" t="s">
        <v>628</v>
      </c>
    </row>
    <row r="368" spans="1:29" s="189" customFormat="1" hidden="1">
      <c r="A368" s="195">
        <v>0</v>
      </c>
      <c r="B368" s="148" t="s">
        <v>16</v>
      </c>
      <c r="C368" s="148" t="s">
        <v>728</v>
      </c>
      <c r="D368" s="149" t="s">
        <v>35</v>
      </c>
      <c r="E368" s="148" t="s">
        <v>625</v>
      </c>
      <c r="F368" s="148" t="s">
        <v>626</v>
      </c>
      <c r="G368" s="148" t="s">
        <v>729</v>
      </c>
      <c r="H368" s="148" t="s">
        <v>628</v>
      </c>
      <c r="I368" s="150"/>
      <c r="J368" s="150" t="s">
        <v>40</v>
      </c>
      <c r="K368" s="151">
        <v>271</v>
      </c>
      <c r="L368" s="187"/>
      <c r="M368" s="152">
        <v>25</v>
      </c>
      <c r="N368" s="153"/>
      <c r="O368" s="188">
        <f t="shared" si="49"/>
        <v>0</v>
      </c>
      <c r="P368" s="109" t="s">
        <v>1468</v>
      </c>
      <c r="Q368" s="108">
        <f t="shared" si="50"/>
        <v>0</v>
      </c>
      <c r="R368" s="185">
        <f t="shared" si="48"/>
        <v>0</v>
      </c>
      <c r="S368" s="148"/>
      <c r="T368" s="148"/>
      <c r="U368" s="155"/>
      <c r="V368" s="155"/>
      <c r="W368" s="155"/>
      <c r="X368" s="155"/>
      <c r="Y368" s="155"/>
      <c r="Z368" s="101">
        <v>14</v>
      </c>
      <c r="AA368" s="102" t="s">
        <v>626</v>
      </c>
      <c r="AB368" s="102" t="s">
        <v>729</v>
      </c>
      <c r="AC368" s="102" t="s">
        <v>628</v>
      </c>
    </row>
    <row r="369" spans="1:29" s="189" customFormat="1" hidden="1">
      <c r="A369" s="195">
        <v>0</v>
      </c>
      <c r="B369" s="148" t="s">
        <v>16</v>
      </c>
      <c r="C369" s="148" t="s">
        <v>730</v>
      </c>
      <c r="D369" s="149" t="s">
        <v>35</v>
      </c>
      <c r="E369" s="148" t="s">
        <v>625</v>
      </c>
      <c r="F369" s="148" t="s">
        <v>626</v>
      </c>
      <c r="G369" s="148" t="s">
        <v>731</v>
      </c>
      <c r="H369" s="148" t="s">
        <v>628</v>
      </c>
      <c r="I369" s="150"/>
      <c r="J369" s="150" t="s">
        <v>40</v>
      </c>
      <c r="K369" s="151">
        <v>199</v>
      </c>
      <c r="L369" s="187"/>
      <c r="M369" s="152">
        <v>25</v>
      </c>
      <c r="N369" s="153"/>
      <c r="O369" s="188">
        <f t="shared" si="49"/>
        <v>0</v>
      </c>
      <c r="P369" s="109" t="s">
        <v>1468</v>
      </c>
      <c r="Q369" s="108">
        <f t="shared" si="50"/>
        <v>0</v>
      </c>
      <c r="R369" s="185">
        <f t="shared" si="48"/>
        <v>0</v>
      </c>
      <c r="S369" s="148"/>
      <c r="T369" s="148"/>
      <c r="U369" s="155"/>
      <c r="V369" s="155"/>
      <c r="W369" s="155"/>
      <c r="X369" s="155"/>
      <c r="Y369" s="155"/>
      <c r="Z369" s="101">
        <v>14</v>
      </c>
      <c r="AA369" s="102" t="s">
        <v>626</v>
      </c>
      <c r="AB369" s="102" t="s">
        <v>731</v>
      </c>
      <c r="AC369" s="102" t="s">
        <v>628</v>
      </c>
    </row>
    <row r="370" spans="1:29" s="189" customFormat="1" hidden="1">
      <c r="A370" s="195">
        <v>0</v>
      </c>
      <c r="B370" s="148" t="s">
        <v>16</v>
      </c>
      <c r="C370" s="148" t="s">
        <v>734</v>
      </c>
      <c r="D370" s="149" t="s">
        <v>35</v>
      </c>
      <c r="E370" s="148" t="s">
        <v>625</v>
      </c>
      <c r="F370" s="148" t="s">
        <v>626</v>
      </c>
      <c r="G370" s="148" t="s">
        <v>733</v>
      </c>
      <c r="H370" s="148" t="s">
        <v>628</v>
      </c>
      <c r="I370" s="150"/>
      <c r="J370" s="150" t="s">
        <v>40</v>
      </c>
      <c r="K370" s="151">
        <v>199</v>
      </c>
      <c r="L370" s="187"/>
      <c r="M370" s="152">
        <v>25</v>
      </c>
      <c r="N370" s="153"/>
      <c r="O370" s="188">
        <f t="shared" si="49"/>
        <v>0</v>
      </c>
      <c r="P370" s="109" t="s">
        <v>1468</v>
      </c>
      <c r="Q370" s="108">
        <f t="shared" si="50"/>
        <v>0</v>
      </c>
      <c r="R370" s="185">
        <f t="shared" si="48"/>
        <v>0</v>
      </c>
      <c r="S370" s="148"/>
      <c r="T370" s="148"/>
      <c r="U370" s="155"/>
      <c r="V370" s="155"/>
      <c r="W370" s="155"/>
      <c r="X370" s="155"/>
      <c r="Y370" s="155"/>
      <c r="Z370" s="101">
        <v>14</v>
      </c>
      <c r="AA370" s="102" t="s">
        <v>626</v>
      </c>
      <c r="AB370" s="102" t="s">
        <v>733</v>
      </c>
      <c r="AC370" s="102" t="s">
        <v>628</v>
      </c>
    </row>
    <row r="371" spans="1:29" s="189" customFormat="1" hidden="1">
      <c r="A371" s="195">
        <v>0</v>
      </c>
      <c r="B371" s="148" t="s">
        <v>16</v>
      </c>
      <c r="C371" s="148" t="s">
        <v>737</v>
      </c>
      <c r="D371" s="149" t="s">
        <v>35</v>
      </c>
      <c r="E371" s="148" t="s">
        <v>625</v>
      </c>
      <c r="F371" s="148" t="s">
        <v>626</v>
      </c>
      <c r="G371" s="148" t="s">
        <v>736</v>
      </c>
      <c r="H371" s="148" t="s">
        <v>628</v>
      </c>
      <c r="I371" s="150"/>
      <c r="J371" s="150" t="s">
        <v>40</v>
      </c>
      <c r="K371" s="151">
        <v>176</v>
      </c>
      <c r="L371" s="187"/>
      <c r="M371" s="152">
        <v>25</v>
      </c>
      <c r="N371" s="153"/>
      <c r="O371" s="188">
        <f t="shared" si="49"/>
        <v>0</v>
      </c>
      <c r="P371" s="109" t="s">
        <v>1468</v>
      </c>
      <c r="Q371" s="108">
        <f t="shared" si="50"/>
        <v>0</v>
      </c>
      <c r="R371" s="185">
        <f t="shared" si="48"/>
        <v>0</v>
      </c>
      <c r="S371" s="148"/>
      <c r="T371" s="148"/>
      <c r="U371" s="155"/>
      <c r="V371" s="155"/>
      <c r="W371" s="155"/>
      <c r="X371" s="155"/>
      <c r="Y371" s="155"/>
      <c r="Z371" s="101">
        <v>14</v>
      </c>
      <c r="AA371" s="102" t="s">
        <v>626</v>
      </c>
      <c r="AB371" s="102" t="s">
        <v>736</v>
      </c>
      <c r="AC371" s="102" t="s">
        <v>628</v>
      </c>
    </row>
    <row r="372" spans="1:29" s="189" customFormat="1" hidden="1">
      <c r="A372" s="195">
        <v>0</v>
      </c>
      <c r="B372" s="148" t="s">
        <v>16</v>
      </c>
      <c r="C372" s="148" t="s">
        <v>740</v>
      </c>
      <c r="D372" s="149" t="s">
        <v>35</v>
      </c>
      <c r="E372" s="148" t="s">
        <v>625</v>
      </c>
      <c r="F372" s="148" t="s">
        <v>626</v>
      </c>
      <c r="G372" s="148" t="s">
        <v>741</v>
      </c>
      <c r="H372" s="148" t="s">
        <v>628</v>
      </c>
      <c r="I372" s="150"/>
      <c r="J372" s="150" t="s">
        <v>40</v>
      </c>
      <c r="K372" s="151">
        <v>151</v>
      </c>
      <c r="L372" s="187"/>
      <c r="M372" s="152">
        <v>25</v>
      </c>
      <c r="N372" s="153"/>
      <c r="O372" s="188">
        <f t="shared" si="49"/>
        <v>0</v>
      </c>
      <c r="P372" s="109" t="s">
        <v>1468</v>
      </c>
      <c r="Q372" s="108">
        <f t="shared" si="50"/>
        <v>0</v>
      </c>
      <c r="R372" s="185">
        <f t="shared" si="48"/>
        <v>0</v>
      </c>
      <c r="S372" s="148"/>
      <c r="T372" s="148"/>
      <c r="U372" s="155"/>
      <c r="V372" s="155"/>
      <c r="W372" s="155"/>
      <c r="X372" s="155"/>
      <c r="Y372" s="155"/>
      <c r="Z372" s="101">
        <v>14</v>
      </c>
      <c r="AA372" s="102" t="s">
        <v>626</v>
      </c>
      <c r="AB372" s="102" t="s">
        <v>741</v>
      </c>
      <c r="AC372" s="102" t="s">
        <v>628</v>
      </c>
    </row>
    <row r="373" spans="1:29" s="189" customFormat="1" hidden="1">
      <c r="A373" s="195">
        <v>0</v>
      </c>
      <c r="B373" s="148" t="s">
        <v>16</v>
      </c>
      <c r="C373" s="148" t="s">
        <v>1880</v>
      </c>
      <c r="D373" s="149"/>
      <c r="E373" s="148" t="s">
        <v>625</v>
      </c>
      <c r="F373" s="148" t="s">
        <v>1876</v>
      </c>
      <c r="G373" s="148" t="s">
        <v>1881</v>
      </c>
      <c r="H373" s="148" t="s">
        <v>1679</v>
      </c>
      <c r="I373" s="150"/>
      <c r="J373" s="150" t="s">
        <v>40</v>
      </c>
      <c r="K373" s="151">
        <v>99</v>
      </c>
      <c r="L373" s="187"/>
      <c r="M373" s="152">
        <v>25</v>
      </c>
      <c r="N373" s="153"/>
      <c r="O373" s="188">
        <f t="shared" si="49"/>
        <v>0</v>
      </c>
      <c r="P373" s="109" t="s">
        <v>1468</v>
      </c>
      <c r="Q373" s="108">
        <f t="shared" si="50"/>
        <v>0</v>
      </c>
      <c r="R373" s="185">
        <f t="shared" si="48"/>
        <v>0</v>
      </c>
      <c r="S373" s="148"/>
      <c r="T373" s="148"/>
      <c r="U373" s="155"/>
      <c r="V373" s="155"/>
      <c r="W373" s="155"/>
      <c r="X373" s="155"/>
      <c r="Y373" s="155"/>
      <c r="Z373" s="101">
        <v>14</v>
      </c>
      <c r="AA373" s="102" t="s">
        <v>1876</v>
      </c>
      <c r="AB373" s="102" t="s">
        <v>1881</v>
      </c>
      <c r="AC373" s="102" t="s">
        <v>1679</v>
      </c>
    </row>
    <row r="374" spans="1:29" s="189" customFormat="1" hidden="1">
      <c r="A374" s="195">
        <v>0</v>
      </c>
      <c r="B374" s="148" t="s">
        <v>16</v>
      </c>
      <c r="C374" s="148" t="s">
        <v>1875</v>
      </c>
      <c r="D374" s="149"/>
      <c r="E374" s="148" t="s">
        <v>625</v>
      </c>
      <c r="F374" s="148" t="s">
        <v>1876</v>
      </c>
      <c r="G374" s="148" t="s">
        <v>1877</v>
      </c>
      <c r="H374" s="148" t="s">
        <v>1679</v>
      </c>
      <c r="I374" s="150"/>
      <c r="J374" s="150" t="s">
        <v>40</v>
      </c>
      <c r="K374" s="151">
        <v>271</v>
      </c>
      <c r="L374" s="187"/>
      <c r="M374" s="152">
        <v>25</v>
      </c>
      <c r="N374" s="153"/>
      <c r="O374" s="188">
        <f t="shared" si="49"/>
        <v>0</v>
      </c>
      <c r="P374" s="109" t="s">
        <v>1468</v>
      </c>
      <c r="Q374" s="108">
        <f t="shared" si="50"/>
        <v>0</v>
      </c>
      <c r="R374" s="185">
        <f t="shared" si="48"/>
        <v>0</v>
      </c>
      <c r="S374" s="148"/>
      <c r="T374" s="148"/>
      <c r="U374" s="155"/>
      <c r="V374" s="155"/>
      <c r="W374" s="155"/>
      <c r="X374" s="155"/>
      <c r="Y374" s="155"/>
      <c r="Z374" s="101">
        <v>14</v>
      </c>
      <c r="AA374" s="102" t="s">
        <v>1876</v>
      </c>
      <c r="AB374" s="102" t="s">
        <v>1877</v>
      </c>
      <c r="AC374" s="102" t="s">
        <v>1679</v>
      </c>
    </row>
    <row r="375" spans="1:29" s="189" customFormat="1" hidden="1">
      <c r="A375" s="195">
        <v>0</v>
      </c>
      <c r="B375" s="148" t="s">
        <v>16</v>
      </c>
      <c r="C375" s="148" t="s">
        <v>646</v>
      </c>
      <c r="D375" s="149" t="s">
        <v>35</v>
      </c>
      <c r="E375" s="148" t="s">
        <v>625</v>
      </c>
      <c r="F375" s="148" t="s">
        <v>1876</v>
      </c>
      <c r="G375" s="148" t="s">
        <v>647</v>
      </c>
      <c r="H375" s="148" t="s">
        <v>631</v>
      </c>
      <c r="I375" s="150"/>
      <c r="J375" s="150" t="s">
        <v>69</v>
      </c>
      <c r="K375" s="151">
        <v>145</v>
      </c>
      <c r="L375" s="187"/>
      <c r="M375" s="152">
        <v>25</v>
      </c>
      <c r="N375" s="153"/>
      <c r="O375" s="188">
        <f t="shared" si="49"/>
        <v>0</v>
      </c>
      <c r="P375" s="109" t="s">
        <v>1468</v>
      </c>
      <c r="Q375" s="108">
        <f t="shared" si="50"/>
        <v>0</v>
      </c>
      <c r="R375" s="185">
        <f t="shared" si="48"/>
        <v>0</v>
      </c>
      <c r="S375" s="148"/>
      <c r="T375" s="148"/>
      <c r="U375" s="155"/>
      <c r="V375" s="155"/>
      <c r="W375" s="155"/>
      <c r="X375" s="155"/>
      <c r="Y375" s="155"/>
      <c r="Z375" s="101">
        <v>14</v>
      </c>
      <c r="AA375" s="102" t="s">
        <v>626</v>
      </c>
      <c r="AB375" s="102" t="s">
        <v>647</v>
      </c>
      <c r="AC375" s="102" t="s">
        <v>631</v>
      </c>
    </row>
    <row r="376" spans="1:29" s="189" customFormat="1" hidden="1">
      <c r="A376" s="195">
        <v>0</v>
      </c>
      <c r="B376" s="148" t="s">
        <v>16</v>
      </c>
      <c r="C376" s="148" t="s">
        <v>1882</v>
      </c>
      <c r="D376" s="149"/>
      <c r="E376" s="148" t="s">
        <v>625</v>
      </c>
      <c r="F376" s="148" t="s">
        <v>1876</v>
      </c>
      <c r="G376" s="148" t="s">
        <v>647</v>
      </c>
      <c r="H376" s="148" t="s">
        <v>1679</v>
      </c>
      <c r="I376" s="150"/>
      <c r="J376" s="150" t="s">
        <v>40</v>
      </c>
      <c r="K376" s="151">
        <v>151</v>
      </c>
      <c r="L376" s="187"/>
      <c r="M376" s="152">
        <v>25</v>
      </c>
      <c r="N376" s="153"/>
      <c r="O376" s="188">
        <f t="shared" si="49"/>
        <v>0</v>
      </c>
      <c r="P376" s="109" t="s">
        <v>1468</v>
      </c>
      <c r="Q376" s="108">
        <f t="shared" si="50"/>
        <v>0</v>
      </c>
      <c r="R376" s="185">
        <f t="shared" si="48"/>
        <v>0</v>
      </c>
      <c r="S376" s="148"/>
      <c r="T376" s="148"/>
      <c r="U376" s="155"/>
      <c r="V376" s="155"/>
      <c r="W376" s="155"/>
      <c r="X376" s="155"/>
      <c r="Y376" s="155"/>
      <c r="Z376" s="101">
        <v>14</v>
      </c>
      <c r="AA376" s="102" t="s">
        <v>1876</v>
      </c>
      <c r="AB376" s="102" t="s">
        <v>647</v>
      </c>
      <c r="AC376" s="102" t="s">
        <v>1679</v>
      </c>
    </row>
    <row r="377" spans="1:29" s="189" customFormat="1" hidden="1">
      <c r="A377" s="195">
        <v>0</v>
      </c>
      <c r="B377" s="148" t="s">
        <v>16</v>
      </c>
      <c r="C377" s="148" t="s">
        <v>649</v>
      </c>
      <c r="D377" s="149" t="s">
        <v>2</v>
      </c>
      <c r="E377" s="148" t="s">
        <v>625</v>
      </c>
      <c r="F377" s="148" t="s">
        <v>1876</v>
      </c>
      <c r="G377" s="148" t="s">
        <v>253</v>
      </c>
      <c r="H377" s="148" t="s">
        <v>631</v>
      </c>
      <c r="I377" s="150"/>
      <c r="J377" s="150" t="s">
        <v>69</v>
      </c>
      <c r="K377" s="151">
        <v>152</v>
      </c>
      <c r="L377" s="187"/>
      <c r="M377" s="152">
        <v>25</v>
      </c>
      <c r="N377" s="153"/>
      <c r="O377" s="188">
        <f t="shared" si="49"/>
        <v>0</v>
      </c>
      <c r="P377" s="109" t="s">
        <v>1468</v>
      </c>
      <c r="Q377" s="108">
        <f t="shared" si="50"/>
        <v>0</v>
      </c>
      <c r="R377" s="185">
        <f t="shared" si="48"/>
        <v>0</v>
      </c>
      <c r="S377" s="148"/>
      <c r="T377" s="148"/>
      <c r="U377" s="155"/>
      <c r="V377" s="155"/>
      <c r="W377" s="155"/>
      <c r="X377" s="155"/>
      <c r="Y377" s="155"/>
      <c r="Z377" s="101">
        <v>14</v>
      </c>
      <c r="AA377" s="102" t="s">
        <v>626</v>
      </c>
      <c r="AB377" s="102" t="s">
        <v>253</v>
      </c>
      <c r="AC377" s="102" t="s">
        <v>631</v>
      </c>
    </row>
    <row r="378" spans="1:29" s="189" customFormat="1" hidden="1">
      <c r="A378" s="195">
        <v>0</v>
      </c>
      <c r="B378" s="148" t="s">
        <v>16</v>
      </c>
      <c r="C378" s="148" t="s">
        <v>1883</v>
      </c>
      <c r="D378" s="149"/>
      <c r="E378" s="148" t="s">
        <v>625</v>
      </c>
      <c r="F378" s="148" t="s">
        <v>1876</v>
      </c>
      <c r="G378" s="148" t="s">
        <v>253</v>
      </c>
      <c r="H378" s="148" t="s">
        <v>1679</v>
      </c>
      <c r="I378" s="150"/>
      <c r="J378" s="150" t="s">
        <v>40</v>
      </c>
      <c r="K378" s="151">
        <v>151</v>
      </c>
      <c r="L378" s="187"/>
      <c r="M378" s="152">
        <v>25</v>
      </c>
      <c r="N378" s="153"/>
      <c r="O378" s="188">
        <f t="shared" si="49"/>
        <v>0</v>
      </c>
      <c r="P378" s="109" t="s">
        <v>1468</v>
      </c>
      <c r="Q378" s="108">
        <f t="shared" si="50"/>
        <v>0</v>
      </c>
      <c r="R378" s="185">
        <f t="shared" si="48"/>
        <v>0</v>
      </c>
      <c r="S378" s="148"/>
      <c r="T378" s="148"/>
      <c r="U378" s="155"/>
      <c r="V378" s="155"/>
      <c r="W378" s="155"/>
      <c r="X378" s="155"/>
      <c r="Y378" s="155"/>
      <c r="Z378" s="101">
        <v>14</v>
      </c>
      <c r="AA378" s="102" t="s">
        <v>1876</v>
      </c>
      <c r="AB378" s="102" t="s">
        <v>253</v>
      </c>
      <c r="AC378" s="102" t="s">
        <v>1679</v>
      </c>
    </row>
    <row r="379" spans="1:29" s="189" customFormat="1" hidden="1">
      <c r="A379" s="195">
        <v>0</v>
      </c>
      <c r="B379" s="148" t="s">
        <v>16</v>
      </c>
      <c r="C379" s="148" t="s">
        <v>1884</v>
      </c>
      <c r="D379" s="149"/>
      <c r="E379" s="148" t="s">
        <v>625</v>
      </c>
      <c r="F379" s="148" t="s">
        <v>1876</v>
      </c>
      <c r="G379" s="148" t="s">
        <v>1885</v>
      </c>
      <c r="H379" s="148" t="s">
        <v>1679</v>
      </c>
      <c r="I379" s="150"/>
      <c r="J379" s="150" t="s">
        <v>40</v>
      </c>
      <c r="K379" s="151">
        <v>195</v>
      </c>
      <c r="L379" s="187"/>
      <c r="M379" s="152">
        <v>25</v>
      </c>
      <c r="N379" s="153"/>
      <c r="O379" s="188">
        <f t="shared" si="49"/>
        <v>0</v>
      </c>
      <c r="P379" s="109" t="s">
        <v>1468</v>
      </c>
      <c r="Q379" s="108">
        <f t="shared" si="50"/>
        <v>0</v>
      </c>
      <c r="R379" s="185">
        <f t="shared" si="48"/>
        <v>0</v>
      </c>
      <c r="S379" s="148"/>
      <c r="T379" s="148"/>
      <c r="U379" s="155"/>
      <c r="V379" s="155"/>
      <c r="W379" s="155"/>
      <c r="X379" s="155"/>
      <c r="Y379" s="155"/>
      <c r="Z379" s="101">
        <v>14</v>
      </c>
      <c r="AA379" s="102" t="s">
        <v>1876</v>
      </c>
      <c r="AB379" s="102" t="s">
        <v>1885</v>
      </c>
      <c r="AC379" s="102" t="s">
        <v>1679</v>
      </c>
    </row>
    <row r="380" spans="1:29" s="189" customFormat="1" hidden="1">
      <c r="A380" s="195">
        <v>0</v>
      </c>
      <c r="B380" s="148" t="s">
        <v>16</v>
      </c>
      <c r="C380" s="148" t="s">
        <v>1886</v>
      </c>
      <c r="D380" s="149"/>
      <c r="E380" s="148" t="s">
        <v>625</v>
      </c>
      <c r="F380" s="148" t="s">
        <v>1876</v>
      </c>
      <c r="G380" s="148" t="s">
        <v>1887</v>
      </c>
      <c r="H380" s="148" t="s">
        <v>1679</v>
      </c>
      <c r="I380" s="150"/>
      <c r="J380" s="150" t="s">
        <v>40</v>
      </c>
      <c r="K380" s="151">
        <v>99</v>
      </c>
      <c r="L380" s="187"/>
      <c r="M380" s="152">
        <v>25</v>
      </c>
      <c r="N380" s="153"/>
      <c r="O380" s="188">
        <f t="shared" si="49"/>
        <v>0</v>
      </c>
      <c r="P380" s="109" t="s">
        <v>1468</v>
      </c>
      <c r="Q380" s="108">
        <f t="shared" si="50"/>
        <v>0</v>
      </c>
      <c r="R380" s="185">
        <f t="shared" si="48"/>
        <v>0</v>
      </c>
      <c r="S380" s="148"/>
      <c r="T380" s="148"/>
      <c r="U380" s="155"/>
      <c r="V380" s="155"/>
      <c r="W380" s="155"/>
      <c r="X380" s="155"/>
      <c r="Y380" s="155"/>
      <c r="Z380" s="101">
        <v>14</v>
      </c>
      <c r="AA380" s="102" t="s">
        <v>1876</v>
      </c>
      <c r="AB380" s="102" t="s">
        <v>1887</v>
      </c>
      <c r="AC380" s="102" t="s">
        <v>1679</v>
      </c>
    </row>
    <row r="381" spans="1:29" s="189" customFormat="1" hidden="1">
      <c r="A381" s="195">
        <v>0</v>
      </c>
      <c r="B381" s="148" t="s">
        <v>16</v>
      </c>
      <c r="C381" s="148" t="s">
        <v>1633</v>
      </c>
      <c r="D381" s="149" t="s">
        <v>2</v>
      </c>
      <c r="E381" s="148" t="s">
        <v>625</v>
      </c>
      <c r="F381" s="148" t="s">
        <v>1876</v>
      </c>
      <c r="G381" s="148" t="s">
        <v>1632</v>
      </c>
      <c r="H381" s="148" t="s">
        <v>631</v>
      </c>
      <c r="I381" s="150"/>
      <c r="J381" s="150" t="s">
        <v>69</v>
      </c>
      <c r="K381" s="151">
        <v>146</v>
      </c>
      <c r="L381" s="187"/>
      <c r="M381" s="152">
        <v>25</v>
      </c>
      <c r="N381" s="153"/>
      <c r="O381" s="188">
        <f t="shared" si="49"/>
        <v>0</v>
      </c>
      <c r="P381" s="109" t="s">
        <v>1468</v>
      </c>
      <c r="Q381" s="108">
        <f t="shared" si="50"/>
        <v>0</v>
      </c>
      <c r="R381" s="185">
        <f t="shared" si="48"/>
        <v>0</v>
      </c>
      <c r="S381" s="148"/>
      <c r="T381" s="148"/>
      <c r="U381" s="155"/>
      <c r="V381" s="155"/>
      <c r="W381" s="155"/>
      <c r="X381" s="155"/>
      <c r="Y381" s="155"/>
      <c r="Z381" s="101">
        <v>14</v>
      </c>
      <c r="AA381" s="102" t="s">
        <v>626</v>
      </c>
      <c r="AB381" s="102" t="s">
        <v>1632</v>
      </c>
      <c r="AC381" s="102" t="s">
        <v>631</v>
      </c>
    </row>
    <row r="382" spans="1:29" s="189" customFormat="1" hidden="1">
      <c r="A382" s="195">
        <v>0</v>
      </c>
      <c r="B382" s="148" t="s">
        <v>16</v>
      </c>
      <c r="C382" s="148" t="s">
        <v>1888</v>
      </c>
      <c r="D382" s="149"/>
      <c r="E382" s="148" t="s">
        <v>625</v>
      </c>
      <c r="F382" s="148" t="s">
        <v>1876</v>
      </c>
      <c r="G382" s="148" t="s">
        <v>1889</v>
      </c>
      <c r="H382" s="148" t="s">
        <v>1679</v>
      </c>
      <c r="I382" s="150"/>
      <c r="J382" s="150" t="s">
        <v>40</v>
      </c>
      <c r="K382" s="151">
        <v>239</v>
      </c>
      <c r="L382" s="187"/>
      <c r="M382" s="152">
        <v>25</v>
      </c>
      <c r="N382" s="153"/>
      <c r="O382" s="188">
        <f t="shared" si="49"/>
        <v>0</v>
      </c>
      <c r="P382" s="109" t="s">
        <v>1468</v>
      </c>
      <c r="Q382" s="108">
        <f t="shared" si="50"/>
        <v>0</v>
      </c>
      <c r="R382" s="185">
        <f t="shared" si="48"/>
        <v>0</v>
      </c>
      <c r="S382" s="148"/>
      <c r="T382" s="148"/>
      <c r="U382" s="155"/>
      <c r="V382" s="155"/>
      <c r="W382" s="155"/>
      <c r="X382" s="155"/>
      <c r="Y382" s="155"/>
      <c r="Z382" s="101">
        <v>14</v>
      </c>
      <c r="AA382" s="102" t="s">
        <v>1876</v>
      </c>
      <c r="AB382" s="102" t="s">
        <v>1889</v>
      </c>
      <c r="AC382" s="102" t="s">
        <v>1679</v>
      </c>
    </row>
    <row r="383" spans="1:29" s="189" customFormat="1" hidden="1">
      <c r="A383" s="195">
        <v>0</v>
      </c>
      <c r="B383" s="148" t="s">
        <v>16</v>
      </c>
      <c r="C383" s="148" t="s">
        <v>664</v>
      </c>
      <c r="D383" s="149" t="s">
        <v>2</v>
      </c>
      <c r="E383" s="148" t="s">
        <v>625</v>
      </c>
      <c r="F383" s="148" t="s">
        <v>1876</v>
      </c>
      <c r="G383" s="148" t="s">
        <v>665</v>
      </c>
      <c r="H383" s="148" t="s">
        <v>631</v>
      </c>
      <c r="I383" s="150"/>
      <c r="J383" s="150" t="s">
        <v>69</v>
      </c>
      <c r="K383" s="151">
        <v>98</v>
      </c>
      <c r="L383" s="187"/>
      <c r="M383" s="152">
        <v>25</v>
      </c>
      <c r="N383" s="153"/>
      <c r="O383" s="188">
        <f t="shared" si="49"/>
        <v>0</v>
      </c>
      <c r="P383" s="109" t="s">
        <v>1468</v>
      </c>
      <c r="Q383" s="108">
        <f t="shared" si="50"/>
        <v>0</v>
      </c>
      <c r="R383" s="185">
        <f t="shared" si="48"/>
        <v>0</v>
      </c>
      <c r="S383" s="148"/>
      <c r="T383" s="148"/>
      <c r="U383" s="155"/>
      <c r="V383" s="155"/>
      <c r="W383" s="155"/>
      <c r="X383" s="155"/>
      <c r="Y383" s="155"/>
      <c r="Z383" s="101">
        <v>14</v>
      </c>
      <c r="AA383" s="102" t="s">
        <v>626</v>
      </c>
      <c r="AB383" s="102" t="s">
        <v>665</v>
      </c>
      <c r="AC383" s="102" t="s">
        <v>631</v>
      </c>
    </row>
    <row r="384" spans="1:29" s="189" customFormat="1" hidden="1">
      <c r="A384" s="195">
        <v>0</v>
      </c>
      <c r="B384" s="148" t="s">
        <v>16</v>
      </c>
      <c r="C384" s="148" t="s">
        <v>1878</v>
      </c>
      <c r="D384" s="149"/>
      <c r="E384" s="148" t="s">
        <v>625</v>
      </c>
      <c r="F384" s="148" t="s">
        <v>1876</v>
      </c>
      <c r="G384" s="148" t="s">
        <v>1879</v>
      </c>
      <c r="H384" s="148" t="s">
        <v>1679</v>
      </c>
      <c r="I384" s="150"/>
      <c r="J384" s="150" t="s">
        <v>40</v>
      </c>
      <c r="K384" s="151">
        <v>325</v>
      </c>
      <c r="L384" s="187"/>
      <c r="M384" s="152">
        <v>25</v>
      </c>
      <c r="N384" s="153"/>
      <c r="O384" s="188">
        <f t="shared" si="49"/>
        <v>0</v>
      </c>
      <c r="P384" s="109" t="s">
        <v>1468</v>
      </c>
      <c r="Q384" s="108">
        <f t="shared" si="50"/>
        <v>0</v>
      </c>
      <c r="R384" s="185">
        <f t="shared" si="48"/>
        <v>0</v>
      </c>
      <c r="S384" s="148"/>
      <c r="T384" s="148"/>
      <c r="U384" s="155"/>
      <c r="V384" s="155"/>
      <c r="W384" s="155"/>
      <c r="X384" s="155"/>
      <c r="Y384" s="155"/>
      <c r="Z384" s="101">
        <v>14</v>
      </c>
      <c r="AA384" s="102" t="s">
        <v>1876</v>
      </c>
      <c r="AB384" s="102" t="s">
        <v>1879</v>
      </c>
      <c r="AC384" s="102" t="s">
        <v>1679</v>
      </c>
    </row>
    <row r="385" spans="1:29" s="189" customFormat="1" hidden="1">
      <c r="A385" s="195">
        <v>0</v>
      </c>
      <c r="B385" s="148" t="s">
        <v>16</v>
      </c>
      <c r="C385" s="148" t="s">
        <v>678</v>
      </c>
      <c r="D385" s="149" t="s">
        <v>35</v>
      </c>
      <c r="E385" s="148" t="s">
        <v>625</v>
      </c>
      <c r="F385" s="148" t="s">
        <v>1876</v>
      </c>
      <c r="G385" s="148" t="s">
        <v>679</v>
      </c>
      <c r="H385" s="148" t="s">
        <v>631</v>
      </c>
      <c r="I385" s="150"/>
      <c r="J385" s="150" t="s">
        <v>69</v>
      </c>
      <c r="K385" s="151">
        <v>113</v>
      </c>
      <c r="L385" s="187"/>
      <c r="M385" s="152">
        <v>25</v>
      </c>
      <c r="N385" s="153"/>
      <c r="O385" s="188">
        <f t="shared" si="49"/>
        <v>0</v>
      </c>
      <c r="P385" s="109" t="s">
        <v>1468</v>
      </c>
      <c r="Q385" s="108">
        <f t="shared" si="50"/>
        <v>0</v>
      </c>
      <c r="R385" s="185">
        <f t="shared" si="48"/>
        <v>0</v>
      </c>
      <c r="S385" s="148"/>
      <c r="T385" s="148"/>
      <c r="U385" s="155"/>
      <c r="V385" s="155"/>
      <c r="W385" s="155"/>
      <c r="X385" s="155"/>
      <c r="Y385" s="155"/>
      <c r="Z385" s="101">
        <v>14</v>
      </c>
      <c r="AA385" s="102" t="s">
        <v>626</v>
      </c>
      <c r="AB385" s="102" t="s">
        <v>679</v>
      </c>
      <c r="AC385" s="102" t="s">
        <v>631</v>
      </c>
    </row>
    <row r="386" spans="1:29" s="189" customFormat="1" hidden="1">
      <c r="A386" s="195">
        <v>0</v>
      </c>
      <c r="B386" s="148" t="s">
        <v>16</v>
      </c>
      <c r="C386" s="148" t="s">
        <v>1890</v>
      </c>
      <c r="D386" s="149"/>
      <c r="E386" s="148" t="s">
        <v>625</v>
      </c>
      <c r="F386" s="148" t="s">
        <v>1876</v>
      </c>
      <c r="G386" s="148" t="s">
        <v>679</v>
      </c>
      <c r="H386" s="148" t="s">
        <v>1679</v>
      </c>
      <c r="I386" s="150"/>
      <c r="J386" s="150" t="s">
        <v>40</v>
      </c>
      <c r="K386" s="151">
        <v>99</v>
      </c>
      <c r="L386" s="187"/>
      <c r="M386" s="152">
        <v>25</v>
      </c>
      <c r="N386" s="153"/>
      <c r="O386" s="188">
        <f t="shared" si="49"/>
        <v>0</v>
      </c>
      <c r="P386" s="109" t="s">
        <v>1468</v>
      </c>
      <c r="Q386" s="108">
        <f t="shared" si="50"/>
        <v>0</v>
      </c>
      <c r="R386" s="185">
        <f t="shared" ref="R386:R400" si="51">IF(SUM($O$26:$O$5170)&gt;=100000,IF(L386&lt;&gt;"",O386,O386*0.95),O386)</f>
        <v>0</v>
      </c>
      <c r="S386" s="148"/>
      <c r="T386" s="148"/>
      <c r="U386" s="155"/>
      <c r="V386" s="155"/>
      <c r="W386" s="155"/>
      <c r="X386" s="155"/>
      <c r="Y386" s="155"/>
      <c r="Z386" s="101">
        <v>14</v>
      </c>
      <c r="AA386" s="102" t="s">
        <v>1876</v>
      </c>
      <c r="AB386" s="102" t="s">
        <v>679</v>
      </c>
      <c r="AC386" s="102" t="s">
        <v>1679</v>
      </c>
    </row>
    <row r="387" spans="1:29" s="189" customFormat="1" hidden="1">
      <c r="A387" s="195">
        <v>0</v>
      </c>
      <c r="B387" s="148" t="s">
        <v>16</v>
      </c>
      <c r="C387" s="148" t="s">
        <v>683</v>
      </c>
      <c r="D387" s="149" t="s">
        <v>2</v>
      </c>
      <c r="E387" s="148" t="s">
        <v>625</v>
      </c>
      <c r="F387" s="148" t="s">
        <v>1876</v>
      </c>
      <c r="G387" s="148" t="s">
        <v>684</v>
      </c>
      <c r="H387" s="148" t="s">
        <v>631</v>
      </c>
      <c r="I387" s="150"/>
      <c r="J387" s="150" t="s">
        <v>69</v>
      </c>
      <c r="K387" s="151">
        <v>97</v>
      </c>
      <c r="L387" s="187"/>
      <c r="M387" s="152">
        <v>25</v>
      </c>
      <c r="N387" s="153"/>
      <c r="O387" s="188">
        <f t="shared" si="49"/>
        <v>0</v>
      </c>
      <c r="P387" s="109" t="s">
        <v>1468</v>
      </c>
      <c r="Q387" s="108">
        <f t="shared" si="50"/>
        <v>0</v>
      </c>
      <c r="R387" s="185">
        <f t="shared" si="51"/>
        <v>0</v>
      </c>
      <c r="S387" s="148"/>
      <c r="T387" s="148"/>
      <c r="U387" s="155"/>
      <c r="V387" s="155"/>
      <c r="W387" s="155"/>
      <c r="X387" s="155"/>
      <c r="Y387" s="155"/>
      <c r="Z387" s="101">
        <v>14</v>
      </c>
      <c r="AA387" s="102" t="s">
        <v>626</v>
      </c>
      <c r="AB387" s="102" t="s">
        <v>684</v>
      </c>
      <c r="AC387" s="102" t="s">
        <v>631</v>
      </c>
    </row>
    <row r="388" spans="1:29" s="189" customFormat="1" hidden="1">
      <c r="A388" s="195">
        <v>0</v>
      </c>
      <c r="B388" s="148" t="s">
        <v>16</v>
      </c>
      <c r="C388" s="148" t="s">
        <v>1891</v>
      </c>
      <c r="D388" s="149"/>
      <c r="E388" s="148" t="s">
        <v>625</v>
      </c>
      <c r="F388" s="148" t="s">
        <v>1876</v>
      </c>
      <c r="G388" s="148" t="s">
        <v>1892</v>
      </c>
      <c r="H388" s="148" t="s">
        <v>1679</v>
      </c>
      <c r="I388" s="150"/>
      <c r="J388" s="150" t="s">
        <v>40</v>
      </c>
      <c r="K388" s="151">
        <v>99</v>
      </c>
      <c r="L388" s="187"/>
      <c r="M388" s="152">
        <v>25</v>
      </c>
      <c r="N388" s="153"/>
      <c r="O388" s="188">
        <f t="shared" si="49"/>
        <v>0</v>
      </c>
      <c r="P388" s="109" t="s">
        <v>1468</v>
      </c>
      <c r="Q388" s="108">
        <f t="shared" si="50"/>
        <v>0</v>
      </c>
      <c r="R388" s="185">
        <f t="shared" si="51"/>
        <v>0</v>
      </c>
      <c r="S388" s="148"/>
      <c r="T388" s="148"/>
      <c r="U388" s="155"/>
      <c r="V388" s="155"/>
      <c r="W388" s="155"/>
      <c r="X388" s="155"/>
      <c r="Y388" s="155"/>
      <c r="Z388" s="101">
        <v>14</v>
      </c>
      <c r="AA388" s="102" t="s">
        <v>1876</v>
      </c>
      <c r="AB388" s="102" t="s">
        <v>1892</v>
      </c>
      <c r="AC388" s="102" t="s">
        <v>1679</v>
      </c>
    </row>
    <row r="389" spans="1:29" s="189" customFormat="1" hidden="1">
      <c r="A389" s="195">
        <v>0</v>
      </c>
      <c r="B389" s="148" t="s">
        <v>16</v>
      </c>
      <c r="C389" s="148" t="s">
        <v>1893</v>
      </c>
      <c r="D389" s="149"/>
      <c r="E389" s="148" t="s">
        <v>625</v>
      </c>
      <c r="F389" s="148" t="s">
        <v>1876</v>
      </c>
      <c r="G389" s="148" t="s">
        <v>1894</v>
      </c>
      <c r="H389" s="148" t="s">
        <v>1679</v>
      </c>
      <c r="I389" s="150"/>
      <c r="J389" s="150" t="s">
        <v>40</v>
      </c>
      <c r="K389" s="151">
        <v>115</v>
      </c>
      <c r="L389" s="187"/>
      <c r="M389" s="152">
        <v>25</v>
      </c>
      <c r="N389" s="153"/>
      <c r="O389" s="188">
        <f t="shared" si="49"/>
        <v>0</v>
      </c>
      <c r="P389" s="109" t="s">
        <v>1468</v>
      </c>
      <c r="Q389" s="108">
        <f t="shared" si="50"/>
        <v>0</v>
      </c>
      <c r="R389" s="185">
        <f t="shared" si="51"/>
        <v>0</v>
      </c>
      <c r="S389" s="148"/>
      <c r="T389" s="148"/>
      <c r="U389" s="155"/>
      <c r="V389" s="155"/>
      <c r="W389" s="155"/>
      <c r="X389" s="155"/>
      <c r="Y389" s="155"/>
      <c r="Z389" s="101">
        <v>14</v>
      </c>
      <c r="AA389" s="102" t="s">
        <v>1876</v>
      </c>
      <c r="AB389" s="102" t="s">
        <v>1894</v>
      </c>
      <c r="AC389" s="102" t="s">
        <v>1679</v>
      </c>
    </row>
    <row r="390" spans="1:29" s="189" customFormat="1" hidden="1">
      <c r="A390" s="195">
        <v>0</v>
      </c>
      <c r="B390" s="148" t="s">
        <v>16</v>
      </c>
      <c r="C390" s="148" t="s">
        <v>697</v>
      </c>
      <c r="D390" s="149" t="s">
        <v>35</v>
      </c>
      <c r="E390" s="148" t="s">
        <v>625</v>
      </c>
      <c r="F390" s="148" t="s">
        <v>1876</v>
      </c>
      <c r="G390" s="148" t="s">
        <v>698</v>
      </c>
      <c r="H390" s="148" t="s">
        <v>631</v>
      </c>
      <c r="I390" s="150"/>
      <c r="J390" s="150" t="s">
        <v>69</v>
      </c>
      <c r="K390" s="151">
        <v>218</v>
      </c>
      <c r="L390" s="187"/>
      <c r="M390" s="152">
        <v>25</v>
      </c>
      <c r="N390" s="153"/>
      <c r="O390" s="188">
        <f t="shared" si="49"/>
        <v>0</v>
      </c>
      <c r="P390" s="109" t="s">
        <v>1468</v>
      </c>
      <c r="Q390" s="108">
        <f t="shared" si="50"/>
        <v>0</v>
      </c>
      <c r="R390" s="185">
        <f t="shared" si="51"/>
        <v>0</v>
      </c>
      <c r="S390" s="148"/>
      <c r="T390" s="148"/>
      <c r="U390" s="155"/>
      <c r="V390" s="155"/>
      <c r="W390" s="155"/>
      <c r="X390" s="155"/>
      <c r="Y390" s="155"/>
      <c r="Z390" s="101">
        <v>14</v>
      </c>
      <c r="AA390" s="102" t="s">
        <v>626</v>
      </c>
      <c r="AB390" s="102" t="s">
        <v>698</v>
      </c>
      <c r="AC390" s="102" t="s">
        <v>631</v>
      </c>
    </row>
    <row r="391" spans="1:29" s="189" customFormat="1" hidden="1">
      <c r="A391" s="195">
        <v>0</v>
      </c>
      <c r="B391" s="148" t="s">
        <v>16</v>
      </c>
      <c r="C391" s="148" t="s">
        <v>1895</v>
      </c>
      <c r="D391" s="149"/>
      <c r="E391" s="148" t="s">
        <v>625</v>
      </c>
      <c r="F391" s="148" t="s">
        <v>1876</v>
      </c>
      <c r="G391" s="148" t="s">
        <v>1896</v>
      </c>
      <c r="H391" s="148" t="s">
        <v>1679</v>
      </c>
      <c r="I391" s="150"/>
      <c r="J391" s="150" t="s">
        <v>40</v>
      </c>
      <c r="K391" s="151">
        <v>121</v>
      </c>
      <c r="L391" s="187"/>
      <c r="M391" s="152">
        <v>25</v>
      </c>
      <c r="N391" s="153"/>
      <c r="O391" s="188">
        <f t="shared" si="49"/>
        <v>0</v>
      </c>
      <c r="P391" s="109" t="s">
        <v>1468</v>
      </c>
      <c r="Q391" s="108">
        <f t="shared" si="50"/>
        <v>0</v>
      </c>
      <c r="R391" s="185">
        <f t="shared" si="51"/>
        <v>0</v>
      </c>
      <c r="S391" s="148"/>
      <c r="T391" s="148"/>
      <c r="U391" s="155"/>
      <c r="V391" s="155"/>
      <c r="W391" s="155"/>
      <c r="X391" s="155"/>
      <c r="Y391" s="155"/>
      <c r="Z391" s="101">
        <v>14</v>
      </c>
      <c r="AA391" s="102" t="s">
        <v>1876</v>
      </c>
      <c r="AB391" s="102" t="s">
        <v>1896</v>
      </c>
      <c r="AC391" s="102" t="s">
        <v>1679</v>
      </c>
    </row>
    <row r="392" spans="1:29" s="189" customFormat="1" hidden="1">
      <c r="A392" s="195">
        <v>0</v>
      </c>
      <c r="B392" s="148" t="s">
        <v>16</v>
      </c>
      <c r="C392" s="148" t="s">
        <v>1897</v>
      </c>
      <c r="D392" s="149"/>
      <c r="E392" s="148" t="s">
        <v>625</v>
      </c>
      <c r="F392" s="148" t="s">
        <v>1876</v>
      </c>
      <c r="G392" s="148" t="s">
        <v>1898</v>
      </c>
      <c r="H392" s="148" t="s">
        <v>1679</v>
      </c>
      <c r="I392" s="150"/>
      <c r="J392" s="150" t="s">
        <v>40</v>
      </c>
      <c r="K392" s="151">
        <v>99</v>
      </c>
      <c r="L392" s="187"/>
      <c r="M392" s="152">
        <v>25</v>
      </c>
      <c r="N392" s="153"/>
      <c r="O392" s="188">
        <f t="shared" si="49"/>
        <v>0</v>
      </c>
      <c r="P392" s="109" t="s">
        <v>1468</v>
      </c>
      <c r="Q392" s="108">
        <f t="shared" si="50"/>
        <v>0</v>
      </c>
      <c r="R392" s="185">
        <f t="shared" si="51"/>
        <v>0</v>
      </c>
      <c r="S392" s="148"/>
      <c r="T392" s="148"/>
      <c r="U392" s="155"/>
      <c r="V392" s="155"/>
      <c r="W392" s="155"/>
      <c r="X392" s="155"/>
      <c r="Y392" s="155"/>
      <c r="Z392" s="101">
        <v>14</v>
      </c>
      <c r="AA392" s="102" t="s">
        <v>1876</v>
      </c>
      <c r="AB392" s="102" t="s">
        <v>1898</v>
      </c>
      <c r="AC392" s="102" t="s">
        <v>1679</v>
      </c>
    </row>
    <row r="393" spans="1:29" s="189" customFormat="1" hidden="1">
      <c r="A393" s="195">
        <v>0</v>
      </c>
      <c r="B393" s="148" t="s">
        <v>16</v>
      </c>
      <c r="C393" s="148" t="s">
        <v>1899</v>
      </c>
      <c r="D393" s="149"/>
      <c r="E393" s="148" t="s">
        <v>625</v>
      </c>
      <c r="F393" s="148" t="s">
        <v>1876</v>
      </c>
      <c r="G393" s="148" t="s">
        <v>1900</v>
      </c>
      <c r="H393" s="148" t="s">
        <v>1679</v>
      </c>
      <c r="I393" s="150"/>
      <c r="J393" s="150" t="s">
        <v>40</v>
      </c>
      <c r="K393" s="151">
        <v>143</v>
      </c>
      <c r="L393" s="187"/>
      <c r="M393" s="152">
        <v>25</v>
      </c>
      <c r="N393" s="153"/>
      <c r="O393" s="188">
        <f t="shared" si="49"/>
        <v>0</v>
      </c>
      <c r="P393" s="109" t="s">
        <v>1468</v>
      </c>
      <c r="Q393" s="108">
        <f t="shared" si="50"/>
        <v>0</v>
      </c>
      <c r="R393" s="185">
        <f t="shared" si="51"/>
        <v>0</v>
      </c>
      <c r="S393" s="148"/>
      <c r="T393" s="148"/>
      <c r="U393" s="155"/>
      <c r="V393" s="155"/>
      <c r="W393" s="155"/>
      <c r="X393" s="155"/>
      <c r="Y393" s="155"/>
      <c r="Z393" s="101">
        <v>14</v>
      </c>
      <c r="AA393" s="102" t="s">
        <v>1876</v>
      </c>
      <c r="AB393" s="102" t="s">
        <v>1900</v>
      </c>
      <c r="AC393" s="102" t="s">
        <v>1679</v>
      </c>
    </row>
    <row r="394" spans="1:29" s="189" customFormat="1" hidden="1">
      <c r="A394" s="195">
        <v>0</v>
      </c>
      <c r="B394" s="148" t="s">
        <v>16</v>
      </c>
      <c r="C394" s="148" t="s">
        <v>710</v>
      </c>
      <c r="D394" s="149" t="s">
        <v>2</v>
      </c>
      <c r="E394" s="148" t="s">
        <v>625</v>
      </c>
      <c r="F394" s="148" t="s">
        <v>1876</v>
      </c>
      <c r="G394" s="148" t="s">
        <v>711</v>
      </c>
      <c r="H394" s="148" t="s">
        <v>631</v>
      </c>
      <c r="I394" s="150"/>
      <c r="J394" s="150" t="s">
        <v>69</v>
      </c>
      <c r="K394" s="151">
        <v>93</v>
      </c>
      <c r="L394" s="187"/>
      <c r="M394" s="152">
        <v>25</v>
      </c>
      <c r="N394" s="153"/>
      <c r="O394" s="188">
        <f t="shared" si="49"/>
        <v>0</v>
      </c>
      <c r="P394" s="109" t="s">
        <v>1468</v>
      </c>
      <c r="Q394" s="108">
        <f t="shared" si="50"/>
        <v>0</v>
      </c>
      <c r="R394" s="185">
        <f t="shared" si="51"/>
        <v>0</v>
      </c>
      <c r="S394" s="148"/>
      <c r="T394" s="148"/>
      <c r="U394" s="155"/>
      <c r="V394" s="155"/>
      <c r="W394" s="155"/>
      <c r="X394" s="155"/>
      <c r="Y394" s="155"/>
      <c r="Z394" s="101">
        <v>14</v>
      </c>
      <c r="AA394" s="102" t="s">
        <v>626</v>
      </c>
      <c r="AB394" s="102" t="s">
        <v>711</v>
      </c>
      <c r="AC394" s="102" t="s">
        <v>631</v>
      </c>
    </row>
    <row r="395" spans="1:29" s="189" customFormat="1" hidden="1">
      <c r="A395" s="195">
        <v>0</v>
      </c>
      <c r="B395" s="148" t="s">
        <v>16</v>
      </c>
      <c r="C395" s="148" t="s">
        <v>1901</v>
      </c>
      <c r="D395" s="149"/>
      <c r="E395" s="148" t="s">
        <v>625</v>
      </c>
      <c r="F395" s="148" t="s">
        <v>1876</v>
      </c>
      <c r="G395" s="148" t="s">
        <v>1902</v>
      </c>
      <c r="H395" s="148" t="s">
        <v>1679</v>
      </c>
      <c r="I395" s="150"/>
      <c r="J395" s="150" t="s">
        <v>40</v>
      </c>
      <c r="K395" s="151">
        <v>121</v>
      </c>
      <c r="L395" s="187"/>
      <c r="M395" s="152">
        <v>25</v>
      </c>
      <c r="N395" s="153"/>
      <c r="O395" s="188">
        <f t="shared" si="49"/>
        <v>0</v>
      </c>
      <c r="P395" s="109" t="s">
        <v>1468</v>
      </c>
      <c r="Q395" s="108">
        <f t="shared" si="50"/>
        <v>0</v>
      </c>
      <c r="R395" s="185">
        <f t="shared" si="51"/>
        <v>0</v>
      </c>
      <c r="S395" s="148"/>
      <c r="T395" s="148"/>
      <c r="U395" s="155"/>
      <c r="V395" s="155"/>
      <c r="W395" s="155"/>
      <c r="X395" s="155"/>
      <c r="Y395" s="155"/>
      <c r="Z395" s="101">
        <v>14</v>
      </c>
      <c r="AA395" s="102" t="s">
        <v>1876</v>
      </c>
      <c r="AB395" s="102" t="s">
        <v>1902</v>
      </c>
      <c r="AC395" s="102" t="s">
        <v>1679</v>
      </c>
    </row>
    <row r="396" spans="1:29" s="189" customFormat="1" hidden="1">
      <c r="A396" s="195">
        <v>0</v>
      </c>
      <c r="B396" s="148" t="s">
        <v>16</v>
      </c>
      <c r="C396" s="148" t="s">
        <v>722</v>
      </c>
      <c r="D396" s="149" t="s">
        <v>2</v>
      </c>
      <c r="E396" s="148" t="s">
        <v>625</v>
      </c>
      <c r="F396" s="148" t="s">
        <v>1876</v>
      </c>
      <c r="G396" s="148" t="s">
        <v>723</v>
      </c>
      <c r="H396" s="148" t="s">
        <v>631</v>
      </c>
      <c r="I396" s="150"/>
      <c r="J396" s="150" t="s">
        <v>69</v>
      </c>
      <c r="K396" s="151">
        <v>139</v>
      </c>
      <c r="L396" s="187"/>
      <c r="M396" s="152">
        <v>25</v>
      </c>
      <c r="N396" s="153"/>
      <c r="O396" s="188">
        <f t="shared" ref="O396:O400" si="52">IF(L396&lt;&gt;"",N396*L396,K396*N396)</f>
        <v>0</v>
      </c>
      <c r="P396" s="109" t="s">
        <v>1468</v>
      </c>
      <c r="Q396" s="108">
        <f t="shared" si="50"/>
        <v>0</v>
      </c>
      <c r="R396" s="185">
        <f t="shared" si="51"/>
        <v>0</v>
      </c>
      <c r="S396" s="148"/>
      <c r="T396" s="148"/>
      <c r="U396" s="155"/>
      <c r="V396" s="155"/>
      <c r="W396" s="155"/>
      <c r="X396" s="155"/>
      <c r="Y396" s="155"/>
      <c r="Z396" s="101">
        <v>14</v>
      </c>
      <c r="AA396" s="102" t="s">
        <v>626</v>
      </c>
      <c r="AB396" s="102" t="s">
        <v>723</v>
      </c>
      <c r="AC396" s="102" t="s">
        <v>631</v>
      </c>
    </row>
    <row r="397" spans="1:29" s="189" customFormat="1" hidden="1">
      <c r="A397" s="195">
        <v>0</v>
      </c>
      <c r="B397" s="148" t="s">
        <v>16</v>
      </c>
      <c r="C397" s="148" t="s">
        <v>724</v>
      </c>
      <c r="D397" s="149" t="s">
        <v>2</v>
      </c>
      <c r="E397" s="148" t="s">
        <v>625</v>
      </c>
      <c r="F397" s="148" t="s">
        <v>1876</v>
      </c>
      <c r="G397" s="148" t="s">
        <v>725</v>
      </c>
      <c r="H397" s="148" t="s">
        <v>631</v>
      </c>
      <c r="I397" s="150"/>
      <c r="J397" s="150" t="s">
        <v>69</v>
      </c>
      <c r="K397" s="151">
        <v>159</v>
      </c>
      <c r="L397" s="187"/>
      <c r="M397" s="152">
        <v>25</v>
      </c>
      <c r="N397" s="153"/>
      <c r="O397" s="188">
        <f t="shared" si="52"/>
        <v>0</v>
      </c>
      <c r="P397" s="109" t="s">
        <v>1468</v>
      </c>
      <c r="Q397" s="108">
        <f t="shared" si="50"/>
        <v>0</v>
      </c>
      <c r="R397" s="185">
        <f t="shared" si="51"/>
        <v>0</v>
      </c>
      <c r="S397" s="148"/>
      <c r="T397" s="148"/>
      <c r="U397" s="155"/>
      <c r="V397" s="155"/>
      <c r="W397" s="155"/>
      <c r="X397" s="155"/>
      <c r="Y397" s="155"/>
      <c r="Z397" s="101">
        <v>14</v>
      </c>
      <c r="AA397" s="102" t="s">
        <v>626</v>
      </c>
      <c r="AB397" s="102" t="s">
        <v>725</v>
      </c>
      <c r="AC397" s="102" t="s">
        <v>631</v>
      </c>
    </row>
    <row r="398" spans="1:29" s="189" customFormat="1" hidden="1">
      <c r="A398" s="195">
        <v>0</v>
      </c>
      <c r="B398" s="148" t="s">
        <v>16</v>
      </c>
      <c r="C398" s="148" t="s">
        <v>732</v>
      </c>
      <c r="D398" s="149" t="s">
        <v>35</v>
      </c>
      <c r="E398" s="148" t="s">
        <v>625</v>
      </c>
      <c r="F398" s="148" t="s">
        <v>1876</v>
      </c>
      <c r="G398" s="148" t="s">
        <v>733</v>
      </c>
      <c r="H398" s="148" t="s">
        <v>631</v>
      </c>
      <c r="I398" s="150"/>
      <c r="J398" s="150" t="s">
        <v>69</v>
      </c>
      <c r="K398" s="151">
        <v>152</v>
      </c>
      <c r="L398" s="187"/>
      <c r="M398" s="152">
        <v>25</v>
      </c>
      <c r="N398" s="153"/>
      <c r="O398" s="188">
        <f t="shared" si="52"/>
        <v>0</v>
      </c>
      <c r="P398" s="109" t="s">
        <v>1468</v>
      </c>
      <c r="Q398" s="108">
        <f t="shared" si="50"/>
        <v>0</v>
      </c>
      <c r="R398" s="185">
        <f t="shared" si="51"/>
        <v>0</v>
      </c>
      <c r="S398" s="148"/>
      <c r="T398" s="148"/>
      <c r="U398" s="155"/>
      <c r="V398" s="155"/>
      <c r="W398" s="155"/>
      <c r="X398" s="155"/>
      <c r="Y398" s="155"/>
      <c r="Z398" s="101">
        <v>14</v>
      </c>
      <c r="AA398" s="102" t="s">
        <v>626</v>
      </c>
      <c r="AB398" s="102" t="s">
        <v>733</v>
      </c>
      <c r="AC398" s="102" t="s">
        <v>631</v>
      </c>
    </row>
    <row r="399" spans="1:29" s="189" customFormat="1" hidden="1">
      <c r="A399" s="195">
        <v>0</v>
      </c>
      <c r="B399" s="148" t="s">
        <v>16</v>
      </c>
      <c r="C399" s="148" t="s">
        <v>735</v>
      </c>
      <c r="D399" s="149" t="s">
        <v>35</v>
      </c>
      <c r="E399" s="148" t="s">
        <v>625</v>
      </c>
      <c r="F399" s="148" t="s">
        <v>1876</v>
      </c>
      <c r="G399" s="148" t="s">
        <v>736</v>
      </c>
      <c r="H399" s="148" t="s">
        <v>631</v>
      </c>
      <c r="I399" s="150"/>
      <c r="J399" s="150" t="s">
        <v>69</v>
      </c>
      <c r="K399" s="151">
        <v>103</v>
      </c>
      <c r="L399" s="187"/>
      <c r="M399" s="152">
        <v>25</v>
      </c>
      <c r="N399" s="153"/>
      <c r="O399" s="188">
        <f t="shared" si="52"/>
        <v>0</v>
      </c>
      <c r="P399" s="109" t="s">
        <v>1468</v>
      </c>
      <c r="Q399" s="108">
        <f t="shared" si="50"/>
        <v>0</v>
      </c>
      <c r="R399" s="185">
        <f t="shared" si="51"/>
        <v>0</v>
      </c>
      <c r="S399" s="148"/>
      <c r="T399" s="148"/>
      <c r="U399" s="155"/>
      <c r="V399" s="155"/>
      <c r="W399" s="155"/>
      <c r="X399" s="155"/>
      <c r="Y399" s="155"/>
      <c r="Z399" s="101">
        <v>14</v>
      </c>
      <c r="AA399" s="102" t="s">
        <v>626</v>
      </c>
      <c r="AB399" s="102" t="s">
        <v>736</v>
      </c>
      <c r="AC399" s="102" t="s">
        <v>631</v>
      </c>
    </row>
    <row r="400" spans="1:29" s="189" customFormat="1" hidden="1">
      <c r="A400" s="195">
        <v>0</v>
      </c>
      <c r="B400" s="148" t="s">
        <v>16</v>
      </c>
      <c r="C400" s="148" t="s">
        <v>1903</v>
      </c>
      <c r="D400" s="149"/>
      <c r="E400" s="148" t="s">
        <v>625</v>
      </c>
      <c r="F400" s="148" t="s">
        <v>1876</v>
      </c>
      <c r="G400" s="148" t="s">
        <v>741</v>
      </c>
      <c r="H400" s="148" t="s">
        <v>1679</v>
      </c>
      <c r="I400" s="150"/>
      <c r="J400" s="150" t="s">
        <v>40</v>
      </c>
      <c r="K400" s="151">
        <v>121</v>
      </c>
      <c r="L400" s="187"/>
      <c r="M400" s="152">
        <v>25</v>
      </c>
      <c r="N400" s="153"/>
      <c r="O400" s="188">
        <f t="shared" si="52"/>
        <v>0</v>
      </c>
      <c r="P400" s="109" t="s">
        <v>1468</v>
      </c>
      <c r="Q400" s="108">
        <f t="shared" si="50"/>
        <v>0</v>
      </c>
      <c r="R400" s="185">
        <f t="shared" si="51"/>
        <v>0</v>
      </c>
      <c r="S400" s="148"/>
      <c r="T400" s="148"/>
      <c r="U400" s="155"/>
      <c r="V400" s="155"/>
      <c r="W400" s="155"/>
      <c r="X400" s="155"/>
      <c r="Y400" s="155"/>
      <c r="Z400" s="101">
        <v>14</v>
      </c>
      <c r="AA400" s="102" t="s">
        <v>1876</v>
      </c>
      <c r="AB400" s="102" t="s">
        <v>741</v>
      </c>
      <c r="AC400" s="102" t="s">
        <v>1679</v>
      </c>
    </row>
    <row r="401" spans="1:33" s="123" customFormat="1">
      <c r="A401" s="186" t="s">
        <v>44</v>
      </c>
      <c r="B401" s="116"/>
      <c r="C401" s="116"/>
      <c r="D401" s="117"/>
      <c r="E401" s="116"/>
      <c r="F401" s="116"/>
      <c r="G401" s="116"/>
      <c r="H401" s="116"/>
      <c r="I401" s="118"/>
      <c r="J401" s="118"/>
      <c r="K401" s="119"/>
      <c r="L401" s="181"/>
      <c r="M401" s="120"/>
      <c r="N401" s="121"/>
      <c r="O401" s="122"/>
      <c r="P401" s="110"/>
      <c r="Q401" s="111"/>
      <c r="R401" s="111"/>
      <c r="S401" s="116"/>
      <c r="T401" s="116"/>
      <c r="U401" s="116"/>
      <c r="V401" s="116"/>
      <c r="W401" s="116"/>
      <c r="X401" s="116"/>
      <c r="Y401" s="116"/>
      <c r="Z401" s="101">
        <v>15</v>
      </c>
      <c r="AA401" s="102"/>
      <c r="AB401" s="102"/>
      <c r="AC401" s="102"/>
      <c r="AD401" s="144"/>
      <c r="AE401" s="144"/>
      <c r="AF401" s="144"/>
      <c r="AG401" s="144"/>
    </row>
    <row r="402" spans="1:33" s="123" customFormat="1">
      <c r="A402" s="186" t="s">
        <v>44</v>
      </c>
      <c r="B402" s="124"/>
      <c r="C402" s="124"/>
      <c r="D402" s="125"/>
      <c r="E402" s="124"/>
      <c r="F402" s="124"/>
      <c r="G402" s="124"/>
      <c r="H402" s="124"/>
      <c r="I402" s="126"/>
      <c r="J402" s="126"/>
      <c r="K402" s="127"/>
      <c r="L402" s="127"/>
      <c r="M402" s="128"/>
      <c r="N402" s="129"/>
      <c r="O402" s="130"/>
      <c r="P402" s="112"/>
      <c r="Q402" s="113"/>
      <c r="R402" s="113"/>
      <c r="S402" s="124"/>
      <c r="T402" s="124"/>
      <c r="U402" s="124"/>
      <c r="V402" s="124"/>
      <c r="W402" s="124"/>
      <c r="X402" s="124"/>
      <c r="Y402" s="124"/>
      <c r="Z402" s="101">
        <v>15</v>
      </c>
      <c r="AA402" s="102"/>
      <c r="AB402" s="102"/>
      <c r="AC402" s="102"/>
      <c r="AD402" s="144"/>
      <c r="AE402" s="144"/>
      <c r="AF402" s="144"/>
      <c r="AG402" s="144"/>
    </row>
    <row r="403" spans="1:33" s="1" customFormat="1" ht="21" hidden="1" customHeight="1">
      <c r="A403" s="186">
        <v>0</v>
      </c>
      <c r="B403" s="175" t="s">
        <v>2001</v>
      </c>
      <c r="C403" s="176"/>
      <c r="D403" s="177"/>
      <c r="E403" s="177"/>
      <c r="F403" s="177"/>
      <c r="G403" s="177"/>
      <c r="H403" s="177"/>
      <c r="I403" s="177"/>
      <c r="J403" s="177"/>
      <c r="K403" s="177"/>
      <c r="L403" s="177"/>
      <c r="M403" s="177"/>
      <c r="N403" s="178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94"/>
      <c r="Z403" s="99">
        <v>16</v>
      </c>
      <c r="AA403" s="100"/>
      <c r="AB403" s="100"/>
      <c r="AC403" s="100"/>
      <c r="AD403" s="143"/>
      <c r="AE403" s="143"/>
      <c r="AF403" s="143"/>
      <c r="AG403" s="143"/>
    </row>
    <row r="404" spans="1:33" s="189" customFormat="1" hidden="1">
      <c r="A404" s="195">
        <v>0</v>
      </c>
      <c r="B404" s="148" t="s">
        <v>2000</v>
      </c>
      <c r="C404" s="148" t="s">
        <v>769</v>
      </c>
      <c r="D404" s="149" t="s">
        <v>2</v>
      </c>
      <c r="E404" s="148" t="s">
        <v>766</v>
      </c>
      <c r="F404" s="148" t="s">
        <v>767</v>
      </c>
      <c r="G404" s="148" t="s">
        <v>770</v>
      </c>
      <c r="H404" s="148" t="s">
        <v>631</v>
      </c>
      <c r="I404" s="156" t="s">
        <v>44</v>
      </c>
      <c r="J404" s="150" t="s">
        <v>69</v>
      </c>
      <c r="K404" s="192">
        <v>120</v>
      </c>
      <c r="L404" s="193">
        <v>97</v>
      </c>
      <c r="M404" s="152">
        <v>25</v>
      </c>
      <c r="N404" s="153"/>
      <c r="O404" s="188">
        <f t="shared" ref="O404:O415" si="53">IF(L404&lt;&gt;"",N404*L404,K404*N404)</f>
        <v>0</v>
      </c>
      <c r="P404" s="109" t="s">
        <v>1468</v>
      </c>
      <c r="Q404" s="108">
        <v>0</v>
      </c>
      <c r="R404" s="185">
        <f t="shared" ref="R404:R435" si="54">IF(SUM($O$26:$O$5170)&gt;=100000,IF(L404&lt;&gt;"",O404,O404*0.95),O404)</f>
        <v>0</v>
      </c>
      <c r="S404" s="148"/>
      <c r="T404" s="148"/>
      <c r="U404" s="155"/>
      <c r="V404" s="155"/>
      <c r="W404" s="155"/>
      <c r="X404" s="155"/>
      <c r="Y404" s="155"/>
      <c r="Z404" s="101">
        <v>17</v>
      </c>
      <c r="AA404" s="102" t="s">
        <v>767</v>
      </c>
      <c r="AB404" s="102" t="s">
        <v>770</v>
      </c>
      <c r="AC404" s="102" t="s">
        <v>631</v>
      </c>
    </row>
    <row r="405" spans="1:33" s="189" customFormat="1" hidden="1">
      <c r="A405" s="195">
        <v>0</v>
      </c>
      <c r="B405" s="148" t="s">
        <v>2000</v>
      </c>
      <c r="C405" s="148" t="s">
        <v>773</v>
      </c>
      <c r="D405" s="149" t="s">
        <v>2</v>
      </c>
      <c r="E405" s="148" t="s">
        <v>766</v>
      </c>
      <c r="F405" s="148" t="s">
        <v>767</v>
      </c>
      <c r="G405" s="148" t="s">
        <v>774</v>
      </c>
      <c r="H405" s="148" t="s">
        <v>631</v>
      </c>
      <c r="I405" s="156" t="s">
        <v>44</v>
      </c>
      <c r="J405" s="150" t="s">
        <v>69</v>
      </c>
      <c r="K405" s="192">
        <v>94</v>
      </c>
      <c r="L405" s="193">
        <v>77</v>
      </c>
      <c r="M405" s="152">
        <v>25</v>
      </c>
      <c r="N405" s="153"/>
      <c r="O405" s="188">
        <f t="shared" si="53"/>
        <v>0</v>
      </c>
      <c r="P405" s="109" t="s">
        <v>1468</v>
      </c>
      <c r="Q405" s="108">
        <v>0</v>
      </c>
      <c r="R405" s="185">
        <f t="shared" si="54"/>
        <v>0</v>
      </c>
      <c r="S405" s="148"/>
      <c r="T405" s="148"/>
      <c r="U405" s="155"/>
      <c r="V405" s="155"/>
      <c r="W405" s="155"/>
      <c r="X405" s="155"/>
      <c r="Y405" s="155"/>
      <c r="Z405" s="101">
        <v>17</v>
      </c>
      <c r="AA405" s="102" t="s">
        <v>767</v>
      </c>
      <c r="AB405" s="102" t="s">
        <v>774</v>
      </c>
      <c r="AC405" s="102" t="s">
        <v>631</v>
      </c>
    </row>
    <row r="406" spans="1:33" s="189" customFormat="1" hidden="1">
      <c r="A406" s="195">
        <v>0</v>
      </c>
      <c r="B406" s="148" t="s">
        <v>2000</v>
      </c>
      <c r="C406" s="148" t="s">
        <v>777</v>
      </c>
      <c r="D406" s="149" t="s">
        <v>2</v>
      </c>
      <c r="E406" s="148" t="s">
        <v>766</v>
      </c>
      <c r="F406" s="148" t="s">
        <v>767</v>
      </c>
      <c r="G406" s="148" t="s">
        <v>778</v>
      </c>
      <c r="H406" s="148" t="s">
        <v>631</v>
      </c>
      <c r="I406" s="156" t="s">
        <v>44</v>
      </c>
      <c r="J406" s="150" t="s">
        <v>69</v>
      </c>
      <c r="K406" s="192">
        <v>102</v>
      </c>
      <c r="L406" s="193">
        <v>83</v>
      </c>
      <c r="M406" s="152">
        <v>25</v>
      </c>
      <c r="N406" s="153"/>
      <c r="O406" s="188">
        <f t="shared" si="53"/>
        <v>0</v>
      </c>
      <c r="P406" s="109" t="s">
        <v>1468</v>
      </c>
      <c r="Q406" s="108">
        <v>0</v>
      </c>
      <c r="R406" s="185">
        <f t="shared" si="54"/>
        <v>0</v>
      </c>
      <c r="S406" s="148"/>
      <c r="T406" s="148"/>
      <c r="U406" s="155"/>
      <c r="V406" s="155"/>
      <c r="W406" s="155"/>
      <c r="X406" s="155"/>
      <c r="Y406" s="155"/>
      <c r="Z406" s="101">
        <v>17</v>
      </c>
      <c r="AA406" s="102" t="s">
        <v>767</v>
      </c>
      <c r="AB406" s="102" t="s">
        <v>778</v>
      </c>
      <c r="AC406" s="102" t="s">
        <v>631</v>
      </c>
    </row>
    <row r="407" spans="1:33" s="189" customFormat="1" hidden="1">
      <c r="A407" s="195">
        <v>0</v>
      </c>
      <c r="B407" s="148" t="s">
        <v>2000</v>
      </c>
      <c r="C407" s="148" t="s">
        <v>801</v>
      </c>
      <c r="D407" s="149" t="s">
        <v>2</v>
      </c>
      <c r="E407" s="148" t="s">
        <v>798</v>
      </c>
      <c r="F407" s="148" t="s">
        <v>799</v>
      </c>
      <c r="G407" s="148" t="s">
        <v>802</v>
      </c>
      <c r="H407" s="148" t="s">
        <v>631</v>
      </c>
      <c r="I407" s="156" t="s">
        <v>44</v>
      </c>
      <c r="J407" s="150" t="s">
        <v>69</v>
      </c>
      <c r="K407" s="192">
        <v>58</v>
      </c>
      <c r="L407" s="193">
        <v>51</v>
      </c>
      <c r="M407" s="152">
        <v>25</v>
      </c>
      <c r="N407" s="153"/>
      <c r="O407" s="188">
        <f t="shared" si="53"/>
        <v>0</v>
      </c>
      <c r="P407" s="109" t="s">
        <v>1468</v>
      </c>
      <c r="Q407" s="108">
        <v>0</v>
      </c>
      <c r="R407" s="185">
        <f t="shared" si="54"/>
        <v>0</v>
      </c>
      <c r="S407" s="148"/>
      <c r="T407" s="148"/>
      <c r="U407" s="155"/>
      <c r="V407" s="155"/>
      <c r="W407" s="155"/>
      <c r="X407" s="155"/>
      <c r="Y407" s="155"/>
      <c r="Z407" s="101">
        <v>17</v>
      </c>
      <c r="AA407" s="102" t="s">
        <v>799</v>
      </c>
      <c r="AB407" s="102" t="s">
        <v>802</v>
      </c>
      <c r="AC407" s="102" t="s">
        <v>631</v>
      </c>
    </row>
    <row r="408" spans="1:33" s="189" customFormat="1" hidden="1">
      <c r="A408" s="195">
        <v>0</v>
      </c>
      <c r="B408" s="148" t="s">
        <v>2000</v>
      </c>
      <c r="C408" s="148" t="s">
        <v>803</v>
      </c>
      <c r="D408" s="149" t="s">
        <v>2</v>
      </c>
      <c r="E408" s="148" t="s">
        <v>798</v>
      </c>
      <c r="F408" s="148" t="s">
        <v>799</v>
      </c>
      <c r="G408" s="148" t="s">
        <v>804</v>
      </c>
      <c r="H408" s="148" t="s">
        <v>631</v>
      </c>
      <c r="I408" s="156" t="s">
        <v>44</v>
      </c>
      <c r="J408" s="150" t="s">
        <v>69</v>
      </c>
      <c r="K408" s="192">
        <v>66</v>
      </c>
      <c r="L408" s="193">
        <v>59</v>
      </c>
      <c r="M408" s="152">
        <v>25</v>
      </c>
      <c r="N408" s="153"/>
      <c r="O408" s="188">
        <f t="shared" si="53"/>
        <v>0</v>
      </c>
      <c r="P408" s="109" t="s">
        <v>1468</v>
      </c>
      <c r="Q408" s="108">
        <v>0</v>
      </c>
      <c r="R408" s="185">
        <f t="shared" si="54"/>
        <v>0</v>
      </c>
      <c r="S408" s="148"/>
      <c r="T408" s="148"/>
      <c r="U408" s="155"/>
      <c r="V408" s="155"/>
      <c r="W408" s="155"/>
      <c r="X408" s="155"/>
      <c r="Y408" s="155"/>
      <c r="Z408" s="101">
        <v>17</v>
      </c>
      <c r="AA408" s="102" t="s">
        <v>799</v>
      </c>
      <c r="AB408" s="102" t="s">
        <v>804</v>
      </c>
      <c r="AC408" s="102" t="s">
        <v>631</v>
      </c>
    </row>
    <row r="409" spans="1:33" s="189" customFormat="1" hidden="1">
      <c r="A409" s="195">
        <v>0</v>
      </c>
      <c r="B409" s="148" t="s">
        <v>2000</v>
      </c>
      <c r="C409" s="148" t="s">
        <v>823</v>
      </c>
      <c r="D409" s="149" t="s">
        <v>2</v>
      </c>
      <c r="E409" s="148" t="s">
        <v>816</v>
      </c>
      <c r="F409" s="148" t="s">
        <v>817</v>
      </c>
      <c r="G409" s="148" t="s">
        <v>824</v>
      </c>
      <c r="H409" s="148" t="s">
        <v>631</v>
      </c>
      <c r="I409" s="156" t="s">
        <v>44</v>
      </c>
      <c r="J409" s="150" t="s">
        <v>69</v>
      </c>
      <c r="K409" s="192">
        <v>336</v>
      </c>
      <c r="L409" s="193">
        <v>269</v>
      </c>
      <c r="M409" s="152">
        <v>25</v>
      </c>
      <c r="N409" s="153"/>
      <c r="O409" s="188">
        <f t="shared" si="53"/>
        <v>0</v>
      </c>
      <c r="P409" s="109" t="s">
        <v>1468</v>
      </c>
      <c r="Q409" s="108">
        <v>0</v>
      </c>
      <c r="R409" s="185">
        <f t="shared" si="54"/>
        <v>0</v>
      </c>
      <c r="S409" s="148"/>
      <c r="T409" s="148"/>
      <c r="U409" s="155"/>
      <c r="V409" s="155"/>
      <c r="W409" s="155"/>
      <c r="X409" s="155"/>
      <c r="Y409" s="155"/>
      <c r="Z409" s="101">
        <v>17</v>
      </c>
      <c r="AA409" s="102" t="s">
        <v>817</v>
      </c>
      <c r="AB409" s="102" t="s">
        <v>824</v>
      </c>
      <c r="AC409" s="102" t="s">
        <v>631</v>
      </c>
    </row>
    <row r="410" spans="1:33" s="189" customFormat="1" hidden="1">
      <c r="A410" s="195">
        <v>0</v>
      </c>
      <c r="B410" s="148" t="s">
        <v>2000</v>
      </c>
      <c r="C410" s="148" t="s">
        <v>825</v>
      </c>
      <c r="D410" s="149" t="s">
        <v>2</v>
      </c>
      <c r="E410" s="148" t="s">
        <v>816</v>
      </c>
      <c r="F410" s="148" t="s">
        <v>817</v>
      </c>
      <c r="G410" s="148" t="s">
        <v>826</v>
      </c>
      <c r="H410" s="148" t="s">
        <v>631</v>
      </c>
      <c r="I410" s="156" t="s">
        <v>44</v>
      </c>
      <c r="J410" s="150" t="s">
        <v>69</v>
      </c>
      <c r="K410" s="192">
        <v>291</v>
      </c>
      <c r="L410" s="193">
        <v>255</v>
      </c>
      <c r="M410" s="152">
        <v>25</v>
      </c>
      <c r="N410" s="153"/>
      <c r="O410" s="188">
        <f t="shared" si="53"/>
        <v>0</v>
      </c>
      <c r="P410" s="109" t="s">
        <v>1468</v>
      </c>
      <c r="Q410" s="108">
        <v>0</v>
      </c>
      <c r="R410" s="185">
        <f t="shared" si="54"/>
        <v>0</v>
      </c>
      <c r="S410" s="148"/>
      <c r="T410" s="148"/>
      <c r="U410" s="155"/>
      <c r="V410" s="155"/>
      <c r="W410" s="155"/>
      <c r="X410" s="155"/>
      <c r="Y410" s="155"/>
      <c r="Z410" s="101">
        <v>17</v>
      </c>
      <c r="AA410" s="102" t="s">
        <v>817</v>
      </c>
      <c r="AB410" s="102" t="s">
        <v>826</v>
      </c>
      <c r="AC410" s="102" t="s">
        <v>631</v>
      </c>
    </row>
    <row r="411" spans="1:33" s="189" customFormat="1" hidden="1">
      <c r="A411" s="195">
        <v>0</v>
      </c>
      <c r="B411" s="148" t="s">
        <v>2000</v>
      </c>
      <c r="C411" s="148" t="s">
        <v>841</v>
      </c>
      <c r="D411" s="149" t="s">
        <v>2</v>
      </c>
      <c r="E411" s="148" t="s">
        <v>842</v>
      </c>
      <c r="F411" s="148" t="s">
        <v>843</v>
      </c>
      <c r="G411" s="148" t="s">
        <v>844</v>
      </c>
      <c r="H411" s="148" t="s">
        <v>631</v>
      </c>
      <c r="I411" s="156" t="s">
        <v>44</v>
      </c>
      <c r="J411" s="150" t="s">
        <v>69</v>
      </c>
      <c r="K411" s="192">
        <v>102</v>
      </c>
      <c r="L411" s="193">
        <v>91</v>
      </c>
      <c r="M411" s="152">
        <v>25</v>
      </c>
      <c r="N411" s="153"/>
      <c r="O411" s="188">
        <f t="shared" si="53"/>
        <v>0</v>
      </c>
      <c r="P411" s="109" t="s">
        <v>1468</v>
      </c>
      <c r="Q411" s="108">
        <v>0</v>
      </c>
      <c r="R411" s="185">
        <f t="shared" si="54"/>
        <v>0</v>
      </c>
      <c r="S411" s="148"/>
      <c r="T411" s="148"/>
      <c r="U411" s="155"/>
      <c r="V411" s="155"/>
      <c r="W411" s="155"/>
      <c r="X411" s="155"/>
      <c r="Y411" s="155"/>
      <c r="Z411" s="101">
        <v>17</v>
      </c>
      <c r="AA411" s="102" t="s">
        <v>843</v>
      </c>
      <c r="AB411" s="102" t="s">
        <v>844</v>
      </c>
      <c r="AC411" s="102" t="s">
        <v>631</v>
      </c>
    </row>
    <row r="412" spans="1:33" s="189" customFormat="1" hidden="1">
      <c r="A412" s="195">
        <v>0</v>
      </c>
      <c r="B412" s="148" t="s">
        <v>2000</v>
      </c>
      <c r="C412" s="148" t="s">
        <v>862</v>
      </c>
      <c r="D412" s="149" t="s">
        <v>2</v>
      </c>
      <c r="E412" s="148" t="s">
        <v>859</v>
      </c>
      <c r="F412" s="148" t="s">
        <v>860</v>
      </c>
      <c r="G412" s="148" t="s">
        <v>863</v>
      </c>
      <c r="H412" s="148" t="s">
        <v>631</v>
      </c>
      <c r="I412" s="156" t="s">
        <v>44</v>
      </c>
      <c r="J412" s="150" t="s">
        <v>69</v>
      </c>
      <c r="K412" s="192">
        <v>215</v>
      </c>
      <c r="L412" s="193">
        <v>189</v>
      </c>
      <c r="M412" s="152">
        <v>25</v>
      </c>
      <c r="N412" s="153"/>
      <c r="O412" s="188">
        <f t="shared" si="53"/>
        <v>0</v>
      </c>
      <c r="P412" s="109" t="s">
        <v>1468</v>
      </c>
      <c r="Q412" s="108">
        <v>0</v>
      </c>
      <c r="R412" s="185">
        <f t="shared" si="54"/>
        <v>0</v>
      </c>
      <c r="S412" s="148"/>
      <c r="T412" s="148"/>
      <c r="U412" s="155"/>
      <c r="V412" s="155"/>
      <c r="W412" s="155"/>
      <c r="X412" s="155"/>
      <c r="Y412" s="155"/>
      <c r="Z412" s="101">
        <v>17</v>
      </c>
      <c r="AA412" s="102" t="s">
        <v>860</v>
      </c>
      <c r="AB412" s="102" t="s">
        <v>863</v>
      </c>
      <c r="AC412" s="102" t="s">
        <v>631</v>
      </c>
    </row>
    <row r="413" spans="1:33" s="189" customFormat="1" hidden="1">
      <c r="A413" s="195">
        <v>0</v>
      </c>
      <c r="B413" s="148" t="s">
        <v>2000</v>
      </c>
      <c r="C413" s="148" t="s">
        <v>1504</v>
      </c>
      <c r="D413" s="149" t="s">
        <v>2</v>
      </c>
      <c r="E413" s="148" t="s">
        <v>1565</v>
      </c>
      <c r="F413" s="148" t="s">
        <v>860</v>
      </c>
      <c r="G413" s="148" t="s">
        <v>1612</v>
      </c>
      <c r="H413" s="148" t="s">
        <v>631</v>
      </c>
      <c r="I413" s="156" t="s">
        <v>44</v>
      </c>
      <c r="J413" s="150" t="s">
        <v>69</v>
      </c>
      <c r="K413" s="192">
        <v>96</v>
      </c>
      <c r="L413" s="193">
        <v>77</v>
      </c>
      <c r="M413" s="152">
        <v>25</v>
      </c>
      <c r="N413" s="153"/>
      <c r="O413" s="188">
        <f t="shared" si="53"/>
        <v>0</v>
      </c>
      <c r="P413" s="109" t="s">
        <v>1468</v>
      </c>
      <c r="Q413" s="108">
        <v>0</v>
      </c>
      <c r="R413" s="185">
        <f t="shared" si="54"/>
        <v>0</v>
      </c>
      <c r="S413" s="148"/>
      <c r="T413" s="148"/>
      <c r="U413" s="155"/>
      <c r="V413" s="155"/>
      <c r="W413" s="155"/>
      <c r="X413" s="155"/>
      <c r="Y413" s="155"/>
      <c r="Z413" s="101">
        <v>17</v>
      </c>
      <c r="AA413" s="102" t="s">
        <v>860</v>
      </c>
      <c r="AB413" s="102" t="s">
        <v>1612</v>
      </c>
      <c r="AC413" s="102" t="s">
        <v>631</v>
      </c>
    </row>
    <row r="414" spans="1:33" s="189" customFormat="1" hidden="1">
      <c r="A414" s="195">
        <v>0</v>
      </c>
      <c r="B414" s="148" t="s">
        <v>2000</v>
      </c>
      <c r="C414" s="148" t="s">
        <v>1505</v>
      </c>
      <c r="D414" s="149" t="s">
        <v>2</v>
      </c>
      <c r="E414" s="148" t="s">
        <v>1565</v>
      </c>
      <c r="F414" s="148" t="s">
        <v>860</v>
      </c>
      <c r="G414" s="148" t="s">
        <v>865</v>
      </c>
      <c r="H414" s="148" t="s">
        <v>631</v>
      </c>
      <c r="I414" s="156" t="s">
        <v>44</v>
      </c>
      <c r="J414" s="150" t="s">
        <v>69</v>
      </c>
      <c r="K414" s="192">
        <v>164</v>
      </c>
      <c r="L414" s="193">
        <v>145</v>
      </c>
      <c r="M414" s="152">
        <v>25</v>
      </c>
      <c r="N414" s="153"/>
      <c r="O414" s="188">
        <f t="shared" si="53"/>
        <v>0</v>
      </c>
      <c r="P414" s="109" t="s">
        <v>1468</v>
      </c>
      <c r="Q414" s="108">
        <v>0</v>
      </c>
      <c r="R414" s="185">
        <f t="shared" si="54"/>
        <v>0</v>
      </c>
      <c r="S414" s="148"/>
      <c r="T414" s="148"/>
      <c r="U414" s="155"/>
      <c r="V414" s="155"/>
      <c r="W414" s="155"/>
      <c r="X414" s="155"/>
      <c r="Y414" s="155"/>
      <c r="Z414" s="101">
        <v>17</v>
      </c>
      <c r="AA414" s="102" t="s">
        <v>860</v>
      </c>
      <c r="AB414" s="102" t="s">
        <v>865</v>
      </c>
      <c r="AC414" s="102" t="s">
        <v>631</v>
      </c>
    </row>
    <row r="415" spans="1:33" s="189" customFormat="1" hidden="1">
      <c r="A415" s="195">
        <v>0</v>
      </c>
      <c r="B415" s="148" t="s">
        <v>2000</v>
      </c>
      <c r="C415" s="148" t="s">
        <v>868</v>
      </c>
      <c r="D415" s="149" t="s">
        <v>2</v>
      </c>
      <c r="E415" s="148" t="s">
        <v>859</v>
      </c>
      <c r="F415" s="148" t="s">
        <v>860</v>
      </c>
      <c r="G415" s="148" t="s">
        <v>869</v>
      </c>
      <c r="H415" s="148" t="s">
        <v>631</v>
      </c>
      <c r="I415" s="156"/>
      <c r="J415" s="150" t="s">
        <v>69</v>
      </c>
      <c r="K415" s="192">
        <v>181</v>
      </c>
      <c r="L415" s="193">
        <v>145</v>
      </c>
      <c r="M415" s="152">
        <v>25</v>
      </c>
      <c r="N415" s="153"/>
      <c r="O415" s="188">
        <f t="shared" si="53"/>
        <v>0</v>
      </c>
      <c r="P415" s="109" t="s">
        <v>1468</v>
      </c>
      <c r="Q415" s="108">
        <v>0</v>
      </c>
      <c r="R415" s="185">
        <f t="shared" si="54"/>
        <v>0</v>
      </c>
      <c r="S415" s="148"/>
      <c r="T415" s="148"/>
      <c r="U415" s="155"/>
      <c r="V415" s="155"/>
      <c r="W415" s="155"/>
      <c r="X415" s="155"/>
      <c r="Y415" s="155"/>
      <c r="Z415" s="101">
        <v>17</v>
      </c>
      <c r="AA415" s="102" t="s">
        <v>860</v>
      </c>
      <c r="AB415" s="102" t="s">
        <v>869</v>
      </c>
      <c r="AC415" s="102" t="s">
        <v>631</v>
      </c>
    </row>
    <row r="416" spans="1:33" s="189" customFormat="1" hidden="1">
      <c r="A416" s="195">
        <v>0</v>
      </c>
      <c r="B416" s="148" t="s">
        <v>2000</v>
      </c>
      <c r="C416" s="148" t="s">
        <v>1687</v>
      </c>
      <c r="D416" s="149" t="s">
        <v>2</v>
      </c>
      <c r="E416" s="148" t="s">
        <v>1688</v>
      </c>
      <c r="F416" s="148" t="s">
        <v>1689</v>
      </c>
      <c r="G416" s="148" t="s">
        <v>1690</v>
      </c>
      <c r="H416" s="148" t="s">
        <v>1691</v>
      </c>
      <c r="I416" s="156"/>
      <c r="J416" s="150" t="s">
        <v>40</v>
      </c>
      <c r="K416" s="151">
        <v>125</v>
      </c>
      <c r="L416" s="187"/>
      <c r="M416" s="152">
        <v>25</v>
      </c>
      <c r="N416" s="153"/>
      <c r="O416" s="188">
        <f t="shared" ref="O416:O447" si="55">IF(L416&lt;&gt;"",N416*L416,K416*N416)</f>
        <v>0</v>
      </c>
      <c r="P416" s="109" t="s">
        <v>1468</v>
      </c>
      <c r="Q416" s="108">
        <f t="shared" ref="Q416:Q447" si="56">N416/200</f>
        <v>0</v>
      </c>
      <c r="R416" s="185">
        <f t="shared" si="54"/>
        <v>0</v>
      </c>
      <c r="S416" s="148"/>
      <c r="T416" s="148"/>
      <c r="U416" s="155"/>
      <c r="V416" s="155"/>
      <c r="W416" s="155"/>
      <c r="X416" s="155"/>
      <c r="Y416" s="155"/>
      <c r="Z416" s="101">
        <v>17</v>
      </c>
      <c r="AA416" s="102" t="s">
        <v>1689</v>
      </c>
      <c r="AB416" s="102" t="s">
        <v>1690</v>
      </c>
      <c r="AC416" s="102" t="s">
        <v>1691</v>
      </c>
    </row>
    <row r="417" spans="1:29" s="189" customFormat="1" hidden="1">
      <c r="A417" s="195">
        <v>0</v>
      </c>
      <c r="B417" s="148" t="s">
        <v>2000</v>
      </c>
      <c r="C417" s="148" t="s">
        <v>742</v>
      </c>
      <c r="D417" s="149" t="s">
        <v>2</v>
      </c>
      <c r="E417" s="148" t="s">
        <v>743</v>
      </c>
      <c r="F417" s="148" t="s">
        <v>744</v>
      </c>
      <c r="G417" s="148" t="s">
        <v>745</v>
      </c>
      <c r="H417" s="148" t="s">
        <v>631</v>
      </c>
      <c r="I417" s="156" t="s">
        <v>44</v>
      </c>
      <c r="J417" s="150" t="s">
        <v>69</v>
      </c>
      <c r="K417" s="151">
        <v>52</v>
      </c>
      <c r="L417" s="187"/>
      <c r="M417" s="152">
        <v>25</v>
      </c>
      <c r="N417" s="153"/>
      <c r="O417" s="188">
        <f t="shared" si="55"/>
        <v>0</v>
      </c>
      <c r="P417" s="109" t="s">
        <v>1468</v>
      </c>
      <c r="Q417" s="108">
        <f t="shared" si="56"/>
        <v>0</v>
      </c>
      <c r="R417" s="185">
        <f t="shared" si="54"/>
        <v>0</v>
      </c>
      <c r="S417" s="148"/>
      <c r="T417" s="148"/>
      <c r="U417" s="155"/>
      <c r="V417" s="155"/>
      <c r="W417" s="155"/>
      <c r="X417" s="155"/>
      <c r="Y417" s="155"/>
      <c r="Z417" s="101">
        <v>17</v>
      </c>
      <c r="AA417" s="102" t="s">
        <v>744</v>
      </c>
      <c r="AB417" s="102" t="s">
        <v>745</v>
      </c>
      <c r="AC417" s="102" t="s">
        <v>631</v>
      </c>
    </row>
    <row r="418" spans="1:29" s="189" customFormat="1" hidden="1">
      <c r="A418" s="195">
        <v>0</v>
      </c>
      <c r="B418" s="148" t="s">
        <v>17</v>
      </c>
      <c r="C418" s="148" t="s">
        <v>746</v>
      </c>
      <c r="D418" s="149" t="s">
        <v>2</v>
      </c>
      <c r="E418" s="148" t="s">
        <v>747</v>
      </c>
      <c r="F418" s="148" t="s">
        <v>748</v>
      </c>
      <c r="G418" s="148" t="s">
        <v>749</v>
      </c>
      <c r="H418" s="148" t="s">
        <v>631</v>
      </c>
      <c r="I418" s="150"/>
      <c r="J418" s="150" t="s">
        <v>69</v>
      </c>
      <c r="K418" s="151">
        <v>74</v>
      </c>
      <c r="L418" s="187"/>
      <c r="M418" s="152">
        <v>25</v>
      </c>
      <c r="N418" s="153"/>
      <c r="O418" s="188">
        <f t="shared" si="55"/>
        <v>0</v>
      </c>
      <c r="P418" s="109" t="s">
        <v>1468</v>
      </c>
      <c r="Q418" s="108">
        <f t="shared" si="56"/>
        <v>0</v>
      </c>
      <c r="R418" s="185">
        <f t="shared" si="54"/>
        <v>0</v>
      </c>
      <c r="S418" s="148"/>
      <c r="T418" s="148"/>
      <c r="U418" s="155"/>
      <c r="V418" s="155"/>
      <c r="W418" s="155"/>
      <c r="X418" s="155"/>
      <c r="Y418" s="155"/>
      <c r="Z418" s="101">
        <v>17</v>
      </c>
      <c r="AA418" s="102" t="s">
        <v>748</v>
      </c>
      <c r="AB418" s="102" t="s">
        <v>749</v>
      </c>
      <c r="AC418" s="102" t="s">
        <v>631</v>
      </c>
    </row>
    <row r="419" spans="1:29" s="189" customFormat="1" hidden="1">
      <c r="A419" s="195">
        <v>0</v>
      </c>
      <c r="B419" s="148" t="s">
        <v>17</v>
      </c>
      <c r="C419" s="148" t="s">
        <v>750</v>
      </c>
      <c r="D419" s="149" t="s">
        <v>2</v>
      </c>
      <c r="E419" s="148" t="s">
        <v>751</v>
      </c>
      <c r="F419" s="148" t="s">
        <v>752</v>
      </c>
      <c r="G419" s="148" t="s">
        <v>753</v>
      </c>
      <c r="H419" s="148" t="s">
        <v>631</v>
      </c>
      <c r="I419" s="150"/>
      <c r="J419" s="150" t="s">
        <v>69</v>
      </c>
      <c r="K419" s="151">
        <v>114</v>
      </c>
      <c r="L419" s="187"/>
      <c r="M419" s="152">
        <v>25</v>
      </c>
      <c r="N419" s="153"/>
      <c r="O419" s="188">
        <f t="shared" si="55"/>
        <v>0</v>
      </c>
      <c r="P419" s="109" t="s">
        <v>1468</v>
      </c>
      <c r="Q419" s="108">
        <f t="shared" si="56"/>
        <v>0</v>
      </c>
      <c r="R419" s="185">
        <f t="shared" si="54"/>
        <v>0</v>
      </c>
      <c r="S419" s="148"/>
      <c r="T419" s="148"/>
      <c r="U419" s="155"/>
      <c r="V419" s="155"/>
      <c r="W419" s="155"/>
      <c r="X419" s="155"/>
      <c r="Y419" s="155"/>
      <c r="Z419" s="101">
        <v>17</v>
      </c>
      <c r="AA419" s="102" t="s">
        <v>752</v>
      </c>
      <c r="AB419" s="102" t="s">
        <v>753</v>
      </c>
      <c r="AC419" s="102" t="s">
        <v>631</v>
      </c>
    </row>
    <row r="420" spans="1:29" s="189" customFormat="1" hidden="1">
      <c r="A420" s="195">
        <v>0</v>
      </c>
      <c r="B420" s="148" t="s">
        <v>17</v>
      </c>
      <c r="C420" s="148" t="s">
        <v>754</v>
      </c>
      <c r="D420" s="149" t="s">
        <v>2</v>
      </c>
      <c r="E420" s="148" t="s">
        <v>755</v>
      </c>
      <c r="F420" s="148" t="s">
        <v>756</v>
      </c>
      <c r="G420" s="148" t="s">
        <v>184</v>
      </c>
      <c r="H420" s="148" t="s">
        <v>631</v>
      </c>
      <c r="I420" s="150"/>
      <c r="J420" s="150" t="s">
        <v>69</v>
      </c>
      <c r="K420" s="151">
        <v>105</v>
      </c>
      <c r="L420" s="187"/>
      <c r="M420" s="152">
        <v>25</v>
      </c>
      <c r="N420" s="153"/>
      <c r="O420" s="188">
        <f t="shared" si="55"/>
        <v>0</v>
      </c>
      <c r="P420" s="109" t="s">
        <v>1468</v>
      </c>
      <c r="Q420" s="108">
        <f t="shared" si="56"/>
        <v>0</v>
      </c>
      <c r="R420" s="185">
        <f t="shared" si="54"/>
        <v>0</v>
      </c>
      <c r="S420" s="148"/>
      <c r="T420" s="148"/>
      <c r="U420" s="155"/>
      <c r="V420" s="155"/>
      <c r="W420" s="155"/>
      <c r="X420" s="155"/>
      <c r="Y420" s="155"/>
      <c r="Z420" s="101">
        <v>17</v>
      </c>
      <c r="AA420" s="102" t="s">
        <v>756</v>
      </c>
      <c r="AB420" s="102" t="s">
        <v>184</v>
      </c>
      <c r="AC420" s="102" t="s">
        <v>631</v>
      </c>
    </row>
    <row r="421" spans="1:29" s="189" customFormat="1" hidden="1">
      <c r="A421" s="195">
        <v>0</v>
      </c>
      <c r="B421" s="148" t="s">
        <v>17</v>
      </c>
      <c r="C421" s="148" t="s">
        <v>757</v>
      </c>
      <c r="D421" s="149" t="s">
        <v>2</v>
      </c>
      <c r="E421" s="148" t="s">
        <v>755</v>
      </c>
      <c r="F421" s="148" t="s">
        <v>756</v>
      </c>
      <c r="G421" s="148" t="s">
        <v>758</v>
      </c>
      <c r="H421" s="148" t="s">
        <v>631</v>
      </c>
      <c r="I421" s="150"/>
      <c r="J421" s="150" t="s">
        <v>69</v>
      </c>
      <c r="K421" s="151">
        <v>97</v>
      </c>
      <c r="L421" s="187"/>
      <c r="M421" s="152">
        <v>25</v>
      </c>
      <c r="N421" s="153"/>
      <c r="O421" s="188">
        <f t="shared" si="55"/>
        <v>0</v>
      </c>
      <c r="P421" s="109" t="s">
        <v>1468</v>
      </c>
      <c r="Q421" s="108">
        <f t="shared" si="56"/>
        <v>0</v>
      </c>
      <c r="R421" s="185">
        <f t="shared" si="54"/>
        <v>0</v>
      </c>
      <c r="S421" s="148"/>
      <c r="T421" s="148"/>
      <c r="U421" s="155"/>
      <c r="V421" s="155"/>
      <c r="W421" s="155"/>
      <c r="X421" s="155"/>
      <c r="Y421" s="155"/>
      <c r="Z421" s="101">
        <v>17</v>
      </c>
      <c r="AA421" s="102" t="s">
        <v>756</v>
      </c>
      <c r="AB421" s="102" t="s">
        <v>758</v>
      </c>
      <c r="AC421" s="102" t="s">
        <v>631</v>
      </c>
    </row>
    <row r="422" spans="1:29" s="189" customFormat="1" hidden="1">
      <c r="A422" s="195">
        <v>0</v>
      </c>
      <c r="B422" s="148" t="s">
        <v>2000</v>
      </c>
      <c r="C422" s="148" t="s">
        <v>759</v>
      </c>
      <c r="D422" s="149" t="s">
        <v>2</v>
      </c>
      <c r="E422" s="148" t="s">
        <v>760</v>
      </c>
      <c r="F422" s="148" t="s">
        <v>761</v>
      </c>
      <c r="G422" s="148" t="s">
        <v>762</v>
      </c>
      <c r="H422" s="148" t="s">
        <v>631</v>
      </c>
      <c r="I422" s="156" t="s">
        <v>44</v>
      </c>
      <c r="J422" s="150" t="s">
        <v>69</v>
      </c>
      <c r="K422" s="151">
        <v>94</v>
      </c>
      <c r="L422" s="187"/>
      <c r="M422" s="152">
        <v>25</v>
      </c>
      <c r="N422" s="153"/>
      <c r="O422" s="188">
        <f t="shared" si="55"/>
        <v>0</v>
      </c>
      <c r="P422" s="109" t="s">
        <v>1468</v>
      </c>
      <c r="Q422" s="108">
        <f t="shared" si="56"/>
        <v>0</v>
      </c>
      <c r="R422" s="185">
        <f t="shared" si="54"/>
        <v>0</v>
      </c>
      <c r="S422" s="148"/>
      <c r="T422" s="148"/>
      <c r="U422" s="155"/>
      <c r="V422" s="155"/>
      <c r="W422" s="155"/>
      <c r="X422" s="155"/>
      <c r="Y422" s="155"/>
      <c r="Z422" s="101">
        <v>17</v>
      </c>
      <c r="AA422" s="102" t="s">
        <v>761</v>
      </c>
      <c r="AB422" s="102" t="s">
        <v>762</v>
      </c>
      <c r="AC422" s="102" t="s">
        <v>631</v>
      </c>
    </row>
    <row r="423" spans="1:29" s="189" customFormat="1" hidden="1">
      <c r="A423" s="195">
        <v>0</v>
      </c>
      <c r="B423" s="148" t="s">
        <v>2000</v>
      </c>
      <c r="C423" s="148" t="s">
        <v>1489</v>
      </c>
      <c r="D423" s="149" t="s">
        <v>2</v>
      </c>
      <c r="E423" s="148" t="s">
        <v>1554</v>
      </c>
      <c r="F423" s="148" t="s">
        <v>761</v>
      </c>
      <c r="G423" s="148" t="s">
        <v>1600</v>
      </c>
      <c r="H423" s="148" t="s">
        <v>631</v>
      </c>
      <c r="I423" s="156" t="s">
        <v>44</v>
      </c>
      <c r="J423" s="150" t="s">
        <v>69</v>
      </c>
      <c r="K423" s="151">
        <v>103</v>
      </c>
      <c r="L423" s="187"/>
      <c r="M423" s="152">
        <v>25</v>
      </c>
      <c r="N423" s="153"/>
      <c r="O423" s="188">
        <f t="shared" si="55"/>
        <v>0</v>
      </c>
      <c r="P423" s="109" t="s">
        <v>1468</v>
      </c>
      <c r="Q423" s="108">
        <f t="shared" si="56"/>
        <v>0</v>
      </c>
      <c r="R423" s="185">
        <f t="shared" si="54"/>
        <v>0</v>
      </c>
      <c r="S423" s="148"/>
      <c r="T423" s="148"/>
      <c r="U423" s="155"/>
      <c r="V423" s="155"/>
      <c r="W423" s="155"/>
      <c r="X423" s="155"/>
      <c r="Y423" s="155"/>
      <c r="Z423" s="101">
        <v>17</v>
      </c>
      <c r="AA423" s="102" t="s">
        <v>761</v>
      </c>
      <c r="AB423" s="102" t="s">
        <v>1600</v>
      </c>
      <c r="AC423" s="102" t="s">
        <v>631</v>
      </c>
    </row>
    <row r="424" spans="1:29" s="189" customFormat="1" hidden="1">
      <c r="A424" s="195">
        <v>0</v>
      </c>
      <c r="B424" s="148" t="s">
        <v>17</v>
      </c>
      <c r="C424" s="148" t="s">
        <v>763</v>
      </c>
      <c r="D424" s="149" t="s">
        <v>2</v>
      </c>
      <c r="E424" s="148" t="s">
        <v>760</v>
      </c>
      <c r="F424" s="148" t="s">
        <v>761</v>
      </c>
      <c r="G424" s="148" t="s">
        <v>764</v>
      </c>
      <c r="H424" s="148" t="s">
        <v>631</v>
      </c>
      <c r="I424" s="156"/>
      <c r="J424" s="150" t="s">
        <v>69</v>
      </c>
      <c r="K424" s="151">
        <v>116</v>
      </c>
      <c r="L424" s="187"/>
      <c r="M424" s="152">
        <v>25</v>
      </c>
      <c r="N424" s="153"/>
      <c r="O424" s="188">
        <f t="shared" si="55"/>
        <v>0</v>
      </c>
      <c r="P424" s="109" t="s">
        <v>1468</v>
      </c>
      <c r="Q424" s="108">
        <f t="shared" si="56"/>
        <v>0</v>
      </c>
      <c r="R424" s="185">
        <f t="shared" si="54"/>
        <v>0</v>
      </c>
      <c r="S424" s="148"/>
      <c r="T424" s="148"/>
      <c r="U424" s="155"/>
      <c r="V424" s="155"/>
      <c r="W424" s="155"/>
      <c r="X424" s="155"/>
      <c r="Y424" s="155"/>
      <c r="Z424" s="101">
        <v>17</v>
      </c>
      <c r="AA424" s="102" t="s">
        <v>761</v>
      </c>
      <c r="AB424" s="102" t="s">
        <v>764</v>
      </c>
      <c r="AC424" s="102" t="s">
        <v>631</v>
      </c>
    </row>
    <row r="425" spans="1:29" s="189" customFormat="1" hidden="1">
      <c r="A425" s="195">
        <v>0</v>
      </c>
      <c r="B425" s="148" t="s">
        <v>17</v>
      </c>
      <c r="C425" s="148" t="s">
        <v>765</v>
      </c>
      <c r="D425" s="149" t="s">
        <v>2</v>
      </c>
      <c r="E425" s="148" t="s">
        <v>766</v>
      </c>
      <c r="F425" s="148" t="s">
        <v>767</v>
      </c>
      <c r="G425" s="148" t="s">
        <v>768</v>
      </c>
      <c r="H425" s="148" t="s">
        <v>631</v>
      </c>
      <c r="I425" s="150"/>
      <c r="J425" s="150" t="s">
        <v>69</v>
      </c>
      <c r="K425" s="151">
        <v>101</v>
      </c>
      <c r="L425" s="187"/>
      <c r="M425" s="152">
        <v>25</v>
      </c>
      <c r="N425" s="153"/>
      <c r="O425" s="188">
        <f t="shared" si="55"/>
        <v>0</v>
      </c>
      <c r="P425" s="109" t="s">
        <v>1468</v>
      </c>
      <c r="Q425" s="108">
        <f t="shared" si="56"/>
        <v>0</v>
      </c>
      <c r="R425" s="185">
        <f t="shared" si="54"/>
        <v>0</v>
      </c>
      <c r="S425" s="148"/>
      <c r="T425" s="148"/>
      <c r="U425" s="155"/>
      <c r="V425" s="155"/>
      <c r="W425" s="155"/>
      <c r="X425" s="155"/>
      <c r="Y425" s="155"/>
      <c r="Z425" s="101">
        <v>17</v>
      </c>
      <c r="AA425" s="102" t="s">
        <v>767</v>
      </c>
      <c r="AB425" s="102" t="s">
        <v>768</v>
      </c>
      <c r="AC425" s="102" t="s">
        <v>631</v>
      </c>
    </row>
    <row r="426" spans="1:29" s="189" customFormat="1" hidden="1">
      <c r="A426" s="195">
        <v>0</v>
      </c>
      <c r="B426" s="148" t="s">
        <v>2000</v>
      </c>
      <c r="C426" s="148" t="s">
        <v>1692</v>
      </c>
      <c r="D426" s="149" t="s">
        <v>2</v>
      </c>
      <c r="E426" s="148" t="s">
        <v>766</v>
      </c>
      <c r="F426" s="148" t="s">
        <v>767</v>
      </c>
      <c r="G426" s="148" t="s">
        <v>768</v>
      </c>
      <c r="H426" s="148" t="s">
        <v>1693</v>
      </c>
      <c r="I426" s="156"/>
      <c r="J426" s="150" t="s">
        <v>40</v>
      </c>
      <c r="K426" s="151">
        <v>95</v>
      </c>
      <c r="L426" s="187"/>
      <c r="M426" s="152">
        <v>25</v>
      </c>
      <c r="N426" s="153"/>
      <c r="O426" s="188">
        <f t="shared" si="55"/>
        <v>0</v>
      </c>
      <c r="P426" s="109" t="s">
        <v>1468</v>
      </c>
      <c r="Q426" s="108">
        <f t="shared" si="56"/>
        <v>0</v>
      </c>
      <c r="R426" s="185">
        <f t="shared" si="54"/>
        <v>0</v>
      </c>
      <c r="S426" s="148"/>
      <c r="T426" s="148"/>
      <c r="U426" s="155"/>
      <c r="V426" s="155"/>
      <c r="W426" s="155"/>
      <c r="X426" s="155"/>
      <c r="Y426" s="155"/>
      <c r="Z426" s="101">
        <v>17</v>
      </c>
      <c r="AA426" s="102" t="s">
        <v>767</v>
      </c>
      <c r="AB426" s="102" t="s">
        <v>768</v>
      </c>
      <c r="AC426" s="102" t="s">
        <v>1693</v>
      </c>
    </row>
    <row r="427" spans="1:29" s="189" customFormat="1" hidden="1">
      <c r="A427" s="195">
        <v>0</v>
      </c>
      <c r="B427" s="148" t="s">
        <v>2000</v>
      </c>
      <c r="C427" s="148" t="s">
        <v>1694</v>
      </c>
      <c r="D427" s="149" t="s">
        <v>2</v>
      </c>
      <c r="E427" s="148" t="s">
        <v>766</v>
      </c>
      <c r="F427" s="148" t="s">
        <v>767</v>
      </c>
      <c r="G427" s="148" t="s">
        <v>1695</v>
      </c>
      <c r="H427" s="148" t="s">
        <v>1693</v>
      </c>
      <c r="I427" s="156"/>
      <c r="J427" s="150" t="s">
        <v>40</v>
      </c>
      <c r="K427" s="151">
        <v>95</v>
      </c>
      <c r="L427" s="187"/>
      <c r="M427" s="152">
        <v>25</v>
      </c>
      <c r="N427" s="153"/>
      <c r="O427" s="188">
        <f t="shared" si="55"/>
        <v>0</v>
      </c>
      <c r="P427" s="109" t="s">
        <v>1468</v>
      </c>
      <c r="Q427" s="108">
        <f t="shared" si="56"/>
        <v>0</v>
      </c>
      <c r="R427" s="185">
        <f t="shared" si="54"/>
        <v>0</v>
      </c>
      <c r="S427" s="148"/>
      <c r="T427" s="148"/>
      <c r="U427" s="155"/>
      <c r="V427" s="155"/>
      <c r="W427" s="155"/>
      <c r="X427" s="155"/>
      <c r="Y427" s="155"/>
      <c r="Z427" s="101">
        <v>17</v>
      </c>
      <c r="AA427" s="102" t="s">
        <v>767</v>
      </c>
      <c r="AB427" s="102" t="s">
        <v>1695</v>
      </c>
      <c r="AC427" s="102" t="s">
        <v>1693</v>
      </c>
    </row>
    <row r="428" spans="1:29" s="189" customFormat="1" hidden="1">
      <c r="A428" s="195">
        <v>0</v>
      </c>
      <c r="B428" s="148" t="s">
        <v>2000</v>
      </c>
      <c r="C428" s="148" t="s">
        <v>1696</v>
      </c>
      <c r="D428" s="149" t="s">
        <v>2</v>
      </c>
      <c r="E428" s="148" t="s">
        <v>766</v>
      </c>
      <c r="F428" s="148" t="s">
        <v>767</v>
      </c>
      <c r="G428" s="148" t="s">
        <v>1697</v>
      </c>
      <c r="H428" s="148" t="s">
        <v>1693</v>
      </c>
      <c r="I428" s="156"/>
      <c r="J428" s="150" t="s">
        <v>40</v>
      </c>
      <c r="K428" s="151">
        <v>95</v>
      </c>
      <c r="L428" s="187"/>
      <c r="M428" s="152">
        <v>25</v>
      </c>
      <c r="N428" s="153"/>
      <c r="O428" s="188">
        <f t="shared" si="55"/>
        <v>0</v>
      </c>
      <c r="P428" s="109" t="s">
        <v>1468</v>
      </c>
      <c r="Q428" s="108">
        <f t="shared" si="56"/>
        <v>0</v>
      </c>
      <c r="R428" s="185">
        <f t="shared" si="54"/>
        <v>0</v>
      </c>
      <c r="S428" s="148"/>
      <c r="T428" s="148"/>
      <c r="U428" s="155"/>
      <c r="V428" s="155"/>
      <c r="W428" s="155"/>
      <c r="X428" s="155"/>
      <c r="Y428" s="155"/>
      <c r="Z428" s="101">
        <v>17</v>
      </c>
      <c r="AA428" s="102" t="s">
        <v>767</v>
      </c>
      <c r="AB428" s="102" t="s">
        <v>1697</v>
      </c>
      <c r="AC428" s="102" t="s">
        <v>1693</v>
      </c>
    </row>
    <row r="429" spans="1:29" s="189" customFormat="1" hidden="1">
      <c r="A429" s="195">
        <v>0</v>
      </c>
      <c r="B429" s="148" t="s">
        <v>2000</v>
      </c>
      <c r="C429" s="148" t="s">
        <v>1698</v>
      </c>
      <c r="D429" s="149" t="s">
        <v>2</v>
      </c>
      <c r="E429" s="148" t="s">
        <v>766</v>
      </c>
      <c r="F429" s="148" t="s">
        <v>767</v>
      </c>
      <c r="G429" s="148" t="s">
        <v>1699</v>
      </c>
      <c r="H429" s="148" t="s">
        <v>1693</v>
      </c>
      <c r="I429" s="156"/>
      <c r="J429" s="150" t="s">
        <v>40</v>
      </c>
      <c r="K429" s="151">
        <v>95</v>
      </c>
      <c r="L429" s="187"/>
      <c r="M429" s="152">
        <v>25</v>
      </c>
      <c r="N429" s="153"/>
      <c r="O429" s="188">
        <f t="shared" si="55"/>
        <v>0</v>
      </c>
      <c r="P429" s="109" t="s">
        <v>1468</v>
      </c>
      <c r="Q429" s="108">
        <f t="shared" si="56"/>
        <v>0</v>
      </c>
      <c r="R429" s="185">
        <f t="shared" si="54"/>
        <v>0</v>
      </c>
      <c r="S429" s="148"/>
      <c r="T429" s="148"/>
      <c r="U429" s="155"/>
      <c r="V429" s="155"/>
      <c r="W429" s="155"/>
      <c r="X429" s="155"/>
      <c r="Y429" s="155"/>
      <c r="Z429" s="101">
        <v>17</v>
      </c>
      <c r="AA429" s="102" t="s">
        <v>767</v>
      </c>
      <c r="AB429" s="102" t="s">
        <v>1699</v>
      </c>
      <c r="AC429" s="102" t="s">
        <v>1693</v>
      </c>
    </row>
    <row r="430" spans="1:29" s="189" customFormat="1" hidden="1">
      <c r="A430" s="195">
        <v>0</v>
      </c>
      <c r="B430" s="148" t="s">
        <v>2000</v>
      </c>
      <c r="C430" s="148" t="s">
        <v>1700</v>
      </c>
      <c r="D430" s="149" t="s">
        <v>2</v>
      </c>
      <c r="E430" s="148" t="s">
        <v>766</v>
      </c>
      <c r="F430" s="148" t="s">
        <v>767</v>
      </c>
      <c r="G430" s="148" t="s">
        <v>762</v>
      </c>
      <c r="H430" s="148" t="s">
        <v>1693</v>
      </c>
      <c r="I430" s="156"/>
      <c r="J430" s="150" t="s">
        <v>40</v>
      </c>
      <c r="K430" s="151">
        <v>95</v>
      </c>
      <c r="L430" s="187"/>
      <c r="M430" s="152">
        <v>25</v>
      </c>
      <c r="N430" s="153"/>
      <c r="O430" s="188">
        <f t="shared" si="55"/>
        <v>0</v>
      </c>
      <c r="P430" s="109" t="s">
        <v>1468</v>
      </c>
      <c r="Q430" s="108">
        <f t="shared" si="56"/>
        <v>0</v>
      </c>
      <c r="R430" s="185">
        <f t="shared" si="54"/>
        <v>0</v>
      </c>
      <c r="S430" s="148"/>
      <c r="T430" s="148"/>
      <c r="U430" s="155"/>
      <c r="V430" s="155"/>
      <c r="W430" s="155"/>
      <c r="X430" s="155"/>
      <c r="Y430" s="155"/>
      <c r="Z430" s="101">
        <v>17</v>
      </c>
      <c r="AA430" s="102" t="s">
        <v>767</v>
      </c>
      <c r="AB430" s="102" t="s">
        <v>762</v>
      </c>
      <c r="AC430" s="102" t="s">
        <v>1693</v>
      </c>
    </row>
    <row r="431" spans="1:29" s="189" customFormat="1" hidden="1">
      <c r="A431" s="195">
        <v>0</v>
      </c>
      <c r="B431" s="148" t="s">
        <v>2000</v>
      </c>
      <c r="C431" s="148" t="s">
        <v>1490</v>
      </c>
      <c r="D431" s="149" t="s">
        <v>2</v>
      </c>
      <c r="E431" s="148" t="s">
        <v>1555</v>
      </c>
      <c r="F431" s="148" t="s">
        <v>767</v>
      </c>
      <c r="G431" s="148" t="s">
        <v>1601</v>
      </c>
      <c r="H431" s="148" t="s">
        <v>631</v>
      </c>
      <c r="I431" s="156" t="s">
        <v>44</v>
      </c>
      <c r="J431" s="150" t="s">
        <v>69</v>
      </c>
      <c r="K431" s="151">
        <v>101</v>
      </c>
      <c r="L431" s="187"/>
      <c r="M431" s="152">
        <v>25</v>
      </c>
      <c r="N431" s="153"/>
      <c r="O431" s="188">
        <f t="shared" si="55"/>
        <v>0</v>
      </c>
      <c r="P431" s="109" t="s">
        <v>1468</v>
      </c>
      <c r="Q431" s="108">
        <f t="shared" si="56"/>
        <v>0</v>
      </c>
      <c r="R431" s="185">
        <f t="shared" si="54"/>
        <v>0</v>
      </c>
      <c r="S431" s="148"/>
      <c r="T431" s="148"/>
      <c r="U431" s="155"/>
      <c r="V431" s="155"/>
      <c r="W431" s="155"/>
      <c r="X431" s="155"/>
      <c r="Y431" s="155"/>
      <c r="Z431" s="101">
        <v>17</v>
      </c>
      <c r="AA431" s="102" t="s">
        <v>767</v>
      </c>
      <c r="AB431" s="102" t="s">
        <v>1601</v>
      </c>
      <c r="AC431" s="102" t="s">
        <v>631</v>
      </c>
    </row>
    <row r="432" spans="1:29" s="189" customFormat="1" hidden="1">
      <c r="A432" s="195">
        <v>0</v>
      </c>
      <c r="B432" s="148" t="s">
        <v>2000</v>
      </c>
      <c r="C432" s="148" t="s">
        <v>1701</v>
      </c>
      <c r="D432" s="149" t="s">
        <v>2</v>
      </c>
      <c r="E432" s="148" t="s">
        <v>766</v>
      </c>
      <c r="F432" s="148" t="s">
        <v>767</v>
      </c>
      <c r="G432" s="148" t="s">
        <v>1601</v>
      </c>
      <c r="H432" s="148" t="s">
        <v>1693</v>
      </c>
      <c r="I432" s="156"/>
      <c r="J432" s="150" t="s">
        <v>40</v>
      </c>
      <c r="K432" s="151">
        <v>95</v>
      </c>
      <c r="L432" s="187"/>
      <c r="M432" s="152">
        <v>25</v>
      </c>
      <c r="N432" s="153"/>
      <c r="O432" s="188">
        <f t="shared" si="55"/>
        <v>0</v>
      </c>
      <c r="P432" s="109" t="s">
        <v>1468</v>
      </c>
      <c r="Q432" s="108">
        <f t="shared" si="56"/>
        <v>0</v>
      </c>
      <c r="R432" s="185">
        <f t="shared" si="54"/>
        <v>0</v>
      </c>
      <c r="S432" s="148"/>
      <c r="T432" s="148"/>
      <c r="U432" s="155"/>
      <c r="V432" s="155"/>
      <c r="W432" s="155"/>
      <c r="X432" s="155"/>
      <c r="Y432" s="155"/>
      <c r="Z432" s="101">
        <v>17</v>
      </c>
      <c r="AA432" s="102" t="s">
        <v>767</v>
      </c>
      <c r="AB432" s="102" t="s">
        <v>1601</v>
      </c>
      <c r="AC432" s="102" t="s">
        <v>1693</v>
      </c>
    </row>
    <row r="433" spans="1:29" s="189" customFormat="1" hidden="1">
      <c r="A433" s="195">
        <v>0</v>
      </c>
      <c r="B433" s="148" t="s">
        <v>2000</v>
      </c>
      <c r="C433" s="148" t="s">
        <v>1702</v>
      </c>
      <c r="D433" s="149" t="s">
        <v>2</v>
      </c>
      <c r="E433" s="148" t="s">
        <v>766</v>
      </c>
      <c r="F433" s="148" t="s">
        <v>767</v>
      </c>
      <c r="G433" s="148" t="s">
        <v>1600</v>
      </c>
      <c r="H433" s="148" t="s">
        <v>1693</v>
      </c>
      <c r="I433" s="156"/>
      <c r="J433" s="150" t="s">
        <v>40</v>
      </c>
      <c r="K433" s="151">
        <v>95</v>
      </c>
      <c r="L433" s="187"/>
      <c r="M433" s="152">
        <v>25</v>
      </c>
      <c r="N433" s="153"/>
      <c r="O433" s="188">
        <f t="shared" si="55"/>
        <v>0</v>
      </c>
      <c r="P433" s="109" t="s">
        <v>1468</v>
      </c>
      <c r="Q433" s="108">
        <f t="shared" si="56"/>
        <v>0</v>
      </c>
      <c r="R433" s="185">
        <f t="shared" si="54"/>
        <v>0</v>
      </c>
      <c r="S433" s="148"/>
      <c r="T433" s="148"/>
      <c r="U433" s="155"/>
      <c r="V433" s="155"/>
      <c r="W433" s="155"/>
      <c r="X433" s="155"/>
      <c r="Y433" s="155"/>
      <c r="Z433" s="101">
        <v>17</v>
      </c>
      <c r="AA433" s="102" t="s">
        <v>767</v>
      </c>
      <c r="AB433" s="102" t="s">
        <v>1600</v>
      </c>
      <c r="AC433" s="102" t="s">
        <v>1693</v>
      </c>
    </row>
    <row r="434" spans="1:29" s="189" customFormat="1" hidden="1">
      <c r="A434" s="195">
        <v>0</v>
      </c>
      <c r="B434" s="148" t="s">
        <v>2000</v>
      </c>
      <c r="C434" s="148" t="s">
        <v>1703</v>
      </c>
      <c r="D434" s="149" t="s">
        <v>2</v>
      </c>
      <c r="E434" s="148" t="s">
        <v>766</v>
      </c>
      <c r="F434" s="148" t="s">
        <v>767</v>
      </c>
      <c r="G434" s="148" t="s">
        <v>1704</v>
      </c>
      <c r="H434" s="148" t="s">
        <v>1693</v>
      </c>
      <c r="I434" s="156"/>
      <c r="J434" s="150" t="s">
        <v>40</v>
      </c>
      <c r="K434" s="151">
        <v>95</v>
      </c>
      <c r="L434" s="187"/>
      <c r="M434" s="152">
        <v>25</v>
      </c>
      <c r="N434" s="153"/>
      <c r="O434" s="188">
        <f t="shared" si="55"/>
        <v>0</v>
      </c>
      <c r="P434" s="109" t="s">
        <v>1468</v>
      </c>
      <c r="Q434" s="108">
        <f t="shared" si="56"/>
        <v>0</v>
      </c>
      <c r="R434" s="185">
        <f t="shared" si="54"/>
        <v>0</v>
      </c>
      <c r="S434" s="148"/>
      <c r="T434" s="148"/>
      <c r="U434" s="155"/>
      <c r="V434" s="155"/>
      <c r="W434" s="155"/>
      <c r="X434" s="155"/>
      <c r="Y434" s="155"/>
      <c r="Z434" s="101">
        <v>17</v>
      </c>
      <c r="AA434" s="102" t="s">
        <v>767</v>
      </c>
      <c r="AB434" s="102" t="s">
        <v>1704</v>
      </c>
      <c r="AC434" s="102" t="s">
        <v>1693</v>
      </c>
    </row>
    <row r="435" spans="1:29" s="189" customFormat="1" hidden="1">
      <c r="A435" s="195">
        <v>0</v>
      </c>
      <c r="B435" s="148" t="s">
        <v>2000</v>
      </c>
      <c r="C435" s="148" t="s">
        <v>771</v>
      </c>
      <c r="D435" s="149" t="s">
        <v>2</v>
      </c>
      <c r="E435" s="148" t="s">
        <v>766</v>
      </c>
      <c r="F435" s="148" t="s">
        <v>767</v>
      </c>
      <c r="G435" s="148" t="s">
        <v>772</v>
      </c>
      <c r="H435" s="148" t="s">
        <v>631</v>
      </c>
      <c r="I435" s="156"/>
      <c r="J435" s="150" t="s">
        <v>69</v>
      </c>
      <c r="K435" s="151">
        <v>101</v>
      </c>
      <c r="L435" s="187"/>
      <c r="M435" s="152">
        <v>25</v>
      </c>
      <c r="N435" s="153"/>
      <c r="O435" s="188">
        <f t="shared" si="55"/>
        <v>0</v>
      </c>
      <c r="P435" s="109" t="s">
        <v>1468</v>
      </c>
      <c r="Q435" s="108">
        <f t="shared" si="56"/>
        <v>0</v>
      </c>
      <c r="R435" s="185">
        <f t="shared" si="54"/>
        <v>0</v>
      </c>
      <c r="S435" s="148"/>
      <c r="T435" s="148"/>
      <c r="U435" s="155"/>
      <c r="V435" s="155"/>
      <c r="W435" s="155"/>
      <c r="X435" s="155"/>
      <c r="Y435" s="155"/>
      <c r="Z435" s="101">
        <v>17</v>
      </c>
      <c r="AA435" s="102" t="s">
        <v>767</v>
      </c>
      <c r="AB435" s="102" t="s">
        <v>772</v>
      </c>
      <c r="AC435" s="102" t="s">
        <v>631</v>
      </c>
    </row>
    <row r="436" spans="1:29" s="189" customFormat="1" hidden="1">
      <c r="A436" s="195">
        <v>0</v>
      </c>
      <c r="B436" s="148" t="s">
        <v>2000</v>
      </c>
      <c r="C436" s="148" t="s">
        <v>1705</v>
      </c>
      <c r="D436" s="149" t="s">
        <v>2</v>
      </c>
      <c r="E436" s="148" t="s">
        <v>766</v>
      </c>
      <c r="F436" s="148" t="s">
        <v>767</v>
      </c>
      <c r="G436" s="148" t="s">
        <v>1706</v>
      </c>
      <c r="H436" s="148" t="s">
        <v>1693</v>
      </c>
      <c r="I436" s="156"/>
      <c r="J436" s="150" t="s">
        <v>40</v>
      </c>
      <c r="K436" s="151">
        <v>95</v>
      </c>
      <c r="L436" s="187"/>
      <c r="M436" s="152">
        <v>25</v>
      </c>
      <c r="N436" s="153"/>
      <c r="O436" s="188">
        <f t="shared" si="55"/>
        <v>0</v>
      </c>
      <c r="P436" s="109" t="s">
        <v>1468</v>
      </c>
      <c r="Q436" s="108">
        <f t="shared" si="56"/>
        <v>0</v>
      </c>
      <c r="R436" s="185">
        <f t="shared" ref="R436:R467" si="57">IF(SUM($O$26:$O$5170)&gt;=100000,IF(L436&lt;&gt;"",O436,O436*0.95),O436)</f>
        <v>0</v>
      </c>
      <c r="S436" s="148"/>
      <c r="T436" s="148"/>
      <c r="U436" s="155"/>
      <c r="V436" s="155"/>
      <c r="W436" s="155"/>
      <c r="X436" s="155"/>
      <c r="Y436" s="155"/>
      <c r="Z436" s="101">
        <v>17</v>
      </c>
      <c r="AA436" s="102" t="s">
        <v>767</v>
      </c>
      <c r="AB436" s="102" t="s">
        <v>1706</v>
      </c>
      <c r="AC436" s="102" t="s">
        <v>1693</v>
      </c>
    </row>
    <row r="437" spans="1:29" s="189" customFormat="1" hidden="1">
      <c r="A437" s="195">
        <v>0</v>
      </c>
      <c r="B437" s="148" t="s">
        <v>17</v>
      </c>
      <c r="C437" s="148" t="s">
        <v>1491</v>
      </c>
      <c r="D437" s="149"/>
      <c r="E437" s="148" t="s">
        <v>1555</v>
      </c>
      <c r="F437" s="148" t="s">
        <v>767</v>
      </c>
      <c r="G437" s="148" t="s">
        <v>1602</v>
      </c>
      <c r="H437" s="148" t="s">
        <v>631</v>
      </c>
      <c r="I437" s="150"/>
      <c r="J437" s="150" t="s">
        <v>69</v>
      </c>
      <c r="K437" s="151">
        <v>102</v>
      </c>
      <c r="L437" s="187"/>
      <c r="M437" s="152">
        <v>25</v>
      </c>
      <c r="N437" s="153"/>
      <c r="O437" s="188">
        <f t="shared" si="55"/>
        <v>0</v>
      </c>
      <c r="P437" s="109" t="s">
        <v>1468</v>
      </c>
      <c r="Q437" s="108">
        <f t="shared" si="56"/>
        <v>0</v>
      </c>
      <c r="R437" s="185">
        <f t="shared" si="57"/>
        <v>0</v>
      </c>
      <c r="S437" s="148"/>
      <c r="T437" s="148"/>
      <c r="U437" s="155"/>
      <c r="V437" s="155"/>
      <c r="W437" s="155"/>
      <c r="X437" s="155"/>
      <c r="Y437" s="155"/>
      <c r="Z437" s="101">
        <v>17</v>
      </c>
      <c r="AA437" s="102" t="s">
        <v>767</v>
      </c>
      <c r="AB437" s="102" t="s">
        <v>1602</v>
      </c>
      <c r="AC437" s="102" t="s">
        <v>631</v>
      </c>
    </row>
    <row r="438" spans="1:29" s="189" customFormat="1" hidden="1">
      <c r="A438" s="195">
        <v>0</v>
      </c>
      <c r="B438" s="148" t="s">
        <v>2000</v>
      </c>
      <c r="C438" s="148" t="s">
        <v>1707</v>
      </c>
      <c r="D438" s="149" t="s">
        <v>2</v>
      </c>
      <c r="E438" s="148" t="s">
        <v>766</v>
      </c>
      <c r="F438" s="148" t="s">
        <v>767</v>
      </c>
      <c r="G438" s="148" t="s">
        <v>774</v>
      </c>
      <c r="H438" s="148" t="s">
        <v>1693</v>
      </c>
      <c r="I438" s="156"/>
      <c r="J438" s="150" t="s">
        <v>40</v>
      </c>
      <c r="K438" s="151">
        <v>95</v>
      </c>
      <c r="L438" s="187"/>
      <c r="M438" s="152">
        <v>25</v>
      </c>
      <c r="N438" s="153"/>
      <c r="O438" s="188">
        <f t="shared" si="55"/>
        <v>0</v>
      </c>
      <c r="P438" s="109" t="s">
        <v>1468</v>
      </c>
      <c r="Q438" s="108">
        <f t="shared" si="56"/>
        <v>0</v>
      </c>
      <c r="R438" s="185">
        <f t="shared" si="57"/>
        <v>0</v>
      </c>
      <c r="S438" s="148"/>
      <c r="T438" s="148"/>
      <c r="U438" s="155"/>
      <c r="V438" s="155"/>
      <c r="W438" s="155"/>
      <c r="X438" s="155"/>
      <c r="Y438" s="155"/>
      <c r="Z438" s="101">
        <v>17</v>
      </c>
      <c r="AA438" s="102" t="s">
        <v>767</v>
      </c>
      <c r="AB438" s="102" t="s">
        <v>774</v>
      </c>
      <c r="AC438" s="102" t="s">
        <v>1693</v>
      </c>
    </row>
    <row r="439" spans="1:29" s="189" customFormat="1" hidden="1">
      <c r="A439" s="195">
        <v>0</v>
      </c>
      <c r="B439" s="148" t="s">
        <v>2000</v>
      </c>
      <c r="C439" s="148" t="s">
        <v>775</v>
      </c>
      <c r="D439" s="149" t="s">
        <v>2</v>
      </c>
      <c r="E439" s="148" t="s">
        <v>766</v>
      </c>
      <c r="F439" s="148" t="s">
        <v>767</v>
      </c>
      <c r="G439" s="148" t="s">
        <v>776</v>
      </c>
      <c r="H439" s="148" t="s">
        <v>631</v>
      </c>
      <c r="I439" s="156" t="s">
        <v>44</v>
      </c>
      <c r="J439" s="150" t="s">
        <v>69</v>
      </c>
      <c r="K439" s="151">
        <v>97</v>
      </c>
      <c r="L439" s="187"/>
      <c r="M439" s="152">
        <v>25</v>
      </c>
      <c r="N439" s="153"/>
      <c r="O439" s="188">
        <f t="shared" si="55"/>
        <v>0</v>
      </c>
      <c r="P439" s="109" t="s">
        <v>1468</v>
      </c>
      <c r="Q439" s="108">
        <f t="shared" si="56"/>
        <v>0</v>
      </c>
      <c r="R439" s="185">
        <f t="shared" si="57"/>
        <v>0</v>
      </c>
      <c r="S439" s="148"/>
      <c r="T439" s="148"/>
      <c r="U439" s="155"/>
      <c r="V439" s="155"/>
      <c r="W439" s="155"/>
      <c r="X439" s="155"/>
      <c r="Y439" s="155"/>
      <c r="Z439" s="101">
        <v>17</v>
      </c>
      <c r="AA439" s="102" t="s">
        <v>767</v>
      </c>
      <c r="AB439" s="102" t="s">
        <v>776</v>
      </c>
      <c r="AC439" s="102" t="s">
        <v>631</v>
      </c>
    </row>
    <row r="440" spans="1:29" s="189" customFormat="1" hidden="1">
      <c r="A440" s="195">
        <v>0</v>
      </c>
      <c r="B440" s="148" t="s">
        <v>2000</v>
      </c>
      <c r="C440" s="148" t="s">
        <v>1708</v>
      </c>
      <c r="D440" s="149" t="s">
        <v>2</v>
      </c>
      <c r="E440" s="148" t="s">
        <v>766</v>
      </c>
      <c r="F440" s="148" t="s">
        <v>767</v>
      </c>
      <c r="G440" s="148" t="s">
        <v>776</v>
      </c>
      <c r="H440" s="148" t="s">
        <v>1693</v>
      </c>
      <c r="I440" s="156"/>
      <c r="J440" s="150" t="s">
        <v>40</v>
      </c>
      <c r="K440" s="151">
        <v>95</v>
      </c>
      <c r="L440" s="187"/>
      <c r="M440" s="152">
        <v>25</v>
      </c>
      <c r="N440" s="153"/>
      <c r="O440" s="188">
        <f t="shared" si="55"/>
        <v>0</v>
      </c>
      <c r="P440" s="109" t="s">
        <v>1468</v>
      </c>
      <c r="Q440" s="108">
        <f t="shared" si="56"/>
        <v>0</v>
      </c>
      <c r="R440" s="185">
        <f t="shared" si="57"/>
        <v>0</v>
      </c>
      <c r="S440" s="148"/>
      <c r="T440" s="148"/>
      <c r="U440" s="155"/>
      <c r="V440" s="155"/>
      <c r="W440" s="155"/>
      <c r="X440" s="155"/>
      <c r="Y440" s="155"/>
      <c r="Z440" s="101">
        <v>17</v>
      </c>
      <c r="AA440" s="102" t="s">
        <v>767</v>
      </c>
      <c r="AB440" s="102" t="s">
        <v>776</v>
      </c>
      <c r="AC440" s="102" t="s">
        <v>1693</v>
      </c>
    </row>
    <row r="441" spans="1:29" s="189" customFormat="1" hidden="1">
      <c r="A441" s="195">
        <v>0</v>
      </c>
      <c r="B441" s="148" t="s">
        <v>2000</v>
      </c>
      <c r="C441" s="148" t="s">
        <v>1709</v>
      </c>
      <c r="D441" s="149" t="s">
        <v>2</v>
      </c>
      <c r="E441" s="148" t="s">
        <v>766</v>
      </c>
      <c r="F441" s="148" t="s">
        <v>767</v>
      </c>
      <c r="G441" s="148" t="s">
        <v>1710</v>
      </c>
      <c r="H441" s="148" t="s">
        <v>1693</v>
      </c>
      <c r="I441" s="156"/>
      <c r="J441" s="150" t="s">
        <v>40</v>
      </c>
      <c r="K441" s="151">
        <v>95</v>
      </c>
      <c r="L441" s="187"/>
      <c r="M441" s="152">
        <v>25</v>
      </c>
      <c r="N441" s="153"/>
      <c r="O441" s="188">
        <f t="shared" si="55"/>
        <v>0</v>
      </c>
      <c r="P441" s="109" t="s">
        <v>1468</v>
      </c>
      <c r="Q441" s="108">
        <f t="shared" si="56"/>
        <v>0</v>
      </c>
      <c r="R441" s="185">
        <f t="shared" si="57"/>
        <v>0</v>
      </c>
      <c r="S441" s="148"/>
      <c r="T441" s="148"/>
      <c r="U441" s="155"/>
      <c r="V441" s="155"/>
      <c r="W441" s="155"/>
      <c r="X441" s="155"/>
      <c r="Y441" s="155"/>
      <c r="Z441" s="101">
        <v>17</v>
      </c>
      <c r="AA441" s="102" t="s">
        <v>767</v>
      </c>
      <c r="AB441" s="102" t="s">
        <v>1710</v>
      </c>
      <c r="AC441" s="102" t="s">
        <v>1693</v>
      </c>
    </row>
    <row r="442" spans="1:29" s="189" customFormat="1" hidden="1">
      <c r="A442" s="195">
        <v>0</v>
      </c>
      <c r="B442" s="148" t="s">
        <v>2000</v>
      </c>
      <c r="C442" s="148" t="s">
        <v>1711</v>
      </c>
      <c r="D442" s="149" t="s">
        <v>2</v>
      </c>
      <c r="E442" s="148" t="s">
        <v>766</v>
      </c>
      <c r="F442" s="148" t="s">
        <v>767</v>
      </c>
      <c r="G442" s="148" t="s">
        <v>822</v>
      </c>
      <c r="H442" s="148" t="s">
        <v>1693</v>
      </c>
      <c r="I442" s="156"/>
      <c r="J442" s="150" t="s">
        <v>40</v>
      </c>
      <c r="K442" s="151">
        <v>95</v>
      </c>
      <c r="L442" s="187"/>
      <c r="M442" s="152">
        <v>25</v>
      </c>
      <c r="N442" s="153"/>
      <c r="O442" s="188">
        <f t="shared" si="55"/>
        <v>0</v>
      </c>
      <c r="P442" s="109" t="s">
        <v>1468</v>
      </c>
      <c r="Q442" s="108">
        <f t="shared" si="56"/>
        <v>0</v>
      </c>
      <c r="R442" s="185">
        <f t="shared" si="57"/>
        <v>0</v>
      </c>
      <c r="S442" s="148"/>
      <c r="T442" s="148"/>
      <c r="U442" s="155"/>
      <c r="V442" s="155"/>
      <c r="W442" s="155"/>
      <c r="X442" s="155"/>
      <c r="Y442" s="155"/>
      <c r="Z442" s="101">
        <v>17</v>
      </c>
      <c r="AA442" s="102" t="s">
        <v>767</v>
      </c>
      <c r="AB442" s="102" t="s">
        <v>822</v>
      </c>
      <c r="AC442" s="102" t="s">
        <v>1693</v>
      </c>
    </row>
    <row r="443" spans="1:29" s="189" customFormat="1" hidden="1">
      <c r="A443" s="195">
        <v>0</v>
      </c>
      <c r="B443" s="148" t="s">
        <v>2000</v>
      </c>
      <c r="C443" s="148" t="s">
        <v>1712</v>
      </c>
      <c r="D443" s="149" t="s">
        <v>2</v>
      </c>
      <c r="E443" s="148" t="s">
        <v>766</v>
      </c>
      <c r="F443" s="148" t="s">
        <v>767</v>
      </c>
      <c r="G443" s="148" t="s">
        <v>1713</v>
      </c>
      <c r="H443" s="148" t="s">
        <v>1693</v>
      </c>
      <c r="I443" s="156"/>
      <c r="J443" s="150" t="s">
        <v>40</v>
      </c>
      <c r="K443" s="151">
        <v>95</v>
      </c>
      <c r="L443" s="187"/>
      <c r="M443" s="152">
        <v>25</v>
      </c>
      <c r="N443" s="153"/>
      <c r="O443" s="188">
        <f t="shared" si="55"/>
        <v>0</v>
      </c>
      <c r="P443" s="109" t="s">
        <v>1468</v>
      </c>
      <c r="Q443" s="108">
        <f t="shared" si="56"/>
        <v>0</v>
      </c>
      <c r="R443" s="185">
        <f t="shared" si="57"/>
        <v>0</v>
      </c>
      <c r="S443" s="148"/>
      <c r="T443" s="148"/>
      <c r="U443" s="155"/>
      <c r="V443" s="155"/>
      <c r="W443" s="155"/>
      <c r="X443" s="155"/>
      <c r="Y443" s="155"/>
      <c r="Z443" s="101">
        <v>17</v>
      </c>
      <c r="AA443" s="102" t="s">
        <v>767</v>
      </c>
      <c r="AB443" s="102" t="s">
        <v>1713</v>
      </c>
      <c r="AC443" s="102" t="s">
        <v>1693</v>
      </c>
    </row>
    <row r="444" spans="1:29" s="189" customFormat="1" hidden="1">
      <c r="A444" s="195">
        <v>0</v>
      </c>
      <c r="B444" s="148" t="s">
        <v>2000</v>
      </c>
      <c r="C444" s="148" t="s">
        <v>1714</v>
      </c>
      <c r="D444" s="149" t="s">
        <v>2</v>
      </c>
      <c r="E444" s="148" t="s">
        <v>766</v>
      </c>
      <c r="F444" s="148" t="s">
        <v>767</v>
      </c>
      <c r="G444" s="148" t="s">
        <v>1715</v>
      </c>
      <c r="H444" s="148" t="s">
        <v>1693</v>
      </c>
      <c r="I444" s="156"/>
      <c r="J444" s="150" t="s">
        <v>40</v>
      </c>
      <c r="K444" s="151">
        <v>115</v>
      </c>
      <c r="L444" s="187"/>
      <c r="M444" s="152">
        <v>25</v>
      </c>
      <c r="N444" s="153"/>
      <c r="O444" s="188">
        <f t="shared" si="55"/>
        <v>0</v>
      </c>
      <c r="P444" s="109" t="s">
        <v>1468</v>
      </c>
      <c r="Q444" s="108">
        <f t="shared" si="56"/>
        <v>0</v>
      </c>
      <c r="R444" s="185">
        <f t="shared" si="57"/>
        <v>0</v>
      </c>
      <c r="S444" s="148"/>
      <c r="T444" s="148"/>
      <c r="U444" s="155"/>
      <c r="V444" s="155"/>
      <c r="W444" s="155"/>
      <c r="X444" s="155"/>
      <c r="Y444" s="155"/>
      <c r="Z444" s="101">
        <v>17</v>
      </c>
      <c r="AA444" s="102" t="s">
        <v>767</v>
      </c>
      <c r="AB444" s="102" t="s">
        <v>1715</v>
      </c>
      <c r="AC444" s="102" t="s">
        <v>1693</v>
      </c>
    </row>
    <row r="445" spans="1:29" s="189" customFormat="1" hidden="1">
      <c r="A445" s="195">
        <v>0</v>
      </c>
      <c r="B445" s="148" t="s">
        <v>2000</v>
      </c>
      <c r="C445" s="148" t="s">
        <v>1716</v>
      </c>
      <c r="D445" s="149" t="s">
        <v>2</v>
      </c>
      <c r="E445" s="148" t="s">
        <v>766</v>
      </c>
      <c r="F445" s="148" t="s">
        <v>767</v>
      </c>
      <c r="G445" s="148" t="s">
        <v>1717</v>
      </c>
      <c r="H445" s="148" t="s">
        <v>1693</v>
      </c>
      <c r="I445" s="156"/>
      <c r="J445" s="150" t="s">
        <v>40</v>
      </c>
      <c r="K445" s="151">
        <v>115</v>
      </c>
      <c r="L445" s="187"/>
      <c r="M445" s="152">
        <v>25</v>
      </c>
      <c r="N445" s="153"/>
      <c r="O445" s="188">
        <f t="shared" si="55"/>
        <v>0</v>
      </c>
      <c r="P445" s="109" t="s">
        <v>1468</v>
      </c>
      <c r="Q445" s="108">
        <f t="shared" si="56"/>
        <v>0</v>
      </c>
      <c r="R445" s="185">
        <f t="shared" si="57"/>
        <v>0</v>
      </c>
      <c r="S445" s="148"/>
      <c r="T445" s="148"/>
      <c r="U445" s="155"/>
      <c r="V445" s="155"/>
      <c r="W445" s="155"/>
      <c r="X445" s="155"/>
      <c r="Y445" s="155"/>
      <c r="Z445" s="101">
        <v>17</v>
      </c>
      <c r="AA445" s="102" t="s">
        <v>767</v>
      </c>
      <c r="AB445" s="102" t="s">
        <v>1717</v>
      </c>
      <c r="AC445" s="102" t="s">
        <v>1693</v>
      </c>
    </row>
    <row r="446" spans="1:29" s="189" customFormat="1" hidden="1">
      <c r="A446" s="195">
        <v>0</v>
      </c>
      <c r="B446" s="148" t="s">
        <v>2000</v>
      </c>
      <c r="C446" s="148" t="s">
        <v>1718</v>
      </c>
      <c r="D446" s="149" t="s">
        <v>2</v>
      </c>
      <c r="E446" s="148" t="s">
        <v>766</v>
      </c>
      <c r="F446" s="148" t="s">
        <v>767</v>
      </c>
      <c r="G446" s="148" t="s">
        <v>1719</v>
      </c>
      <c r="H446" s="148" t="s">
        <v>1693</v>
      </c>
      <c r="I446" s="156"/>
      <c r="J446" s="150" t="s">
        <v>40</v>
      </c>
      <c r="K446" s="151">
        <v>95</v>
      </c>
      <c r="L446" s="187"/>
      <c r="M446" s="152">
        <v>25</v>
      </c>
      <c r="N446" s="153"/>
      <c r="O446" s="188">
        <f t="shared" si="55"/>
        <v>0</v>
      </c>
      <c r="P446" s="109" t="s">
        <v>1468</v>
      </c>
      <c r="Q446" s="108">
        <f t="shared" si="56"/>
        <v>0</v>
      </c>
      <c r="R446" s="185">
        <f t="shared" si="57"/>
        <v>0</v>
      </c>
      <c r="S446" s="148"/>
      <c r="T446" s="148"/>
      <c r="U446" s="155"/>
      <c r="V446" s="155"/>
      <c r="W446" s="155"/>
      <c r="X446" s="155"/>
      <c r="Y446" s="155"/>
      <c r="Z446" s="101">
        <v>17</v>
      </c>
      <c r="AA446" s="102" t="s">
        <v>767</v>
      </c>
      <c r="AB446" s="102" t="s">
        <v>1719</v>
      </c>
      <c r="AC446" s="102" t="s">
        <v>1693</v>
      </c>
    </row>
    <row r="447" spans="1:29" s="189" customFormat="1" hidden="1">
      <c r="A447" s="195">
        <v>0</v>
      </c>
      <c r="B447" s="148" t="s">
        <v>17</v>
      </c>
      <c r="C447" s="148" t="s">
        <v>1637</v>
      </c>
      <c r="D447" s="149"/>
      <c r="E447" s="148" t="s">
        <v>780</v>
      </c>
      <c r="F447" s="148" t="s">
        <v>781</v>
      </c>
      <c r="G447" s="148" t="s">
        <v>782</v>
      </c>
      <c r="H447" s="148" t="s">
        <v>631</v>
      </c>
      <c r="I447" s="150"/>
      <c r="J447" s="150" t="s">
        <v>69</v>
      </c>
      <c r="K447" s="151">
        <v>127</v>
      </c>
      <c r="L447" s="187"/>
      <c r="M447" s="152">
        <v>25</v>
      </c>
      <c r="N447" s="153"/>
      <c r="O447" s="188">
        <f t="shared" si="55"/>
        <v>0</v>
      </c>
      <c r="P447" s="109" t="s">
        <v>1468</v>
      </c>
      <c r="Q447" s="108">
        <f t="shared" si="56"/>
        <v>0</v>
      </c>
      <c r="R447" s="185">
        <f t="shared" si="57"/>
        <v>0</v>
      </c>
      <c r="S447" s="148"/>
      <c r="T447" s="148"/>
      <c r="U447" s="155"/>
      <c r="V447" s="155"/>
      <c r="W447" s="155"/>
      <c r="X447" s="155"/>
      <c r="Y447" s="155"/>
      <c r="Z447" s="101">
        <v>17</v>
      </c>
      <c r="AA447" s="102" t="s">
        <v>781</v>
      </c>
      <c r="AB447" s="102" t="s">
        <v>782</v>
      </c>
      <c r="AC447" s="102" t="s">
        <v>631</v>
      </c>
    </row>
    <row r="448" spans="1:29" s="189" customFormat="1" hidden="1">
      <c r="A448" s="195">
        <v>0</v>
      </c>
      <c r="B448" s="148" t="s">
        <v>2000</v>
      </c>
      <c r="C448" s="148" t="s">
        <v>779</v>
      </c>
      <c r="D448" s="149" t="s">
        <v>2</v>
      </c>
      <c r="E448" s="148" t="s">
        <v>780</v>
      </c>
      <c r="F448" s="148" t="s">
        <v>781</v>
      </c>
      <c r="G448" s="148" t="s">
        <v>782</v>
      </c>
      <c r="H448" s="148" t="s">
        <v>631</v>
      </c>
      <c r="I448" s="150"/>
      <c r="J448" s="150" t="s">
        <v>69</v>
      </c>
      <c r="K448" s="151">
        <v>150</v>
      </c>
      <c r="L448" s="187"/>
      <c r="M448" s="152">
        <v>25</v>
      </c>
      <c r="N448" s="153"/>
      <c r="O448" s="188">
        <f t="shared" ref="O448:O479" si="58">IF(L448&lt;&gt;"",N448*L448,K448*N448)</f>
        <v>0</v>
      </c>
      <c r="P448" s="109" t="s">
        <v>1468</v>
      </c>
      <c r="Q448" s="108">
        <f t="shared" ref="Q448:Q479" si="59">N448/200</f>
        <v>0</v>
      </c>
      <c r="R448" s="185">
        <f t="shared" si="57"/>
        <v>0</v>
      </c>
      <c r="S448" s="148"/>
      <c r="T448" s="148"/>
      <c r="U448" s="155"/>
      <c r="V448" s="155"/>
      <c r="W448" s="155"/>
      <c r="X448" s="155"/>
      <c r="Y448" s="155"/>
      <c r="Z448" s="101">
        <v>17</v>
      </c>
      <c r="AA448" s="102" t="s">
        <v>781</v>
      </c>
      <c r="AB448" s="102" t="s">
        <v>782</v>
      </c>
      <c r="AC448" s="102" t="s">
        <v>631</v>
      </c>
    </row>
    <row r="449" spans="1:29" s="189" customFormat="1" hidden="1">
      <c r="A449" s="195">
        <v>0</v>
      </c>
      <c r="B449" s="148" t="s">
        <v>17</v>
      </c>
      <c r="C449" s="148" t="s">
        <v>783</v>
      </c>
      <c r="D449" s="149" t="s">
        <v>2</v>
      </c>
      <c r="E449" s="148" t="s">
        <v>780</v>
      </c>
      <c r="F449" s="148" t="s">
        <v>781</v>
      </c>
      <c r="G449" s="148" t="s">
        <v>784</v>
      </c>
      <c r="H449" s="148" t="s">
        <v>631</v>
      </c>
      <c r="I449" s="150"/>
      <c r="J449" s="150" t="s">
        <v>69</v>
      </c>
      <c r="K449" s="151">
        <v>110</v>
      </c>
      <c r="L449" s="187"/>
      <c r="M449" s="152">
        <v>25</v>
      </c>
      <c r="N449" s="153"/>
      <c r="O449" s="188">
        <f t="shared" si="58"/>
        <v>0</v>
      </c>
      <c r="P449" s="109" t="s">
        <v>1468</v>
      </c>
      <c r="Q449" s="108">
        <f t="shared" si="59"/>
        <v>0</v>
      </c>
      <c r="R449" s="185">
        <f t="shared" si="57"/>
        <v>0</v>
      </c>
      <c r="S449" s="148"/>
      <c r="T449" s="148"/>
      <c r="U449" s="155"/>
      <c r="V449" s="155"/>
      <c r="W449" s="155"/>
      <c r="X449" s="155"/>
      <c r="Y449" s="155"/>
      <c r="Z449" s="101">
        <v>17</v>
      </c>
      <c r="AA449" s="102" t="s">
        <v>781</v>
      </c>
      <c r="AB449" s="102" t="s">
        <v>784</v>
      </c>
      <c r="AC449" s="102" t="s">
        <v>631</v>
      </c>
    </row>
    <row r="450" spans="1:29" s="189" customFormat="1" hidden="1">
      <c r="A450" s="195">
        <v>0</v>
      </c>
      <c r="B450" s="148" t="s">
        <v>17</v>
      </c>
      <c r="C450" s="148" t="s">
        <v>1492</v>
      </c>
      <c r="D450" s="149"/>
      <c r="E450" s="148" t="s">
        <v>1556</v>
      </c>
      <c r="F450" s="148" t="s">
        <v>1536</v>
      </c>
      <c r="G450" s="148" t="s">
        <v>1603</v>
      </c>
      <c r="H450" s="148" t="s">
        <v>631</v>
      </c>
      <c r="I450" s="150"/>
      <c r="J450" s="150" t="s">
        <v>69</v>
      </c>
      <c r="K450" s="151">
        <v>93</v>
      </c>
      <c r="L450" s="187"/>
      <c r="M450" s="152">
        <v>25</v>
      </c>
      <c r="N450" s="153"/>
      <c r="O450" s="188">
        <f t="shared" si="58"/>
        <v>0</v>
      </c>
      <c r="P450" s="109" t="s">
        <v>1468</v>
      </c>
      <c r="Q450" s="108">
        <f t="shared" si="59"/>
        <v>0</v>
      </c>
      <c r="R450" s="185">
        <f t="shared" si="57"/>
        <v>0</v>
      </c>
      <c r="S450" s="148"/>
      <c r="T450" s="148"/>
      <c r="U450" s="155"/>
      <c r="V450" s="155"/>
      <c r="W450" s="155"/>
      <c r="X450" s="155"/>
      <c r="Y450" s="155"/>
      <c r="Z450" s="101">
        <v>17</v>
      </c>
      <c r="AA450" s="102" t="s">
        <v>1536</v>
      </c>
      <c r="AB450" s="102" t="s">
        <v>1603</v>
      </c>
      <c r="AC450" s="102" t="s">
        <v>631</v>
      </c>
    </row>
    <row r="451" spans="1:29" s="189" customFormat="1" hidden="1">
      <c r="A451" s="195">
        <v>0</v>
      </c>
      <c r="B451" s="148" t="s">
        <v>2000</v>
      </c>
      <c r="C451" s="148" t="s">
        <v>1720</v>
      </c>
      <c r="D451" s="149" t="s">
        <v>2</v>
      </c>
      <c r="E451" s="148" t="s">
        <v>1721</v>
      </c>
      <c r="F451" s="148" t="s">
        <v>1536</v>
      </c>
      <c r="G451" s="148" t="s">
        <v>1603</v>
      </c>
      <c r="H451" s="148" t="s">
        <v>1693</v>
      </c>
      <c r="I451" s="156"/>
      <c r="J451" s="150" t="s">
        <v>40</v>
      </c>
      <c r="K451" s="151">
        <v>95</v>
      </c>
      <c r="L451" s="187"/>
      <c r="M451" s="152">
        <v>25</v>
      </c>
      <c r="N451" s="153"/>
      <c r="O451" s="188">
        <f t="shared" si="58"/>
        <v>0</v>
      </c>
      <c r="P451" s="109" t="s">
        <v>1468</v>
      </c>
      <c r="Q451" s="108">
        <f t="shared" si="59"/>
        <v>0</v>
      </c>
      <c r="R451" s="185">
        <f t="shared" si="57"/>
        <v>0</v>
      </c>
      <c r="S451" s="148"/>
      <c r="T451" s="148"/>
      <c r="U451" s="155"/>
      <c r="V451" s="155"/>
      <c r="W451" s="155"/>
      <c r="X451" s="155"/>
      <c r="Y451" s="155"/>
      <c r="Z451" s="101">
        <v>17</v>
      </c>
      <c r="AA451" s="102" t="s">
        <v>1536</v>
      </c>
      <c r="AB451" s="102" t="s">
        <v>1603</v>
      </c>
      <c r="AC451" s="102" t="s">
        <v>1693</v>
      </c>
    </row>
    <row r="452" spans="1:29" s="189" customFormat="1" hidden="1">
      <c r="A452" s="195">
        <v>0</v>
      </c>
      <c r="B452" s="148" t="s">
        <v>2000</v>
      </c>
      <c r="C452" s="148" t="s">
        <v>1722</v>
      </c>
      <c r="D452" s="149" t="s">
        <v>2</v>
      </c>
      <c r="E452" s="148" t="s">
        <v>1721</v>
      </c>
      <c r="F452" s="148" t="s">
        <v>1536</v>
      </c>
      <c r="G452" s="148" t="s">
        <v>1723</v>
      </c>
      <c r="H452" s="148" t="s">
        <v>1693</v>
      </c>
      <c r="I452" s="156"/>
      <c r="J452" s="150" t="s">
        <v>40</v>
      </c>
      <c r="K452" s="151">
        <v>95</v>
      </c>
      <c r="L452" s="187"/>
      <c r="M452" s="152">
        <v>25</v>
      </c>
      <c r="N452" s="153"/>
      <c r="O452" s="188">
        <f t="shared" si="58"/>
        <v>0</v>
      </c>
      <c r="P452" s="109" t="s">
        <v>1468</v>
      </c>
      <c r="Q452" s="108">
        <f t="shared" si="59"/>
        <v>0</v>
      </c>
      <c r="R452" s="185">
        <f t="shared" si="57"/>
        <v>0</v>
      </c>
      <c r="S452" s="148"/>
      <c r="T452" s="148"/>
      <c r="U452" s="155"/>
      <c r="V452" s="155"/>
      <c r="W452" s="155"/>
      <c r="X452" s="155"/>
      <c r="Y452" s="155"/>
      <c r="Z452" s="101">
        <v>17</v>
      </c>
      <c r="AA452" s="102" t="s">
        <v>1536</v>
      </c>
      <c r="AB452" s="102" t="s">
        <v>1723</v>
      </c>
      <c r="AC452" s="102" t="s">
        <v>1693</v>
      </c>
    </row>
    <row r="453" spans="1:29" s="189" customFormat="1" hidden="1">
      <c r="A453" s="195">
        <v>0</v>
      </c>
      <c r="B453" s="148" t="s">
        <v>2000</v>
      </c>
      <c r="C453" s="148" t="s">
        <v>1724</v>
      </c>
      <c r="D453" s="149" t="s">
        <v>2</v>
      </c>
      <c r="E453" s="148" t="s">
        <v>1721</v>
      </c>
      <c r="F453" s="148" t="s">
        <v>1536</v>
      </c>
      <c r="G453" s="148" t="s">
        <v>1725</v>
      </c>
      <c r="H453" s="148" t="s">
        <v>1693</v>
      </c>
      <c r="I453" s="156"/>
      <c r="J453" s="150" t="s">
        <v>40</v>
      </c>
      <c r="K453" s="151">
        <v>95</v>
      </c>
      <c r="L453" s="187"/>
      <c r="M453" s="152">
        <v>25</v>
      </c>
      <c r="N453" s="153"/>
      <c r="O453" s="188">
        <f t="shared" si="58"/>
        <v>0</v>
      </c>
      <c r="P453" s="109" t="s">
        <v>1468</v>
      </c>
      <c r="Q453" s="108">
        <f t="shared" si="59"/>
        <v>0</v>
      </c>
      <c r="R453" s="185">
        <f t="shared" si="57"/>
        <v>0</v>
      </c>
      <c r="S453" s="148"/>
      <c r="T453" s="148"/>
      <c r="U453" s="155"/>
      <c r="V453" s="155"/>
      <c r="W453" s="155"/>
      <c r="X453" s="155"/>
      <c r="Y453" s="155"/>
      <c r="Z453" s="101">
        <v>17</v>
      </c>
      <c r="AA453" s="102" t="s">
        <v>1536</v>
      </c>
      <c r="AB453" s="102" t="s">
        <v>1725</v>
      </c>
      <c r="AC453" s="102" t="s">
        <v>1693</v>
      </c>
    </row>
    <row r="454" spans="1:29" s="189" customFormat="1" hidden="1">
      <c r="A454" s="195">
        <v>0</v>
      </c>
      <c r="B454" s="148" t="s">
        <v>2000</v>
      </c>
      <c r="C454" s="148" t="s">
        <v>1726</v>
      </c>
      <c r="D454" s="149" t="s">
        <v>2</v>
      </c>
      <c r="E454" s="148" t="s">
        <v>1721</v>
      </c>
      <c r="F454" s="148" t="s">
        <v>1536</v>
      </c>
      <c r="G454" s="148" t="s">
        <v>1727</v>
      </c>
      <c r="H454" s="148" t="s">
        <v>1693</v>
      </c>
      <c r="I454" s="156"/>
      <c r="J454" s="150" t="s">
        <v>40</v>
      </c>
      <c r="K454" s="151">
        <v>95</v>
      </c>
      <c r="L454" s="187"/>
      <c r="M454" s="152">
        <v>25</v>
      </c>
      <c r="N454" s="153"/>
      <c r="O454" s="188">
        <f t="shared" si="58"/>
        <v>0</v>
      </c>
      <c r="P454" s="109" t="s">
        <v>1468</v>
      </c>
      <c r="Q454" s="108">
        <f t="shared" si="59"/>
        <v>0</v>
      </c>
      <c r="R454" s="185">
        <f t="shared" si="57"/>
        <v>0</v>
      </c>
      <c r="S454" s="148"/>
      <c r="T454" s="148"/>
      <c r="U454" s="155"/>
      <c r="V454" s="155"/>
      <c r="W454" s="155"/>
      <c r="X454" s="155"/>
      <c r="Y454" s="155"/>
      <c r="Z454" s="101">
        <v>17</v>
      </c>
      <c r="AA454" s="102" t="s">
        <v>1536</v>
      </c>
      <c r="AB454" s="102" t="s">
        <v>1727</v>
      </c>
      <c r="AC454" s="102" t="s">
        <v>1693</v>
      </c>
    </row>
    <row r="455" spans="1:29" s="189" customFormat="1" hidden="1">
      <c r="A455" s="195">
        <v>0</v>
      </c>
      <c r="B455" s="148" t="s">
        <v>17</v>
      </c>
      <c r="C455" s="148" t="s">
        <v>1631</v>
      </c>
      <c r="D455" s="149"/>
      <c r="E455" s="148" t="s">
        <v>1556</v>
      </c>
      <c r="F455" s="148" t="s">
        <v>1536</v>
      </c>
      <c r="G455" s="148" t="s">
        <v>1630</v>
      </c>
      <c r="H455" s="148" t="s">
        <v>631</v>
      </c>
      <c r="I455" s="150"/>
      <c r="J455" s="150" t="s">
        <v>69</v>
      </c>
      <c r="K455" s="151">
        <v>97</v>
      </c>
      <c r="L455" s="187"/>
      <c r="M455" s="152">
        <v>25</v>
      </c>
      <c r="N455" s="153"/>
      <c r="O455" s="188">
        <f t="shared" si="58"/>
        <v>0</v>
      </c>
      <c r="P455" s="109" t="s">
        <v>1468</v>
      </c>
      <c r="Q455" s="108">
        <f t="shared" si="59"/>
        <v>0</v>
      </c>
      <c r="R455" s="185">
        <f t="shared" si="57"/>
        <v>0</v>
      </c>
      <c r="S455" s="148"/>
      <c r="T455" s="148"/>
      <c r="U455" s="155"/>
      <c r="V455" s="155"/>
      <c r="W455" s="155"/>
      <c r="X455" s="155"/>
      <c r="Y455" s="155"/>
      <c r="Z455" s="101">
        <v>17</v>
      </c>
      <c r="AA455" s="102" t="s">
        <v>1536</v>
      </c>
      <c r="AB455" s="102" t="s">
        <v>1630</v>
      </c>
      <c r="AC455" s="102" t="s">
        <v>631</v>
      </c>
    </row>
    <row r="456" spans="1:29" s="189" customFormat="1" hidden="1">
      <c r="A456" s="195">
        <v>0</v>
      </c>
      <c r="B456" s="148" t="s">
        <v>2000</v>
      </c>
      <c r="C456" s="148" t="s">
        <v>1728</v>
      </c>
      <c r="D456" s="149" t="s">
        <v>2</v>
      </c>
      <c r="E456" s="148" t="s">
        <v>1721</v>
      </c>
      <c r="F456" s="148" t="s">
        <v>1536</v>
      </c>
      <c r="G456" s="148" t="s">
        <v>1729</v>
      </c>
      <c r="H456" s="148" t="s">
        <v>1693</v>
      </c>
      <c r="I456" s="156"/>
      <c r="J456" s="150" t="s">
        <v>40</v>
      </c>
      <c r="K456" s="151">
        <v>95</v>
      </c>
      <c r="L456" s="187"/>
      <c r="M456" s="152">
        <v>25</v>
      </c>
      <c r="N456" s="153"/>
      <c r="O456" s="188">
        <f t="shared" si="58"/>
        <v>0</v>
      </c>
      <c r="P456" s="109" t="s">
        <v>1468</v>
      </c>
      <c r="Q456" s="108">
        <f t="shared" si="59"/>
        <v>0</v>
      </c>
      <c r="R456" s="185">
        <f t="shared" si="57"/>
        <v>0</v>
      </c>
      <c r="S456" s="148"/>
      <c r="T456" s="148"/>
      <c r="U456" s="155"/>
      <c r="V456" s="155"/>
      <c r="W456" s="155"/>
      <c r="X456" s="155"/>
      <c r="Y456" s="155"/>
      <c r="Z456" s="101">
        <v>17</v>
      </c>
      <c r="AA456" s="102" t="s">
        <v>1536</v>
      </c>
      <c r="AB456" s="102" t="s">
        <v>1729</v>
      </c>
      <c r="AC456" s="102" t="s">
        <v>1693</v>
      </c>
    </row>
    <row r="457" spans="1:29" s="189" customFormat="1" hidden="1">
      <c r="A457" s="195">
        <v>0</v>
      </c>
      <c r="B457" s="148" t="s">
        <v>2000</v>
      </c>
      <c r="C457" s="148" t="s">
        <v>785</v>
      </c>
      <c r="D457" s="149" t="s">
        <v>2</v>
      </c>
      <c r="E457" s="148" t="s">
        <v>786</v>
      </c>
      <c r="F457" s="148" t="s">
        <v>787</v>
      </c>
      <c r="G457" s="148" t="s">
        <v>788</v>
      </c>
      <c r="H457" s="148" t="s">
        <v>631</v>
      </c>
      <c r="I457" s="156" t="s">
        <v>44</v>
      </c>
      <c r="J457" s="150" t="s">
        <v>69</v>
      </c>
      <c r="K457" s="151">
        <v>48</v>
      </c>
      <c r="L457" s="187"/>
      <c r="M457" s="152">
        <v>25</v>
      </c>
      <c r="N457" s="153"/>
      <c r="O457" s="188">
        <f t="shared" si="58"/>
        <v>0</v>
      </c>
      <c r="P457" s="109" t="s">
        <v>1468</v>
      </c>
      <c r="Q457" s="108">
        <f t="shared" si="59"/>
        <v>0</v>
      </c>
      <c r="R457" s="185">
        <f t="shared" si="57"/>
        <v>0</v>
      </c>
      <c r="S457" s="148"/>
      <c r="T457" s="148"/>
      <c r="U457" s="155"/>
      <c r="V457" s="155"/>
      <c r="W457" s="155"/>
      <c r="X457" s="155"/>
      <c r="Y457" s="155"/>
      <c r="Z457" s="101">
        <v>17</v>
      </c>
      <c r="AA457" s="102" t="s">
        <v>787</v>
      </c>
      <c r="AB457" s="102" t="s">
        <v>788</v>
      </c>
      <c r="AC457" s="102" t="s">
        <v>631</v>
      </c>
    </row>
    <row r="458" spans="1:29" s="189" customFormat="1" hidden="1">
      <c r="A458" s="195">
        <v>0</v>
      </c>
      <c r="B458" s="148" t="s">
        <v>2000</v>
      </c>
      <c r="C458" s="148" t="s">
        <v>1493</v>
      </c>
      <c r="D458" s="149" t="s">
        <v>2</v>
      </c>
      <c r="E458" s="148" t="s">
        <v>786</v>
      </c>
      <c r="F458" s="148" t="s">
        <v>787</v>
      </c>
      <c r="G458" s="148" t="s">
        <v>1604</v>
      </c>
      <c r="H458" s="148" t="s">
        <v>631</v>
      </c>
      <c r="I458" s="156" t="s">
        <v>44</v>
      </c>
      <c r="J458" s="150" t="s">
        <v>69</v>
      </c>
      <c r="K458" s="151">
        <v>109</v>
      </c>
      <c r="L458" s="187"/>
      <c r="M458" s="152">
        <v>25</v>
      </c>
      <c r="N458" s="153"/>
      <c r="O458" s="188">
        <f t="shared" si="58"/>
        <v>0</v>
      </c>
      <c r="P458" s="109" t="s">
        <v>1468</v>
      </c>
      <c r="Q458" s="108">
        <f t="shared" si="59"/>
        <v>0</v>
      </c>
      <c r="R458" s="185">
        <f t="shared" si="57"/>
        <v>0</v>
      </c>
      <c r="S458" s="148"/>
      <c r="T458" s="148"/>
      <c r="U458" s="155"/>
      <c r="V458" s="155"/>
      <c r="W458" s="155"/>
      <c r="X458" s="155"/>
      <c r="Y458" s="155"/>
      <c r="Z458" s="101">
        <v>17</v>
      </c>
      <c r="AA458" s="102" t="s">
        <v>787</v>
      </c>
      <c r="AB458" s="102" t="s">
        <v>1604</v>
      </c>
      <c r="AC458" s="102" t="s">
        <v>631</v>
      </c>
    </row>
    <row r="459" spans="1:29" s="189" customFormat="1" hidden="1">
      <c r="A459" s="195">
        <v>0</v>
      </c>
      <c r="B459" s="148" t="s">
        <v>2000</v>
      </c>
      <c r="C459" s="148" t="s">
        <v>1730</v>
      </c>
      <c r="D459" s="149" t="s">
        <v>2</v>
      </c>
      <c r="E459" s="148" t="s">
        <v>786</v>
      </c>
      <c r="F459" s="148" t="s">
        <v>1731</v>
      </c>
      <c r="G459" s="148" t="s">
        <v>1732</v>
      </c>
      <c r="H459" s="148" t="s">
        <v>1691</v>
      </c>
      <c r="I459" s="156"/>
      <c r="J459" s="150" t="s">
        <v>40</v>
      </c>
      <c r="K459" s="151">
        <v>95</v>
      </c>
      <c r="L459" s="187"/>
      <c r="M459" s="152">
        <v>25</v>
      </c>
      <c r="N459" s="153"/>
      <c r="O459" s="188">
        <f t="shared" si="58"/>
        <v>0</v>
      </c>
      <c r="P459" s="109" t="s">
        <v>1468</v>
      </c>
      <c r="Q459" s="108">
        <f t="shared" si="59"/>
        <v>0</v>
      </c>
      <c r="R459" s="185">
        <f t="shared" si="57"/>
        <v>0</v>
      </c>
      <c r="S459" s="148"/>
      <c r="T459" s="148"/>
      <c r="U459" s="155"/>
      <c r="V459" s="155"/>
      <c r="W459" s="155"/>
      <c r="X459" s="155"/>
      <c r="Y459" s="155"/>
      <c r="Z459" s="101">
        <v>17</v>
      </c>
      <c r="AA459" s="102" t="s">
        <v>1731</v>
      </c>
      <c r="AB459" s="102" t="s">
        <v>1732</v>
      </c>
      <c r="AC459" s="102" t="s">
        <v>1691</v>
      </c>
    </row>
    <row r="460" spans="1:29" s="189" customFormat="1" hidden="1">
      <c r="A460" s="195">
        <v>0</v>
      </c>
      <c r="B460" s="148" t="s">
        <v>17</v>
      </c>
      <c r="C460" s="148" t="s">
        <v>789</v>
      </c>
      <c r="D460" s="149" t="s">
        <v>2</v>
      </c>
      <c r="E460" s="148" t="s">
        <v>790</v>
      </c>
      <c r="F460" s="148" t="s">
        <v>791</v>
      </c>
      <c r="G460" s="148" t="s">
        <v>792</v>
      </c>
      <c r="H460" s="148" t="s">
        <v>631</v>
      </c>
      <c r="I460" s="156"/>
      <c r="J460" s="150" t="s">
        <v>69</v>
      </c>
      <c r="K460" s="151">
        <v>73</v>
      </c>
      <c r="L460" s="187"/>
      <c r="M460" s="152">
        <v>25</v>
      </c>
      <c r="N460" s="153"/>
      <c r="O460" s="188">
        <f t="shared" si="58"/>
        <v>0</v>
      </c>
      <c r="P460" s="109" t="s">
        <v>1468</v>
      </c>
      <c r="Q460" s="108">
        <f t="shared" si="59"/>
        <v>0</v>
      </c>
      <c r="R460" s="185">
        <f t="shared" si="57"/>
        <v>0</v>
      </c>
      <c r="S460" s="148"/>
      <c r="T460" s="148"/>
      <c r="U460" s="155"/>
      <c r="V460" s="155"/>
      <c r="W460" s="155"/>
      <c r="X460" s="155"/>
      <c r="Y460" s="155"/>
      <c r="Z460" s="101">
        <v>17</v>
      </c>
      <c r="AA460" s="102" t="s">
        <v>791</v>
      </c>
      <c r="AB460" s="102" t="s">
        <v>792</v>
      </c>
      <c r="AC460" s="102" t="s">
        <v>631</v>
      </c>
    </row>
    <row r="461" spans="1:29" s="189" customFormat="1" hidden="1">
      <c r="A461" s="195">
        <v>0</v>
      </c>
      <c r="B461" s="148" t="s">
        <v>2000</v>
      </c>
      <c r="C461" s="148" t="s">
        <v>1494</v>
      </c>
      <c r="D461" s="149" t="s">
        <v>2</v>
      </c>
      <c r="E461" s="148" t="s">
        <v>794</v>
      </c>
      <c r="F461" s="148" t="s">
        <v>795</v>
      </c>
      <c r="G461" s="148" t="s">
        <v>1605</v>
      </c>
      <c r="H461" s="148" t="s">
        <v>631</v>
      </c>
      <c r="I461" s="156" t="s">
        <v>44</v>
      </c>
      <c r="J461" s="150" t="s">
        <v>69</v>
      </c>
      <c r="K461" s="151">
        <v>127</v>
      </c>
      <c r="L461" s="187"/>
      <c r="M461" s="152">
        <v>25</v>
      </c>
      <c r="N461" s="153"/>
      <c r="O461" s="188">
        <f t="shared" si="58"/>
        <v>0</v>
      </c>
      <c r="P461" s="109" t="s">
        <v>1468</v>
      </c>
      <c r="Q461" s="108">
        <f t="shared" si="59"/>
        <v>0</v>
      </c>
      <c r="R461" s="185">
        <f t="shared" si="57"/>
        <v>0</v>
      </c>
      <c r="S461" s="148"/>
      <c r="T461" s="148"/>
      <c r="U461" s="155"/>
      <c r="V461" s="155"/>
      <c r="W461" s="155"/>
      <c r="X461" s="155"/>
      <c r="Y461" s="155"/>
      <c r="Z461" s="101">
        <v>17</v>
      </c>
      <c r="AA461" s="102" t="s">
        <v>795</v>
      </c>
      <c r="AB461" s="102" t="s">
        <v>1605</v>
      </c>
      <c r="AC461" s="102" t="s">
        <v>631</v>
      </c>
    </row>
    <row r="462" spans="1:29" s="189" customFormat="1" hidden="1">
      <c r="A462" s="195">
        <v>0</v>
      </c>
      <c r="B462" s="148" t="s">
        <v>17</v>
      </c>
      <c r="C462" s="148" t="s">
        <v>793</v>
      </c>
      <c r="D462" s="149" t="s">
        <v>2</v>
      </c>
      <c r="E462" s="148" t="s">
        <v>794</v>
      </c>
      <c r="F462" s="148" t="s">
        <v>795</v>
      </c>
      <c r="G462" s="148" t="s">
        <v>796</v>
      </c>
      <c r="H462" s="148" t="s">
        <v>631</v>
      </c>
      <c r="I462" s="150"/>
      <c r="J462" s="150" t="s">
        <v>69</v>
      </c>
      <c r="K462" s="151">
        <v>115</v>
      </c>
      <c r="L462" s="187"/>
      <c r="M462" s="152">
        <v>25</v>
      </c>
      <c r="N462" s="153"/>
      <c r="O462" s="188">
        <f t="shared" si="58"/>
        <v>0</v>
      </c>
      <c r="P462" s="109" t="s">
        <v>1468</v>
      </c>
      <c r="Q462" s="108">
        <f t="shared" si="59"/>
        <v>0</v>
      </c>
      <c r="R462" s="185">
        <f t="shared" si="57"/>
        <v>0</v>
      </c>
      <c r="S462" s="148"/>
      <c r="T462" s="148"/>
      <c r="U462" s="155"/>
      <c r="V462" s="155"/>
      <c r="W462" s="155"/>
      <c r="X462" s="155"/>
      <c r="Y462" s="155"/>
      <c r="Z462" s="101">
        <v>17</v>
      </c>
      <c r="AA462" s="102" t="s">
        <v>795</v>
      </c>
      <c r="AB462" s="102" t="s">
        <v>796</v>
      </c>
      <c r="AC462" s="102" t="s">
        <v>631</v>
      </c>
    </row>
    <row r="463" spans="1:29" s="189" customFormat="1" hidden="1">
      <c r="A463" s="195">
        <v>0</v>
      </c>
      <c r="B463" s="148" t="s">
        <v>2000</v>
      </c>
      <c r="C463" s="148" t="s">
        <v>1733</v>
      </c>
      <c r="D463" s="149" t="s">
        <v>2</v>
      </c>
      <c r="E463" s="148" t="s">
        <v>794</v>
      </c>
      <c r="F463" s="148" t="s">
        <v>795</v>
      </c>
      <c r="G463" s="148" t="s">
        <v>1734</v>
      </c>
      <c r="H463" s="148" t="s">
        <v>1679</v>
      </c>
      <c r="I463" s="156"/>
      <c r="J463" s="150" t="s">
        <v>40</v>
      </c>
      <c r="K463" s="151">
        <v>95</v>
      </c>
      <c r="L463" s="187"/>
      <c r="M463" s="152">
        <v>25</v>
      </c>
      <c r="N463" s="153"/>
      <c r="O463" s="188">
        <f t="shared" si="58"/>
        <v>0</v>
      </c>
      <c r="P463" s="109" t="s">
        <v>1468</v>
      </c>
      <c r="Q463" s="108">
        <f t="shared" si="59"/>
        <v>0</v>
      </c>
      <c r="R463" s="185">
        <f t="shared" si="57"/>
        <v>0</v>
      </c>
      <c r="S463" s="148"/>
      <c r="T463" s="148"/>
      <c r="U463" s="155"/>
      <c r="V463" s="155"/>
      <c r="W463" s="155"/>
      <c r="X463" s="155"/>
      <c r="Y463" s="155"/>
      <c r="Z463" s="101">
        <v>17</v>
      </c>
      <c r="AA463" s="102" t="s">
        <v>795</v>
      </c>
      <c r="AB463" s="102" t="s">
        <v>1734</v>
      </c>
      <c r="AC463" s="102" t="s">
        <v>1679</v>
      </c>
    </row>
    <row r="464" spans="1:29" s="189" customFormat="1" hidden="1">
      <c r="A464" s="195">
        <v>0</v>
      </c>
      <c r="B464" s="148" t="s">
        <v>2000</v>
      </c>
      <c r="C464" s="148" t="s">
        <v>797</v>
      </c>
      <c r="D464" s="149" t="s">
        <v>2</v>
      </c>
      <c r="E464" s="148" t="s">
        <v>798</v>
      </c>
      <c r="F464" s="148" t="s">
        <v>799</v>
      </c>
      <c r="G464" s="148" t="s">
        <v>800</v>
      </c>
      <c r="H464" s="148" t="s">
        <v>631</v>
      </c>
      <c r="I464" s="156" t="s">
        <v>44</v>
      </c>
      <c r="J464" s="150" t="s">
        <v>69</v>
      </c>
      <c r="K464" s="151">
        <v>105</v>
      </c>
      <c r="L464" s="187"/>
      <c r="M464" s="152">
        <v>25</v>
      </c>
      <c r="N464" s="153"/>
      <c r="O464" s="188">
        <f t="shared" si="58"/>
        <v>0</v>
      </c>
      <c r="P464" s="109" t="s">
        <v>1468</v>
      </c>
      <c r="Q464" s="108">
        <f t="shared" si="59"/>
        <v>0</v>
      </c>
      <c r="R464" s="185">
        <f t="shared" si="57"/>
        <v>0</v>
      </c>
      <c r="S464" s="148"/>
      <c r="T464" s="148"/>
      <c r="U464" s="155"/>
      <c r="V464" s="155"/>
      <c r="W464" s="155"/>
      <c r="X464" s="155"/>
      <c r="Y464" s="155"/>
      <c r="Z464" s="101">
        <v>17</v>
      </c>
      <c r="AA464" s="102" t="s">
        <v>799</v>
      </c>
      <c r="AB464" s="102" t="s">
        <v>800</v>
      </c>
      <c r="AC464" s="102" t="s">
        <v>631</v>
      </c>
    </row>
    <row r="465" spans="1:29" s="189" customFormat="1" hidden="1">
      <c r="A465" s="195">
        <v>0</v>
      </c>
      <c r="B465" s="148" t="s">
        <v>2000</v>
      </c>
      <c r="C465" s="148" t="s">
        <v>1495</v>
      </c>
      <c r="D465" s="149" t="s">
        <v>2</v>
      </c>
      <c r="E465" s="148" t="s">
        <v>806</v>
      </c>
      <c r="F465" s="148" t="s">
        <v>807</v>
      </c>
      <c r="G465" s="148" t="s">
        <v>1606</v>
      </c>
      <c r="H465" s="148" t="s">
        <v>631</v>
      </c>
      <c r="I465" s="156" t="s">
        <v>44</v>
      </c>
      <c r="J465" s="150" t="s">
        <v>69</v>
      </c>
      <c r="K465" s="151">
        <v>216</v>
      </c>
      <c r="L465" s="187"/>
      <c r="M465" s="152">
        <v>25</v>
      </c>
      <c r="N465" s="153"/>
      <c r="O465" s="188">
        <f t="shared" si="58"/>
        <v>0</v>
      </c>
      <c r="P465" s="109" t="s">
        <v>1468</v>
      </c>
      <c r="Q465" s="108">
        <f t="shared" si="59"/>
        <v>0</v>
      </c>
      <c r="R465" s="185">
        <f t="shared" si="57"/>
        <v>0</v>
      </c>
      <c r="S465" s="148"/>
      <c r="T465" s="148"/>
      <c r="U465" s="155"/>
      <c r="V465" s="155"/>
      <c r="W465" s="155"/>
      <c r="X465" s="155"/>
      <c r="Y465" s="155"/>
      <c r="Z465" s="101">
        <v>17</v>
      </c>
      <c r="AA465" s="102" t="s">
        <v>807</v>
      </c>
      <c r="AB465" s="102" t="s">
        <v>1606</v>
      </c>
      <c r="AC465" s="102" t="s">
        <v>631</v>
      </c>
    </row>
    <row r="466" spans="1:29" s="189" customFormat="1" hidden="1">
      <c r="A466" s="195">
        <v>0</v>
      </c>
      <c r="B466" s="148" t="s">
        <v>17</v>
      </c>
      <c r="C466" s="148" t="s">
        <v>805</v>
      </c>
      <c r="D466" s="149" t="s">
        <v>2</v>
      </c>
      <c r="E466" s="148" t="s">
        <v>806</v>
      </c>
      <c r="F466" s="148" t="s">
        <v>807</v>
      </c>
      <c r="G466" s="148" t="s">
        <v>808</v>
      </c>
      <c r="H466" s="148" t="s">
        <v>631</v>
      </c>
      <c r="I466" s="150"/>
      <c r="J466" s="150" t="s">
        <v>69</v>
      </c>
      <c r="K466" s="151">
        <v>237</v>
      </c>
      <c r="L466" s="187"/>
      <c r="M466" s="152">
        <v>25</v>
      </c>
      <c r="N466" s="153"/>
      <c r="O466" s="188">
        <f t="shared" si="58"/>
        <v>0</v>
      </c>
      <c r="P466" s="109" t="s">
        <v>1468</v>
      </c>
      <c r="Q466" s="108">
        <f t="shared" si="59"/>
        <v>0</v>
      </c>
      <c r="R466" s="185">
        <f t="shared" si="57"/>
        <v>0</v>
      </c>
      <c r="S466" s="148"/>
      <c r="T466" s="148"/>
      <c r="U466" s="155"/>
      <c r="V466" s="155"/>
      <c r="W466" s="155"/>
      <c r="X466" s="155"/>
      <c r="Y466" s="155"/>
      <c r="Z466" s="101">
        <v>17</v>
      </c>
      <c r="AA466" s="102" t="s">
        <v>807</v>
      </c>
      <c r="AB466" s="102" t="s">
        <v>808</v>
      </c>
      <c r="AC466" s="102" t="s">
        <v>631</v>
      </c>
    </row>
    <row r="467" spans="1:29" s="189" customFormat="1" hidden="1">
      <c r="A467" s="195">
        <v>0</v>
      </c>
      <c r="B467" s="148" t="s">
        <v>2000</v>
      </c>
      <c r="C467" s="148" t="s">
        <v>1735</v>
      </c>
      <c r="D467" s="149" t="s">
        <v>2</v>
      </c>
      <c r="E467" s="148" t="s">
        <v>1736</v>
      </c>
      <c r="F467" s="148" t="s">
        <v>1737</v>
      </c>
      <c r="G467" s="148"/>
      <c r="H467" s="148" t="s">
        <v>1691</v>
      </c>
      <c r="I467" s="156"/>
      <c r="J467" s="150" t="s">
        <v>40</v>
      </c>
      <c r="K467" s="151">
        <v>95</v>
      </c>
      <c r="L467" s="187"/>
      <c r="M467" s="152">
        <v>25</v>
      </c>
      <c r="N467" s="153"/>
      <c r="O467" s="188">
        <f t="shared" si="58"/>
        <v>0</v>
      </c>
      <c r="P467" s="109" t="s">
        <v>1468</v>
      </c>
      <c r="Q467" s="108">
        <f t="shared" si="59"/>
        <v>0</v>
      </c>
      <c r="R467" s="185">
        <f t="shared" si="57"/>
        <v>0</v>
      </c>
      <c r="S467" s="148"/>
      <c r="T467" s="148"/>
      <c r="U467" s="155"/>
      <c r="V467" s="155"/>
      <c r="W467" s="155"/>
      <c r="X467" s="155"/>
      <c r="Y467" s="155"/>
      <c r="Z467" s="101">
        <v>17</v>
      </c>
      <c r="AA467" s="102" t="s">
        <v>1737</v>
      </c>
      <c r="AB467" s="102"/>
      <c r="AC467" s="102" t="s">
        <v>1691</v>
      </c>
    </row>
    <row r="468" spans="1:29" s="189" customFormat="1" hidden="1">
      <c r="A468" s="195">
        <v>0</v>
      </c>
      <c r="B468" s="148" t="s">
        <v>2000</v>
      </c>
      <c r="C468" s="148" t="s">
        <v>1678</v>
      </c>
      <c r="D468" s="149" t="s">
        <v>2</v>
      </c>
      <c r="E468" s="148" t="s">
        <v>810</v>
      </c>
      <c r="F468" s="148" t="s">
        <v>811</v>
      </c>
      <c r="G468" s="148" t="s">
        <v>886</v>
      </c>
      <c r="H468" s="148" t="s">
        <v>1679</v>
      </c>
      <c r="I468" s="156"/>
      <c r="J468" s="150" t="s">
        <v>40</v>
      </c>
      <c r="K468" s="151">
        <v>337</v>
      </c>
      <c r="L468" s="187"/>
      <c r="M468" s="152">
        <v>25</v>
      </c>
      <c r="N468" s="153"/>
      <c r="O468" s="188">
        <f t="shared" si="58"/>
        <v>0</v>
      </c>
      <c r="P468" s="109" t="s">
        <v>1468</v>
      </c>
      <c r="Q468" s="108">
        <f t="shared" si="59"/>
        <v>0</v>
      </c>
      <c r="R468" s="185">
        <f t="shared" ref="R468:R499" si="60">IF(SUM($O$26:$O$5170)&gt;=100000,IF(L468&lt;&gt;"",O468,O468*0.95),O468)</f>
        <v>0</v>
      </c>
      <c r="S468" s="148"/>
      <c r="T468" s="148"/>
      <c r="U468" s="155"/>
      <c r="V468" s="155"/>
      <c r="W468" s="155"/>
      <c r="X468" s="155"/>
      <c r="Y468" s="155"/>
      <c r="Z468" s="101">
        <v>17</v>
      </c>
      <c r="AA468" s="102" t="s">
        <v>811</v>
      </c>
      <c r="AB468" s="102" t="s">
        <v>886</v>
      </c>
      <c r="AC468" s="102" t="s">
        <v>1679</v>
      </c>
    </row>
    <row r="469" spans="1:29" s="189" customFormat="1" hidden="1">
      <c r="A469" s="195">
        <v>0</v>
      </c>
      <c r="B469" s="148" t="s">
        <v>2000</v>
      </c>
      <c r="C469" s="148" t="s">
        <v>809</v>
      </c>
      <c r="D469" s="149" t="s">
        <v>2</v>
      </c>
      <c r="E469" s="148" t="s">
        <v>810</v>
      </c>
      <c r="F469" s="148" t="s">
        <v>811</v>
      </c>
      <c r="G469" s="148"/>
      <c r="H469" s="148" t="s">
        <v>631</v>
      </c>
      <c r="I469" s="156" t="s">
        <v>44</v>
      </c>
      <c r="J469" s="150" t="s">
        <v>69</v>
      </c>
      <c r="K469" s="151">
        <v>94</v>
      </c>
      <c r="L469" s="187"/>
      <c r="M469" s="152">
        <v>25</v>
      </c>
      <c r="N469" s="153"/>
      <c r="O469" s="188">
        <f t="shared" si="58"/>
        <v>0</v>
      </c>
      <c r="P469" s="109" t="s">
        <v>1468</v>
      </c>
      <c r="Q469" s="108">
        <f t="shared" si="59"/>
        <v>0</v>
      </c>
      <c r="R469" s="185">
        <f t="shared" si="60"/>
        <v>0</v>
      </c>
      <c r="S469" s="148"/>
      <c r="T469" s="148"/>
      <c r="U469" s="155"/>
      <c r="V469" s="155"/>
      <c r="W469" s="155"/>
      <c r="X469" s="155"/>
      <c r="Y469" s="155"/>
      <c r="Z469" s="101">
        <v>17</v>
      </c>
      <c r="AA469" s="102" t="s">
        <v>811</v>
      </c>
      <c r="AB469" s="102"/>
      <c r="AC469" s="102" t="s">
        <v>631</v>
      </c>
    </row>
    <row r="470" spans="1:29" s="189" customFormat="1" hidden="1">
      <c r="A470" s="195">
        <v>0</v>
      </c>
      <c r="B470" s="148" t="s">
        <v>2000</v>
      </c>
      <c r="C470" s="148" t="s">
        <v>1738</v>
      </c>
      <c r="D470" s="149" t="s">
        <v>2</v>
      </c>
      <c r="E470" s="148" t="s">
        <v>1739</v>
      </c>
      <c r="F470" s="148" t="s">
        <v>1740</v>
      </c>
      <c r="G470" s="148" t="s">
        <v>1741</v>
      </c>
      <c r="H470" s="148" t="s">
        <v>1691</v>
      </c>
      <c r="I470" s="156"/>
      <c r="J470" s="150" t="s">
        <v>40</v>
      </c>
      <c r="K470" s="151">
        <v>249</v>
      </c>
      <c r="L470" s="187"/>
      <c r="M470" s="152">
        <v>25</v>
      </c>
      <c r="N470" s="153"/>
      <c r="O470" s="188">
        <f t="shared" si="58"/>
        <v>0</v>
      </c>
      <c r="P470" s="109" t="s">
        <v>1468</v>
      </c>
      <c r="Q470" s="108">
        <f t="shared" si="59"/>
        <v>0</v>
      </c>
      <c r="R470" s="185">
        <f t="shared" si="60"/>
        <v>0</v>
      </c>
      <c r="S470" s="148"/>
      <c r="T470" s="148"/>
      <c r="U470" s="155"/>
      <c r="V470" s="155"/>
      <c r="W470" s="155"/>
      <c r="X470" s="155"/>
      <c r="Y470" s="155"/>
      <c r="Z470" s="101">
        <v>17</v>
      </c>
      <c r="AA470" s="102" t="s">
        <v>1740</v>
      </c>
      <c r="AB470" s="102" t="s">
        <v>1741</v>
      </c>
      <c r="AC470" s="102" t="s">
        <v>1691</v>
      </c>
    </row>
    <row r="471" spans="1:29" s="189" customFormat="1" hidden="1">
      <c r="A471" s="195">
        <v>0</v>
      </c>
      <c r="B471" s="148" t="s">
        <v>2000</v>
      </c>
      <c r="C471" s="148" t="s">
        <v>1742</v>
      </c>
      <c r="D471" s="149" t="s">
        <v>2</v>
      </c>
      <c r="E471" s="148" t="s">
        <v>1739</v>
      </c>
      <c r="F471" s="148" t="s">
        <v>1740</v>
      </c>
      <c r="G471" s="148" t="s">
        <v>725</v>
      </c>
      <c r="H471" s="148" t="s">
        <v>1691</v>
      </c>
      <c r="I471" s="156"/>
      <c r="J471" s="150" t="s">
        <v>40</v>
      </c>
      <c r="K471" s="151">
        <v>120</v>
      </c>
      <c r="L471" s="187"/>
      <c r="M471" s="152">
        <v>25</v>
      </c>
      <c r="N471" s="153"/>
      <c r="O471" s="188">
        <f t="shared" si="58"/>
        <v>0</v>
      </c>
      <c r="P471" s="109" t="s">
        <v>1468</v>
      </c>
      <c r="Q471" s="108">
        <f t="shared" si="59"/>
        <v>0</v>
      </c>
      <c r="R471" s="185">
        <f t="shared" si="60"/>
        <v>0</v>
      </c>
      <c r="S471" s="148"/>
      <c r="T471" s="148"/>
      <c r="U471" s="155"/>
      <c r="V471" s="155"/>
      <c r="W471" s="155"/>
      <c r="X471" s="155"/>
      <c r="Y471" s="155"/>
      <c r="Z471" s="101">
        <v>17</v>
      </c>
      <c r="AA471" s="102" t="s">
        <v>1740</v>
      </c>
      <c r="AB471" s="102" t="s">
        <v>725</v>
      </c>
      <c r="AC471" s="102" t="s">
        <v>1691</v>
      </c>
    </row>
    <row r="472" spans="1:29" s="189" customFormat="1" hidden="1">
      <c r="A472" s="195">
        <v>0</v>
      </c>
      <c r="B472" s="148" t="s">
        <v>2000</v>
      </c>
      <c r="C472" s="148" t="s">
        <v>812</v>
      </c>
      <c r="D472" s="149" t="s">
        <v>2</v>
      </c>
      <c r="E472" s="148" t="s">
        <v>813</v>
      </c>
      <c r="F472" s="148" t="s">
        <v>814</v>
      </c>
      <c r="G472" s="148"/>
      <c r="H472" s="148" t="s">
        <v>631</v>
      </c>
      <c r="I472" s="156" t="s">
        <v>44</v>
      </c>
      <c r="J472" s="150" t="s">
        <v>69</v>
      </c>
      <c r="K472" s="151">
        <v>107</v>
      </c>
      <c r="L472" s="187"/>
      <c r="M472" s="152">
        <v>25</v>
      </c>
      <c r="N472" s="153"/>
      <c r="O472" s="188">
        <f t="shared" si="58"/>
        <v>0</v>
      </c>
      <c r="P472" s="109" t="s">
        <v>1468</v>
      </c>
      <c r="Q472" s="108">
        <f t="shared" si="59"/>
        <v>0</v>
      </c>
      <c r="R472" s="185">
        <f t="shared" si="60"/>
        <v>0</v>
      </c>
      <c r="S472" s="148"/>
      <c r="T472" s="148"/>
      <c r="U472" s="155"/>
      <c r="V472" s="155"/>
      <c r="W472" s="155"/>
      <c r="X472" s="155"/>
      <c r="Y472" s="155"/>
      <c r="Z472" s="101">
        <v>17</v>
      </c>
      <c r="AA472" s="102" t="s">
        <v>814</v>
      </c>
      <c r="AB472" s="102"/>
      <c r="AC472" s="102" t="s">
        <v>631</v>
      </c>
    </row>
    <row r="473" spans="1:29" s="189" customFormat="1" hidden="1">
      <c r="A473" s="195">
        <v>0</v>
      </c>
      <c r="B473" s="148" t="s">
        <v>2000</v>
      </c>
      <c r="C473" s="148" t="s">
        <v>1743</v>
      </c>
      <c r="D473" s="149" t="s">
        <v>2</v>
      </c>
      <c r="E473" s="148" t="s">
        <v>1744</v>
      </c>
      <c r="F473" s="148" t="s">
        <v>1745</v>
      </c>
      <c r="G473" s="148" t="s">
        <v>1746</v>
      </c>
      <c r="H473" s="148" t="s">
        <v>1691</v>
      </c>
      <c r="I473" s="156"/>
      <c r="J473" s="150" t="s">
        <v>40</v>
      </c>
      <c r="K473" s="151">
        <v>215</v>
      </c>
      <c r="L473" s="187"/>
      <c r="M473" s="152">
        <v>25</v>
      </c>
      <c r="N473" s="153"/>
      <c r="O473" s="188">
        <f t="shared" si="58"/>
        <v>0</v>
      </c>
      <c r="P473" s="109" t="s">
        <v>1468</v>
      </c>
      <c r="Q473" s="108">
        <f t="shared" si="59"/>
        <v>0</v>
      </c>
      <c r="R473" s="185">
        <f t="shared" si="60"/>
        <v>0</v>
      </c>
      <c r="S473" s="148"/>
      <c r="T473" s="148"/>
      <c r="U473" s="155"/>
      <c r="V473" s="155"/>
      <c r="W473" s="155"/>
      <c r="X473" s="155"/>
      <c r="Y473" s="155"/>
      <c r="Z473" s="101">
        <v>17</v>
      </c>
      <c r="AA473" s="102" t="s">
        <v>1745</v>
      </c>
      <c r="AB473" s="102" t="s">
        <v>1746</v>
      </c>
      <c r="AC473" s="102" t="s">
        <v>1691</v>
      </c>
    </row>
    <row r="474" spans="1:29" s="189" customFormat="1" hidden="1">
      <c r="A474" s="195">
        <v>0</v>
      </c>
      <c r="B474" s="148" t="s">
        <v>17</v>
      </c>
      <c r="C474" s="148" t="s">
        <v>1496</v>
      </c>
      <c r="D474" s="149"/>
      <c r="E474" s="148" t="s">
        <v>1557</v>
      </c>
      <c r="F474" s="148" t="s">
        <v>1537</v>
      </c>
      <c r="G474" s="148"/>
      <c r="H474" s="148" t="s">
        <v>631</v>
      </c>
      <c r="I474" s="156"/>
      <c r="J474" s="150" t="s">
        <v>69</v>
      </c>
      <c r="K474" s="151">
        <v>49</v>
      </c>
      <c r="L474" s="187"/>
      <c r="M474" s="152">
        <v>25</v>
      </c>
      <c r="N474" s="153"/>
      <c r="O474" s="188">
        <f t="shared" si="58"/>
        <v>0</v>
      </c>
      <c r="P474" s="109" t="s">
        <v>1468</v>
      </c>
      <c r="Q474" s="108">
        <f t="shared" si="59"/>
        <v>0</v>
      </c>
      <c r="R474" s="185">
        <f t="shared" si="60"/>
        <v>0</v>
      </c>
      <c r="S474" s="148"/>
      <c r="T474" s="148"/>
      <c r="U474" s="155"/>
      <c r="V474" s="155"/>
      <c r="W474" s="155"/>
      <c r="X474" s="155"/>
      <c r="Y474" s="155"/>
      <c r="Z474" s="101">
        <v>17</v>
      </c>
      <c r="AA474" s="102" t="s">
        <v>1537</v>
      </c>
      <c r="AB474" s="102"/>
      <c r="AC474" s="102" t="s">
        <v>631</v>
      </c>
    </row>
    <row r="475" spans="1:29" s="189" customFormat="1" hidden="1">
      <c r="A475" s="195">
        <v>0</v>
      </c>
      <c r="B475" s="148" t="s">
        <v>2000</v>
      </c>
      <c r="C475" s="148" t="s">
        <v>1860</v>
      </c>
      <c r="D475" s="149" t="s">
        <v>2</v>
      </c>
      <c r="E475" s="148" t="s">
        <v>1861</v>
      </c>
      <c r="F475" s="148" t="s">
        <v>1862</v>
      </c>
      <c r="G475" s="148"/>
      <c r="H475" s="148" t="s">
        <v>1691</v>
      </c>
      <c r="I475" s="156"/>
      <c r="J475" s="150" t="s">
        <v>40</v>
      </c>
      <c r="K475" s="151">
        <v>95</v>
      </c>
      <c r="L475" s="187"/>
      <c r="M475" s="152">
        <v>25</v>
      </c>
      <c r="N475" s="153"/>
      <c r="O475" s="188">
        <f t="shared" si="58"/>
        <v>0</v>
      </c>
      <c r="P475" s="109" t="s">
        <v>1468</v>
      </c>
      <c r="Q475" s="108">
        <f t="shared" si="59"/>
        <v>0</v>
      </c>
      <c r="R475" s="185">
        <f t="shared" si="60"/>
        <v>0</v>
      </c>
      <c r="S475" s="148"/>
      <c r="T475" s="148"/>
      <c r="U475" s="155"/>
      <c r="V475" s="155"/>
      <c r="W475" s="155"/>
      <c r="X475" s="155"/>
      <c r="Y475" s="155"/>
      <c r="Z475" s="101">
        <v>17</v>
      </c>
      <c r="AA475" s="102" t="s">
        <v>1862</v>
      </c>
      <c r="AB475" s="102"/>
      <c r="AC475" s="102" t="s">
        <v>1691</v>
      </c>
    </row>
    <row r="476" spans="1:29" s="189" customFormat="1" hidden="1">
      <c r="A476" s="195">
        <v>0</v>
      </c>
      <c r="B476" s="148" t="s">
        <v>2000</v>
      </c>
      <c r="C476" s="148" t="s">
        <v>1747</v>
      </c>
      <c r="D476" s="149" t="s">
        <v>2</v>
      </c>
      <c r="E476" s="148" t="s">
        <v>1748</v>
      </c>
      <c r="F476" s="148" t="s">
        <v>1749</v>
      </c>
      <c r="G476" s="148" t="s">
        <v>976</v>
      </c>
      <c r="H476" s="148" t="s">
        <v>1691</v>
      </c>
      <c r="I476" s="156"/>
      <c r="J476" s="150" t="s">
        <v>40</v>
      </c>
      <c r="K476" s="151">
        <v>87</v>
      </c>
      <c r="L476" s="187"/>
      <c r="M476" s="152">
        <v>25</v>
      </c>
      <c r="N476" s="153"/>
      <c r="O476" s="188">
        <f t="shared" si="58"/>
        <v>0</v>
      </c>
      <c r="P476" s="109" t="s">
        <v>1468</v>
      </c>
      <c r="Q476" s="108">
        <f t="shared" si="59"/>
        <v>0</v>
      </c>
      <c r="R476" s="185">
        <f t="shared" si="60"/>
        <v>0</v>
      </c>
      <c r="S476" s="148"/>
      <c r="T476" s="148"/>
      <c r="U476" s="155"/>
      <c r="V476" s="155"/>
      <c r="W476" s="155"/>
      <c r="X476" s="155"/>
      <c r="Y476" s="155"/>
      <c r="Z476" s="101">
        <v>17</v>
      </c>
      <c r="AA476" s="102" t="s">
        <v>1749</v>
      </c>
      <c r="AB476" s="102" t="s">
        <v>976</v>
      </c>
      <c r="AC476" s="102" t="s">
        <v>1691</v>
      </c>
    </row>
    <row r="477" spans="1:29" s="189" customFormat="1" hidden="1">
      <c r="A477" s="195">
        <v>0</v>
      </c>
      <c r="B477" s="148" t="s">
        <v>2000</v>
      </c>
      <c r="C477" s="148" t="s">
        <v>1750</v>
      </c>
      <c r="D477" s="149" t="s">
        <v>2</v>
      </c>
      <c r="E477" s="148" t="s">
        <v>1751</v>
      </c>
      <c r="F477" s="148" t="s">
        <v>1752</v>
      </c>
      <c r="G477" s="148" t="s">
        <v>1753</v>
      </c>
      <c r="H477" s="148" t="s">
        <v>1691</v>
      </c>
      <c r="I477" s="156"/>
      <c r="J477" s="150" t="s">
        <v>40</v>
      </c>
      <c r="K477" s="151">
        <v>87</v>
      </c>
      <c r="L477" s="187"/>
      <c r="M477" s="152">
        <v>25</v>
      </c>
      <c r="N477" s="153"/>
      <c r="O477" s="188">
        <f t="shared" si="58"/>
        <v>0</v>
      </c>
      <c r="P477" s="109" t="s">
        <v>1468</v>
      </c>
      <c r="Q477" s="108">
        <f t="shared" si="59"/>
        <v>0</v>
      </c>
      <c r="R477" s="185">
        <f t="shared" si="60"/>
        <v>0</v>
      </c>
      <c r="S477" s="148"/>
      <c r="T477" s="148"/>
      <c r="U477" s="155"/>
      <c r="V477" s="155"/>
      <c r="W477" s="155"/>
      <c r="X477" s="155"/>
      <c r="Y477" s="155"/>
      <c r="Z477" s="101">
        <v>17</v>
      </c>
      <c r="AA477" s="102" t="s">
        <v>1752</v>
      </c>
      <c r="AB477" s="102" t="s">
        <v>1753</v>
      </c>
      <c r="AC477" s="102" t="s">
        <v>1691</v>
      </c>
    </row>
    <row r="478" spans="1:29" s="189" customFormat="1" hidden="1">
      <c r="A478" s="195">
        <v>0</v>
      </c>
      <c r="B478" s="148" t="s">
        <v>2000</v>
      </c>
      <c r="C478" s="148" t="s">
        <v>1754</v>
      </c>
      <c r="D478" s="149" t="s">
        <v>2</v>
      </c>
      <c r="E478" s="148" t="s">
        <v>1751</v>
      </c>
      <c r="F478" s="148" t="s">
        <v>1752</v>
      </c>
      <c r="G478" s="148" t="s">
        <v>1755</v>
      </c>
      <c r="H478" s="148" t="s">
        <v>1691</v>
      </c>
      <c r="I478" s="156"/>
      <c r="J478" s="150" t="s">
        <v>40</v>
      </c>
      <c r="K478" s="151">
        <v>87</v>
      </c>
      <c r="L478" s="187"/>
      <c r="M478" s="152">
        <v>25</v>
      </c>
      <c r="N478" s="153"/>
      <c r="O478" s="188">
        <f t="shared" si="58"/>
        <v>0</v>
      </c>
      <c r="P478" s="109" t="s">
        <v>1468</v>
      </c>
      <c r="Q478" s="108">
        <f t="shared" si="59"/>
        <v>0</v>
      </c>
      <c r="R478" s="185">
        <f t="shared" si="60"/>
        <v>0</v>
      </c>
      <c r="S478" s="148"/>
      <c r="T478" s="148"/>
      <c r="U478" s="155"/>
      <c r="V478" s="155"/>
      <c r="W478" s="155"/>
      <c r="X478" s="155"/>
      <c r="Y478" s="155"/>
      <c r="Z478" s="101">
        <v>17</v>
      </c>
      <c r="AA478" s="102" t="s">
        <v>1752</v>
      </c>
      <c r="AB478" s="102" t="s">
        <v>1755</v>
      </c>
      <c r="AC478" s="102" t="s">
        <v>1691</v>
      </c>
    </row>
    <row r="479" spans="1:29" s="189" customFormat="1" hidden="1">
      <c r="A479" s="195">
        <v>0</v>
      </c>
      <c r="B479" s="148" t="s">
        <v>2000</v>
      </c>
      <c r="C479" s="148" t="s">
        <v>1756</v>
      </c>
      <c r="D479" s="149" t="s">
        <v>2</v>
      </c>
      <c r="E479" s="148" t="s">
        <v>1751</v>
      </c>
      <c r="F479" s="148" t="s">
        <v>1752</v>
      </c>
      <c r="G479" s="148" t="s">
        <v>1757</v>
      </c>
      <c r="H479" s="148" t="s">
        <v>1691</v>
      </c>
      <c r="I479" s="156"/>
      <c r="J479" s="150" t="s">
        <v>40</v>
      </c>
      <c r="K479" s="151">
        <v>87</v>
      </c>
      <c r="L479" s="187"/>
      <c r="M479" s="152">
        <v>25</v>
      </c>
      <c r="N479" s="153"/>
      <c r="O479" s="188">
        <f t="shared" si="58"/>
        <v>0</v>
      </c>
      <c r="P479" s="109" t="s">
        <v>1468</v>
      </c>
      <c r="Q479" s="108">
        <f t="shared" si="59"/>
        <v>0</v>
      </c>
      <c r="R479" s="185">
        <f t="shared" si="60"/>
        <v>0</v>
      </c>
      <c r="S479" s="148"/>
      <c r="T479" s="148"/>
      <c r="U479" s="155"/>
      <c r="V479" s="155"/>
      <c r="W479" s="155"/>
      <c r="X479" s="155"/>
      <c r="Y479" s="155"/>
      <c r="Z479" s="101">
        <v>17</v>
      </c>
      <c r="AA479" s="102" t="s">
        <v>1752</v>
      </c>
      <c r="AB479" s="102" t="s">
        <v>1757</v>
      </c>
      <c r="AC479" s="102" t="s">
        <v>1691</v>
      </c>
    </row>
    <row r="480" spans="1:29" s="189" customFormat="1" hidden="1">
      <c r="A480" s="195">
        <v>0</v>
      </c>
      <c r="B480" s="148" t="s">
        <v>2000</v>
      </c>
      <c r="C480" s="148" t="s">
        <v>1497</v>
      </c>
      <c r="D480" s="149" t="s">
        <v>2</v>
      </c>
      <c r="E480" s="148" t="s">
        <v>1558</v>
      </c>
      <c r="F480" s="148" t="s">
        <v>817</v>
      </c>
      <c r="G480" s="148" t="s">
        <v>1607</v>
      </c>
      <c r="H480" s="148" t="s">
        <v>631</v>
      </c>
      <c r="I480" s="156" t="s">
        <v>44</v>
      </c>
      <c r="J480" s="150" t="s">
        <v>69</v>
      </c>
      <c r="K480" s="151">
        <v>181</v>
      </c>
      <c r="L480" s="187"/>
      <c r="M480" s="152">
        <v>25</v>
      </c>
      <c r="N480" s="153"/>
      <c r="O480" s="188">
        <f t="shared" ref="O480:O511" si="61">IF(L480&lt;&gt;"",N480*L480,K480*N480)</f>
        <v>0</v>
      </c>
      <c r="P480" s="109" t="s">
        <v>1468</v>
      </c>
      <c r="Q480" s="108">
        <f t="shared" ref="Q480:Q511" si="62">N480/200</f>
        <v>0</v>
      </c>
      <c r="R480" s="185">
        <f t="shared" si="60"/>
        <v>0</v>
      </c>
      <c r="S480" s="148"/>
      <c r="T480" s="148"/>
      <c r="U480" s="155"/>
      <c r="V480" s="155"/>
      <c r="W480" s="155"/>
      <c r="X480" s="155"/>
      <c r="Y480" s="155"/>
      <c r="Z480" s="101">
        <v>17</v>
      </c>
      <c r="AA480" s="102" t="s">
        <v>817</v>
      </c>
      <c r="AB480" s="102" t="s">
        <v>1607</v>
      </c>
      <c r="AC480" s="102" t="s">
        <v>631</v>
      </c>
    </row>
    <row r="481" spans="1:29" s="189" customFormat="1" hidden="1">
      <c r="A481" s="195">
        <v>0</v>
      </c>
      <c r="B481" s="148" t="s">
        <v>17</v>
      </c>
      <c r="C481" s="148" t="s">
        <v>815</v>
      </c>
      <c r="D481" s="149" t="s">
        <v>2</v>
      </c>
      <c r="E481" s="148" t="s">
        <v>816</v>
      </c>
      <c r="F481" s="148" t="s">
        <v>817</v>
      </c>
      <c r="G481" s="148" t="s">
        <v>818</v>
      </c>
      <c r="H481" s="148" t="s">
        <v>631</v>
      </c>
      <c r="I481" s="150"/>
      <c r="J481" s="150" t="s">
        <v>69</v>
      </c>
      <c r="K481" s="151">
        <v>149</v>
      </c>
      <c r="L481" s="187"/>
      <c r="M481" s="152">
        <v>25</v>
      </c>
      <c r="N481" s="153"/>
      <c r="O481" s="188">
        <f t="shared" si="61"/>
        <v>0</v>
      </c>
      <c r="P481" s="109" t="s">
        <v>1468</v>
      </c>
      <c r="Q481" s="108">
        <f t="shared" si="62"/>
        <v>0</v>
      </c>
      <c r="R481" s="185">
        <f t="shared" si="60"/>
        <v>0</v>
      </c>
      <c r="S481" s="148"/>
      <c r="T481" s="148"/>
      <c r="U481" s="155"/>
      <c r="V481" s="155"/>
      <c r="W481" s="155"/>
      <c r="X481" s="155"/>
      <c r="Y481" s="155"/>
      <c r="Z481" s="101">
        <v>17</v>
      </c>
      <c r="AA481" s="102" t="s">
        <v>817</v>
      </c>
      <c r="AB481" s="102" t="s">
        <v>818</v>
      </c>
      <c r="AC481" s="102" t="s">
        <v>631</v>
      </c>
    </row>
    <row r="482" spans="1:29" s="189" customFormat="1" hidden="1">
      <c r="A482" s="195">
        <v>0</v>
      </c>
      <c r="B482" s="148" t="s">
        <v>2000</v>
      </c>
      <c r="C482" s="148" t="s">
        <v>819</v>
      </c>
      <c r="D482" s="149" t="s">
        <v>2</v>
      </c>
      <c r="E482" s="148" t="s">
        <v>816</v>
      </c>
      <c r="F482" s="148" t="s">
        <v>817</v>
      </c>
      <c r="G482" s="148" t="s">
        <v>820</v>
      </c>
      <c r="H482" s="148" t="s">
        <v>631</v>
      </c>
      <c r="I482" s="156" t="s">
        <v>44</v>
      </c>
      <c r="J482" s="150" t="s">
        <v>69</v>
      </c>
      <c r="K482" s="151">
        <v>196</v>
      </c>
      <c r="L482" s="187"/>
      <c r="M482" s="152">
        <v>25</v>
      </c>
      <c r="N482" s="153"/>
      <c r="O482" s="188">
        <f t="shared" si="61"/>
        <v>0</v>
      </c>
      <c r="P482" s="109" t="s">
        <v>1468</v>
      </c>
      <c r="Q482" s="108">
        <f t="shared" si="62"/>
        <v>0</v>
      </c>
      <c r="R482" s="185">
        <f t="shared" si="60"/>
        <v>0</v>
      </c>
      <c r="S482" s="148"/>
      <c r="T482" s="148"/>
      <c r="U482" s="155"/>
      <c r="V482" s="155"/>
      <c r="W482" s="155"/>
      <c r="X482" s="155"/>
      <c r="Y482" s="155"/>
      <c r="Z482" s="101">
        <v>17</v>
      </c>
      <c r="AA482" s="102" t="s">
        <v>817</v>
      </c>
      <c r="AB482" s="102" t="s">
        <v>820</v>
      </c>
      <c r="AC482" s="102" t="s">
        <v>631</v>
      </c>
    </row>
    <row r="483" spans="1:29" s="189" customFormat="1" hidden="1">
      <c r="A483" s="195">
        <v>0</v>
      </c>
      <c r="B483" s="148" t="s">
        <v>2000</v>
      </c>
      <c r="C483" s="148" t="s">
        <v>821</v>
      </c>
      <c r="D483" s="149" t="s">
        <v>2</v>
      </c>
      <c r="E483" s="148" t="s">
        <v>816</v>
      </c>
      <c r="F483" s="148" t="s">
        <v>817</v>
      </c>
      <c r="G483" s="148" t="s">
        <v>822</v>
      </c>
      <c r="H483" s="148" t="s">
        <v>631</v>
      </c>
      <c r="I483" s="156" t="s">
        <v>44</v>
      </c>
      <c r="J483" s="150" t="s">
        <v>69</v>
      </c>
      <c r="K483" s="151">
        <v>224</v>
      </c>
      <c r="L483" s="187"/>
      <c r="M483" s="152">
        <v>25</v>
      </c>
      <c r="N483" s="153"/>
      <c r="O483" s="188">
        <f t="shared" si="61"/>
        <v>0</v>
      </c>
      <c r="P483" s="109" t="s">
        <v>1468</v>
      </c>
      <c r="Q483" s="108">
        <f t="shared" si="62"/>
        <v>0</v>
      </c>
      <c r="R483" s="185">
        <f t="shared" si="60"/>
        <v>0</v>
      </c>
      <c r="S483" s="148"/>
      <c r="T483" s="148"/>
      <c r="U483" s="155"/>
      <c r="V483" s="155"/>
      <c r="W483" s="155"/>
      <c r="X483" s="155"/>
      <c r="Y483" s="155"/>
      <c r="Z483" s="101">
        <v>17</v>
      </c>
      <c r="AA483" s="102" t="s">
        <v>817</v>
      </c>
      <c r="AB483" s="102" t="s">
        <v>822</v>
      </c>
      <c r="AC483" s="102" t="s">
        <v>631</v>
      </c>
    </row>
    <row r="484" spans="1:29" s="189" customFormat="1" hidden="1">
      <c r="A484" s="195">
        <v>0</v>
      </c>
      <c r="B484" s="148" t="s">
        <v>17</v>
      </c>
      <c r="C484" s="148" t="s">
        <v>827</v>
      </c>
      <c r="D484" s="149" t="s">
        <v>2</v>
      </c>
      <c r="E484" s="148" t="s">
        <v>816</v>
      </c>
      <c r="F484" s="148" t="s">
        <v>817</v>
      </c>
      <c r="G484" s="148" t="s">
        <v>828</v>
      </c>
      <c r="H484" s="148" t="s">
        <v>631</v>
      </c>
      <c r="I484" s="150"/>
      <c r="J484" s="150" t="s">
        <v>69</v>
      </c>
      <c r="K484" s="151">
        <v>101</v>
      </c>
      <c r="L484" s="187"/>
      <c r="M484" s="152">
        <v>25</v>
      </c>
      <c r="N484" s="153"/>
      <c r="O484" s="188">
        <f t="shared" si="61"/>
        <v>0</v>
      </c>
      <c r="P484" s="109" t="s">
        <v>1468</v>
      </c>
      <c r="Q484" s="108">
        <f t="shared" si="62"/>
        <v>0</v>
      </c>
      <c r="R484" s="185">
        <f t="shared" si="60"/>
        <v>0</v>
      </c>
      <c r="S484" s="148"/>
      <c r="T484" s="148"/>
      <c r="U484" s="155"/>
      <c r="V484" s="155"/>
      <c r="W484" s="155"/>
      <c r="X484" s="155"/>
      <c r="Y484" s="155"/>
      <c r="Z484" s="101">
        <v>17</v>
      </c>
      <c r="AA484" s="102" t="s">
        <v>817</v>
      </c>
      <c r="AB484" s="102" t="s">
        <v>828</v>
      </c>
      <c r="AC484" s="102" t="s">
        <v>631</v>
      </c>
    </row>
    <row r="485" spans="1:29" s="189" customFormat="1" hidden="1">
      <c r="A485" s="195">
        <v>0</v>
      </c>
      <c r="B485" s="148" t="s">
        <v>2000</v>
      </c>
      <c r="C485" s="148" t="s">
        <v>1758</v>
      </c>
      <c r="D485" s="149" t="s">
        <v>2</v>
      </c>
      <c r="E485" s="148" t="s">
        <v>816</v>
      </c>
      <c r="F485" s="148" t="s">
        <v>1759</v>
      </c>
      <c r="G485" s="148" t="s">
        <v>1760</v>
      </c>
      <c r="H485" s="148" t="s">
        <v>1691</v>
      </c>
      <c r="I485" s="156"/>
      <c r="J485" s="150" t="s">
        <v>40</v>
      </c>
      <c r="K485" s="151">
        <v>177</v>
      </c>
      <c r="L485" s="187"/>
      <c r="M485" s="152">
        <v>25</v>
      </c>
      <c r="N485" s="153"/>
      <c r="O485" s="188">
        <f t="shared" si="61"/>
        <v>0</v>
      </c>
      <c r="P485" s="109" t="s">
        <v>1468</v>
      </c>
      <c r="Q485" s="108">
        <f t="shared" si="62"/>
        <v>0</v>
      </c>
      <c r="R485" s="185">
        <f t="shared" si="60"/>
        <v>0</v>
      </c>
      <c r="S485" s="148"/>
      <c r="T485" s="148"/>
      <c r="U485" s="155"/>
      <c r="V485" s="155"/>
      <c r="W485" s="155"/>
      <c r="X485" s="155"/>
      <c r="Y485" s="155"/>
      <c r="Z485" s="101">
        <v>17</v>
      </c>
      <c r="AA485" s="102" t="s">
        <v>1759</v>
      </c>
      <c r="AB485" s="102" t="s">
        <v>1760</v>
      </c>
      <c r="AC485" s="102" t="s">
        <v>1691</v>
      </c>
    </row>
    <row r="486" spans="1:29" s="189" customFormat="1" hidden="1">
      <c r="A486" s="195">
        <v>0</v>
      </c>
      <c r="B486" s="148" t="s">
        <v>2000</v>
      </c>
      <c r="C486" s="148" t="s">
        <v>1761</v>
      </c>
      <c r="D486" s="149" t="s">
        <v>2</v>
      </c>
      <c r="E486" s="148" t="s">
        <v>816</v>
      </c>
      <c r="F486" s="148" t="s">
        <v>1759</v>
      </c>
      <c r="G486" s="148" t="s">
        <v>1762</v>
      </c>
      <c r="H486" s="148" t="s">
        <v>1691</v>
      </c>
      <c r="I486" s="156"/>
      <c r="J486" s="150" t="s">
        <v>40</v>
      </c>
      <c r="K486" s="151">
        <v>285</v>
      </c>
      <c r="L486" s="187"/>
      <c r="M486" s="152">
        <v>25</v>
      </c>
      <c r="N486" s="153"/>
      <c r="O486" s="188">
        <f t="shared" si="61"/>
        <v>0</v>
      </c>
      <c r="P486" s="109" t="s">
        <v>1468</v>
      </c>
      <c r="Q486" s="108">
        <f t="shared" si="62"/>
        <v>0</v>
      </c>
      <c r="R486" s="185">
        <f t="shared" si="60"/>
        <v>0</v>
      </c>
      <c r="S486" s="148"/>
      <c r="T486" s="148"/>
      <c r="U486" s="155"/>
      <c r="V486" s="155"/>
      <c r="W486" s="155"/>
      <c r="X486" s="155"/>
      <c r="Y486" s="155"/>
      <c r="Z486" s="101">
        <v>17</v>
      </c>
      <c r="AA486" s="102" t="s">
        <v>1759</v>
      </c>
      <c r="AB486" s="102" t="s">
        <v>1762</v>
      </c>
      <c r="AC486" s="102" t="s">
        <v>1691</v>
      </c>
    </row>
    <row r="487" spans="1:29" s="189" customFormat="1" hidden="1">
      <c r="A487" s="195">
        <v>0</v>
      </c>
      <c r="B487" s="148" t="s">
        <v>2000</v>
      </c>
      <c r="C487" s="148" t="s">
        <v>1763</v>
      </c>
      <c r="D487" s="149" t="s">
        <v>2</v>
      </c>
      <c r="E487" s="148" t="s">
        <v>1764</v>
      </c>
      <c r="F487" s="148" t="s">
        <v>1765</v>
      </c>
      <c r="G487" s="148" t="s">
        <v>1766</v>
      </c>
      <c r="H487" s="148" t="s">
        <v>1691</v>
      </c>
      <c r="I487" s="156"/>
      <c r="J487" s="150" t="s">
        <v>40</v>
      </c>
      <c r="K487" s="151">
        <v>125</v>
      </c>
      <c r="L487" s="187"/>
      <c r="M487" s="152">
        <v>25</v>
      </c>
      <c r="N487" s="153"/>
      <c r="O487" s="188">
        <f t="shared" si="61"/>
        <v>0</v>
      </c>
      <c r="P487" s="109" t="s">
        <v>1468</v>
      </c>
      <c r="Q487" s="108">
        <f t="shared" si="62"/>
        <v>0</v>
      </c>
      <c r="R487" s="185">
        <f t="shared" si="60"/>
        <v>0</v>
      </c>
      <c r="S487" s="148"/>
      <c r="T487" s="148"/>
      <c r="U487" s="155"/>
      <c r="V487" s="155"/>
      <c r="W487" s="155"/>
      <c r="X487" s="155"/>
      <c r="Y487" s="155"/>
      <c r="Z487" s="101">
        <v>17</v>
      </c>
      <c r="AA487" s="102" t="s">
        <v>1765</v>
      </c>
      <c r="AB487" s="102" t="s">
        <v>1766</v>
      </c>
      <c r="AC487" s="102" t="s">
        <v>1691</v>
      </c>
    </row>
    <row r="488" spans="1:29" s="189" customFormat="1" hidden="1">
      <c r="A488" s="195">
        <v>0</v>
      </c>
      <c r="B488" s="148" t="s">
        <v>17</v>
      </c>
      <c r="C488" s="148" t="s">
        <v>829</v>
      </c>
      <c r="D488" s="149" t="s">
        <v>2</v>
      </c>
      <c r="E488" s="148" t="s">
        <v>830</v>
      </c>
      <c r="F488" s="148" t="s">
        <v>831</v>
      </c>
      <c r="G488" s="148" t="s">
        <v>832</v>
      </c>
      <c r="H488" s="148" t="s">
        <v>631</v>
      </c>
      <c r="I488" s="150"/>
      <c r="J488" s="150" t="s">
        <v>69</v>
      </c>
      <c r="K488" s="151">
        <v>74</v>
      </c>
      <c r="L488" s="187"/>
      <c r="M488" s="152">
        <v>25</v>
      </c>
      <c r="N488" s="153"/>
      <c r="O488" s="188">
        <f t="shared" si="61"/>
        <v>0</v>
      </c>
      <c r="P488" s="109" t="s">
        <v>1468</v>
      </c>
      <c r="Q488" s="108">
        <f t="shared" si="62"/>
        <v>0</v>
      </c>
      <c r="R488" s="185">
        <f t="shared" si="60"/>
        <v>0</v>
      </c>
      <c r="S488" s="148"/>
      <c r="T488" s="148"/>
      <c r="U488" s="155"/>
      <c r="V488" s="155"/>
      <c r="W488" s="155"/>
      <c r="X488" s="155"/>
      <c r="Y488" s="155"/>
      <c r="Z488" s="101">
        <v>17</v>
      </c>
      <c r="AA488" s="102" t="s">
        <v>831</v>
      </c>
      <c r="AB488" s="102" t="s">
        <v>832</v>
      </c>
      <c r="AC488" s="102" t="s">
        <v>631</v>
      </c>
    </row>
    <row r="489" spans="1:29" s="189" customFormat="1" hidden="1">
      <c r="A489" s="195">
        <v>0</v>
      </c>
      <c r="B489" s="148" t="s">
        <v>2000</v>
      </c>
      <c r="C489" s="148" t="s">
        <v>833</v>
      </c>
      <c r="D489" s="149" t="s">
        <v>2</v>
      </c>
      <c r="E489" s="148" t="s">
        <v>834</v>
      </c>
      <c r="F489" s="148" t="s">
        <v>835</v>
      </c>
      <c r="G489" s="148" t="s">
        <v>836</v>
      </c>
      <c r="H489" s="148" t="s">
        <v>631</v>
      </c>
      <c r="I489" s="156" t="s">
        <v>44</v>
      </c>
      <c r="J489" s="150" t="s">
        <v>69</v>
      </c>
      <c r="K489" s="151">
        <v>125</v>
      </c>
      <c r="L489" s="187"/>
      <c r="M489" s="152">
        <v>25</v>
      </c>
      <c r="N489" s="153"/>
      <c r="O489" s="188">
        <f t="shared" si="61"/>
        <v>0</v>
      </c>
      <c r="P489" s="109" t="s">
        <v>1468</v>
      </c>
      <c r="Q489" s="108">
        <f t="shared" si="62"/>
        <v>0</v>
      </c>
      <c r="R489" s="185">
        <f t="shared" si="60"/>
        <v>0</v>
      </c>
      <c r="S489" s="148"/>
      <c r="T489" s="148"/>
      <c r="U489" s="155"/>
      <c r="V489" s="155"/>
      <c r="W489" s="155"/>
      <c r="X489" s="155"/>
      <c r="Y489" s="155"/>
      <c r="Z489" s="101">
        <v>17</v>
      </c>
      <c r="AA489" s="102" t="s">
        <v>835</v>
      </c>
      <c r="AB489" s="102" t="s">
        <v>836</v>
      </c>
      <c r="AC489" s="102" t="s">
        <v>631</v>
      </c>
    </row>
    <row r="490" spans="1:29" s="189" customFormat="1" hidden="1">
      <c r="A490" s="195">
        <v>0</v>
      </c>
      <c r="B490" s="148" t="s">
        <v>2000</v>
      </c>
      <c r="C490" s="148" t="s">
        <v>1767</v>
      </c>
      <c r="D490" s="149" t="s">
        <v>2</v>
      </c>
      <c r="E490" s="148" t="s">
        <v>834</v>
      </c>
      <c r="F490" s="148" t="s">
        <v>1768</v>
      </c>
      <c r="G490" s="148" t="s">
        <v>836</v>
      </c>
      <c r="H490" s="148" t="s">
        <v>1691</v>
      </c>
      <c r="I490" s="156"/>
      <c r="J490" s="150" t="s">
        <v>40</v>
      </c>
      <c r="K490" s="151">
        <v>125</v>
      </c>
      <c r="L490" s="187"/>
      <c r="M490" s="152">
        <v>25</v>
      </c>
      <c r="N490" s="153"/>
      <c r="O490" s="188">
        <f t="shared" si="61"/>
        <v>0</v>
      </c>
      <c r="P490" s="109" t="s">
        <v>1468</v>
      </c>
      <c r="Q490" s="108">
        <f t="shared" si="62"/>
        <v>0</v>
      </c>
      <c r="R490" s="185">
        <f t="shared" si="60"/>
        <v>0</v>
      </c>
      <c r="S490" s="148"/>
      <c r="T490" s="148"/>
      <c r="U490" s="155"/>
      <c r="V490" s="155"/>
      <c r="W490" s="155"/>
      <c r="X490" s="155"/>
      <c r="Y490" s="155"/>
      <c r="Z490" s="101">
        <v>17</v>
      </c>
      <c r="AA490" s="102" t="s">
        <v>1768</v>
      </c>
      <c r="AB490" s="102" t="s">
        <v>836</v>
      </c>
      <c r="AC490" s="102" t="s">
        <v>1691</v>
      </c>
    </row>
    <row r="491" spans="1:29" s="189" customFormat="1" hidden="1">
      <c r="A491" s="195">
        <v>0</v>
      </c>
      <c r="B491" s="148" t="s">
        <v>17</v>
      </c>
      <c r="C491" s="148" t="s">
        <v>1498</v>
      </c>
      <c r="D491" s="149"/>
      <c r="E491" s="148" t="s">
        <v>1559</v>
      </c>
      <c r="F491" s="148" t="s">
        <v>1538</v>
      </c>
      <c r="G491" s="148" t="s">
        <v>1608</v>
      </c>
      <c r="H491" s="148" t="s">
        <v>631</v>
      </c>
      <c r="I491" s="150"/>
      <c r="J491" s="150" t="s">
        <v>69</v>
      </c>
      <c r="K491" s="151">
        <v>101</v>
      </c>
      <c r="L491" s="187"/>
      <c r="M491" s="152">
        <v>25</v>
      </c>
      <c r="N491" s="153"/>
      <c r="O491" s="188">
        <f t="shared" si="61"/>
        <v>0</v>
      </c>
      <c r="P491" s="109" t="s">
        <v>1468</v>
      </c>
      <c r="Q491" s="108">
        <f t="shared" si="62"/>
        <v>0</v>
      </c>
      <c r="R491" s="185">
        <f t="shared" si="60"/>
        <v>0</v>
      </c>
      <c r="S491" s="148"/>
      <c r="T491" s="148"/>
      <c r="U491" s="155"/>
      <c r="V491" s="155"/>
      <c r="W491" s="155"/>
      <c r="X491" s="155"/>
      <c r="Y491" s="155"/>
      <c r="Z491" s="101">
        <v>17</v>
      </c>
      <c r="AA491" s="102" t="s">
        <v>1538</v>
      </c>
      <c r="AB491" s="102" t="s">
        <v>1608</v>
      </c>
      <c r="AC491" s="102" t="s">
        <v>631</v>
      </c>
    </row>
    <row r="492" spans="1:29" s="189" customFormat="1" hidden="1">
      <c r="A492" s="195">
        <v>0</v>
      </c>
      <c r="B492" s="148" t="s">
        <v>17</v>
      </c>
      <c r="C492" s="148" t="s">
        <v>1499</v>
      </c>
      <c r="D492" s="149"/>
      <c r="E492" s="148" t="s">
        <v>1561</v>
      </c>
      <c r="F492" s="148" t="s">
        <v>839</v>
      </c>
      <c r="G492" s="148" t="s">
        <v>1609</v>
      </c>
      <c r="H492" s="148" t="s">
        <v>631</v>
      </c>
      <c r="I492" s="150"/>
      <c r="J492" s="150" t="s">
        <v>69</v>
      </c>
      <c r="K492" s="151">
        <v>141</v>
      </c>
      <c r="L492" s="187"/>
      <c r="M492" s="152">
        <v>25</v>
      </c>
      <c r="N492" s="153"/>
      <c r="O492" s="188">
        <f t="shared" si="61"/>
        <v>0</v>
      </c>
      <c r="P492" s="109" t="s">
        <v>1468</v>
      </c>
      <c r="Q492" s="108">
        <f t="shared" si="62"/>
        <v>0</v>
      </c>
      <c r="R492" s="185">
        <f t="shared" si="60"/>
        <v>0</v>
      </c>
      <c r="S492" s="148"/>
      <c r="T492" s="148"/>
      <c r="U492" s="155"/>
      <c r="V492" s="155"/>
      <c r="W492" s="155"/>
      <c r="X492" s="155"/>
      <c r="Y492" s="155"/>
      <c r="Z492" s="101">
        <v>17</v>
      </c>
      <c r="AA492" s="102" t="s">
        <v>839</v>
      </c>
      <c r="AB492" s="102" t="s">
        <v>1609</v>
      </c>
      <c r="AC492" s="102" t="s">
        <v>631</v>
      </c>
    </row>
    <row r="493" spans="1:29" s="189" customFormat="1" hidden="1">
      <c r="A493" s="195">
        <v>0</v>
      </c>
      <c r="B493" s="148" t="s">
        <v>17</v>
      </c>
      <c r="C493" s="148" t="s">
        <v>837</v>
      </c>
      <c r="D493" s="149" t="s">
        <v>2</v>
      </c>
      <c r="E493" s="148" t="s">
        <v>838</v>
      </c>
      <c r="F493" s="148" t="s">
        <v>839</v>
      </c>
      <c r="G493" s="148" t="s">
        <v>840</v>
      </c>
      <c r="H493" s="148" t="s">
        <v>631</v>
      </c>
      <c r="I493" s="150"/>
      <c r="J493" s="150" t="s">
        <v>69</v>
      </c>
      <c r="K493" s="151">
        <v>137</v>
      </c>
      <c r="L493" s="187"/>
      <c r="M493" s="152">
        <v>25</v>
      </c>
      <c r="N493" s="153"/>
      <c r="O493" s="188">
        <f t="shared" si="61"/>
        <v>0</v>
      </c>
      <c r="P493" s="109" t="s">
        <v>1468</v>
      </c>
      <c r="Q493" s="108">
        <f t="shared" si="62"/>
        <v>0</v>
      </c>
      <c r="R493" s="185">
        <f t="shared" si="60"/>
        <v>0</v>
      </c>
      <c r="S493" s="148"/>
      <c r="T493" s="148"/>
      <c r="U493" s="155"/>
      <c r="V493" s="155"/>
      <c r="W493" s="155"/>
      <c r="X493" s="155"/>
      <c r="Y493" s="155"/>
      <c r="Z493" s="101">
        <v>17</v>
      </c>
      <c r="AA493" s="102" t="s">
        <v>839</v>
      </c>
      <c r="AB493" s="102" t="s">
        <v>840</v>
      </c>
      <c r="AC493" s="102" t="s">
        <v>631</v>
      </c>
    </row>
    <row r="494" spans="1:29" s="189" customFormat="1" hidden="1">
      <c r="A494" s="195">
        <v>0</v>
      </c>
      <c r="B494" s="148" t="s">
        <v>2000</v>
      </c>
      <c r="C494" s="148" t="s">
        <v>1769</v>
      </c>
      <c r="D494" s="149" t="s">
        <v>2</v>
      </c>
      <c r="E494" s="148" t="s">
        <v>1770</v>
      </c>
      <c r="F494" s="148" t="s">
        <v>1771</v>
      </c>
      <c r="G494" s="148" t="s">
        <v>1772</v>
      </c>
      <c r="H494" s="148" t="s">
        <v>1691</v>
      </c>
      <c r="I494" s="156"/>
      <c r="J494" s="150" t="s">
        <v>40</v>
      </c>
      <c r="K494" s="151">
        <v>125</v>
      </c>
      <c r="L494" s="187"/>
      <c r="M494" s="152">
        <v>25</v>
      </c>
      <c r="N494" s="153"/>
      <c r="O494" s="188">
        <f t="shared" si="61"/>
        <v>0</v>
      </c>
      <c r="P494" s="109" t="s">
        <v>1468</v>
      </c>
      <c r="Q494" s="108">
        <f t="shared" si="62"/>
        <v>0</v>
      </c>
      <c r="R494" s="185">
        <f t="shared" si="60"/>
        <v>0</v>
      </c>
      <c r="S494" s="148"/>
      <c r="T494" s="148"/>
      <c r="U494" s="155"/>
      <c r="V494" s="155"/>
      <c r="W494" s="155"/>
      <c r="X494" s="155"/>
      <c r="Y494" s="155"/>
      <c r="Z494" s="101">
        <v>17</v>
      </c>
      <c r="AA494" s="102" t="s">
        <v>1771</v>
      </c>
      <c r="AB494" s="102" t="s">
        <v>1772</v>
      </c>
      <c r="AC494" s="102" t="s">
        <v>1691</v>
      </c>
    </row>
    <row r="495" spans="1:29" s="189" customFormat="1" hidden="1">
      <c r="A495" s="195">
        <v>0</v>
      </c>
      <c r="B495" s="148" t="s">
        <v>2000</v>
      </c>
      <c r="C495" s="148" t="s">
        <v>1680</v>
      </c>
      <c r="D495" s="149" t="s">
        <v>2</v>
      </c>
      <c r="E495" s="148" t="s">
        <v>1681</v>
      </c>
      <c r="F495" s="148" t="s">
        <v>1682</v>
      </c>
      <c r="G495" s="148" t="s">
        <v>1683</v>
      </c>
      <c r="H495" s="148" t="s">
        <v>1679</v>
      </c>
      <c r="I495" s="156"/>
      <c r="J495" s="150" t="s">
        <v>40</v>
      </c>
      <c r="K495" s="151">
        <v>337</v>
      </c>
      <c r="L495" s="187"/>
      <c r="M495" s="152">
        <v>25</v>
      </c>
      <c r="N495" s="153"/>
      <c r="O495" s="188">
        <f t="shared" si="61"/>
        <v>0</v>
      </c>
      <c r="P495" s="109" t="s">
        <v>1468</v>
      </c>
      <c r="Q495" s="108">
        <f t="shared" si="62"/>
        <v>0</v>
      </c>
      <c r="R495" s="185">
        <f t="shared" si="60"/>
        <v>0</v>
      </c>
      <c r="S495" s="148"/>
      <c r="T495" s="148"/>
      <c r="U495" s="155"/>
      <c r="V495" s="155"/>
      <c r="W495" s="155"/>
      <c r="X495" s="155"/>
      <c r="Y495" s="155"/>
      <c r="Z495" s="101">
        <v>17</v>
      </c>
      <c r="AA495" s="102" t="s">
        <v>1682</v>
      </c>
      <c r="AB495" s="102" t="s">
        <v>1683</v>
      </c>
      <c r="AC495" s="102" t="s">
        <v>1679</v>
      </c>
    </row>
    <row r="496" spans="1:29" s="189" customFormat="1" hidden="1">
      <c r="A496" s="195">
        <v>0</v>
      </c>
      <c r="B496" s="148" t="s">
        <v>2000</v>
      </c>
      <c r="C496" s="148" t="s">
        <v>1500</v>
      </c>
      <c r="D496" s="149" t="s">
        <v>2</v>
      </c>
      <c r="E496" s="148" t="s">
        <v>1562</v>
      </c>
      <c r="F496" s="148" t="s">
        <v>1539</v>
      </c>
      <c r="G496" s="148" t="s">
        <v>1610</v>
      </c>
      <c r="H496" s="148" t="s">
        <v>631</v>
      </c>
      <c r="I496" s="156" t="s">
        <v>44</v>
      </c>
      <c r="J496" s="150" t="s">
        <v>69</v>
      </c>
      <c r="K496" s="151">
        <v>125</v>
      </c>
      <c r="L496" s="187"/>
      <c r="M496" s="152">
        <v>25</v>
      </c>
      <c r="N496" s="153"/>
      <c r="O496" s="188">
        <f t="shared" si="61"/>
        <v>0</v>
      </c>
      <c r="P496" s="109" t="s">
        <v>1468</v>
      </c>
      <c r="Q496" s="108">
        <f t="shared" si="62"/>
        <v>0</v>
      </c>
      <c r="R496" s="185">
        <f t="shared" si="60"/>
        <v>0</v>
      </c>
      <c r="S496" s="148"/>
      <c r="T496" s="148"/>
      <c r="U496" s="155"/>
      <c r="V496" s="155"/>
      <c r="W496" s="155"/>
      <c r="X496" s="155"/>
      <c r="Y496" s="155"/>
      <c r="Z496" s="101">
        <v>17</v>
      </c>
      <c r="AA496" s="102" t="s">
        <v>1539</v>
      </c>
      <c r="AB496" s="102" t="s">
        <v>1610</v>
      </c>
      <c r="AC496" s="102" t="s">
        <v>631</v>
      </c>
    </row>
    <row r="497" spans="1:29" s="189" customFormat="1" hidden="1">
      <c r="A497" s="195">
        <v>0</v>
      </c>
      <c r="B497" s="148" t="s">
        <v>2000</v>
      </c>
      <c r="C497" s="148" t="s">
        <v>1773</v>
      </c>
      <c r="D497" s="149" t="s">
        <v>2</v>
      </c>
      <c r="E497" s="148" t="s">
        <v>1774</v>
      </c>
      <c r="F497" s="148" t="s">
        <v>1775</v>
      </c>
      <c r="G497" s="148" t="s">
        <v>1776</v>
      </c>
      <c r="H497" s="148" t="s">
        <v>1691</v>
      </c>
      <c r="I497" s="156"/>
      <c r="J497" s="150" t="s">
        <v>40</v>
      </c>
      <c r="K497" s="151">
        <v>195</v>
      </c>
      <c r="L497" s="187"/>
      <c r="M497" s="152">
        <v>25</v>
      </c>
      <c r="N497" s="153"/>
      <c r="O497" s="188">
        <f t="shared" si="61"/>
        <v>0</v>
      </c>
      <c r="P497" s="109" t="s">
        <v>1468</v>
      </c>
      <c r="Q497" s="108">
        <f t="shared" si="62"/>
        <v>0</v>
      </c>
      <c r="R497" s="185">
        <f t="shared" si="60"/>
        <v>0</v>
      </c>
      <c r="S497" s="148"/>
      <c r="T497" s="148"/>
      <c r="U497" s="155"/>
      <c r="V497" s="155"/>
      <c r="W497" s="155"/>
      <c r="X497" s="155"/>
      <c r="Y497" s="155"/>
      <c r="Z497" s="101">
        <v>17</v>
      </c>
      <c r="AA497" s="102" t="s">
        <v>1775</v>
      </c>
      <c r="AB497" s="102" t="s">
        <v>1776</v>
      </c>
      <c r="AC497" s="102" t="s">
        <v>1691</v>
      </c>
    </row>
    <row r="498" spans="1:29" s="189" customFormat="1" hidden="1">
      <c r="A498" s="195">
        <v>0</v>
      </c>
      <c r="B498" s="148" t="s">
        <v>2000</v>
      </c>
      <c r="C498" s="148" t="s">
        <v>1777</v>
      </c>
      <c r="D498" s="149" t="s">
        <v>2</v>
      </c>
      <c r="E498" s="148" t="s">
        <v>1774</v>
      </c>
      <c r="F498" s="148" t="s">
        <v>1775</v>
      </c>
      <c r="G498" s="148" t="s">
        <v>1778</v>
      </c>
      <c r="H498" s="148" t="s">
        <v>1691</v>
      </c>
      <c r="I498" s="156"/>
      <c r="J498" s="150" t="s">
        <v>40</v>
      </c>
      <c r="K498" s="151">
        <v>195</v>
      </c>
      <c r="L498" s="187"/>
      <c r="M498" s="152">
        <v>25</v>
      </c>
      <c r="N498" s="153"/>
      <c r="O498" s="188">
        <f t="shared" si="61"/>
        <v>0</v>
      </c>
      <c r="P498" s="109" t="s">
        <v>1468</v>
      </c>
      <c r="Q498" s="108">
        <f t="shared" si="62"/>
        <v>0</v>
      </c>
      <c r="R498" s="185">
        <f t="shared" si="60"/>
        <v>0</v>
      </c>
      <c r="S498" s="148"/>
      <c r="T498" s="148"/>
      <c r="U498" s="155"/>
      <c r="V498" s="155"/>
      <c r="W498" s="155"/>
      <c r="X498" s="155"/>
      <c r="Y498" s="155"/>
      <c r="Z498" s="101">
        <v>17</v>
      </c>
      <c r="AA498" s="102" t="s">
        <v>1775</v>
      </c>
      <c r="AB498" s="102" t="s">
        <v>1778</v>
      </c>
      <c r="AC498" s="102" t="s">
        <v>1691</v>
      </c>
    </row>
    <row r="499" spans="1:29" s="189" customFormat="1" hidden="1">
      <c r="A499" s="195">
        <v>0</v>
      </c>
      <c r="B499" s="148" t="s">
        <v>2000</v>
      </c>
      <c r="C499" s="148" t="s">
        <v>1779</v>
      </c>
      <c r="D499" s="149" t="s">
        <v>2</v>
      </c>
      <c r="E499" s="148" t="s">
        <v>1780</v>
      </c>
      <c r="F499" s="148" t="s">
        <v>1781</v>
      </c>
      <c r="G499" s="148" t="s">
        <v>1782</v>
      </c>
      <c r="H499" s="148" t="s">
        <v>1691</v>
      </c>
      <c r="I499" s="156"/>
      <c r="J499" s="150" t="s">
        <v>40</v>
      </c>
      <c r="K499" s="151">
        <v>95</v>
      </c>
      <c r="L499" s="187"/>
      <c r="M499" s="152">
        <v>25</v>
      </c>
      <c r="N499" s="153"/>
      <c r="O499" s="188">
        <f t="shared" si="61"/>
        <v>0</v>
      </c>
      <c r="P499" s="109" t="s">
        <v>1468</v>
      </c>
      <c r="Q499" s="108">
        <f t="shared" si="62"/>
        <v>0</v>
      </c>
      <c r="R499" s="185">
        <f t="shared" si="60"/>
        <v>0</v>
      </c>
      <c r="S499" s="148"/>
      <c r="T499" s="148"/>
      <c r="U499" s="155"/>
      <c r="V499" s="155"/>
      <c r="W499" s="155"/>
      <c r="X499" s="155"/>
      <c r="Y499" s="155"/>
      <c r="Z499" s="101">
        <v>17</v>
      </c>
      <c r="AA499" s="102" t="s">
        <v>1781</v>
      </c>
      <c r="AB499" s="102" t="s">
        <v>1782</v>
      </c>
      <c r="AC499" s="102" t="s">
        <v>1691</v>
      </c>
    </row>
    <row r="500" spans="1:29" s="189" customFormat="1" hidden="1">
      <c r="A500" s="195">
        <v>0</v>
      </c>
      <c r="B500" s="148" t="s">
        <v>2000</v>
      </c>
      <c r="C500" s="148" t="s">
        <v>1783</v>
      </c>
      <c r="D500" s="149" t="s">
        <v>2</v>
      </c>
      <c r="E500" s="148" t="s">
        <v>1780</v>
      </c>
      <c r="F500" s="148" t="s">
        <v>1781</v>
      </c>
      <c r="G500" s="148" t="s">
        <v>1784</v>
      </c>
      <c r="H500" s="148" t="s">
        <v>1691</v>
      </c>
      <c r="I500" s="156"/>
      <c r="J500" s="150" t="s">
        <v>40</v>
      </c>
      <c r="K500" s="151">
        <v>95</v>
      </c>
      <c r="L500" s="187"/>
      <c r="M500" s="152">
        <v>25</v>
      </c>
      <c r="N500" s="153"/>
      <c r="O500" s="188">
        <f t="shared" si="61"/>
        <v>0</v>
      </c>
      <c r="P500" s="109" t="s">
        <v>1468</v>
      </c>
      <c r="Q500" s="108">
        <f t="shared" si="62"/>
        <v>0</v>
      </c>
      <c r="R500" s="185">
        <f t="shared" ref="R500:R531" si="63">IF(SUM($O$26:$O$5170)&gt;=100000,IF(L500&lt;&gt;"",O500,O500*0.95),O500)</f>
        <v>0</v>
      </c>
      <c r="S500" s="148"/>
      <c r="T500" s="148"/>
      <c r="U500" s="155"/>
      <c r="V500" s="155"/>
      <c r="W500" s="155"/>
      <c r="X500" s="155"/>
      <c r="Y500" s="155"/>
      <c r="Z500" s="101">
        <v>17</v>
      </c>
      <c r="AA500" s="102" t="s">
        <v>1781</v>
      </c>
      <c r="AB500" s="102" t="s">
        <v>1784</v>
      </c>
      <c r="AC500" s="102" t="s">
        <v>1691</v>
      </c>
    </row>
    <row r="501" spans="1:29" s="189" customFormat="1" hidden="1">
      <c r="A501" s="195">
        <v>0</v>
      </c>
      <c r="B501" s="148" t="s">
        <v>2000</v>
      </c>
      <c r="C501" s="148" t="s">
        <v>1785</v>
      </c>
      <c r="D501" s="149" t="s">
        <v>2</v>
      </c>
      <c r="E501" s="148" t="s">
        <v>1780</v>
      </c>
      <c r="F501" s="148" t="s">
        <v>1781</v>
      </c>
      <c r="G501" s="148" t="s">
        <v>1786</v>
      </c>
      <c r="H501" s="148" t="s">
        <v>1691</v>
      </c>
      <c r="I501" s="156"/>
      <c r="J501" s="150" t="s">
        <v>40</v>
      </c>
      <c r="K501" s="151">
        <v>95</v>
      </c>
      <c r="L501" s="187"/>
      <c r="M501" s="152">
        <v>25</v>
      </c>
      <c r="N501" s="153"/>
      <c r="O501" s="188">
        <f t="shared" si="61"/>
        <v>0</v>
      </c>
      <c r="P501" s="109" t="s">
        <v>1468</v>
      </c>
      <c r="Q501" s="108">
        <f t="shared" si="62"/>
        <v>0</v>
      </c>
      <c r="R501" s="185">
        <f t="shared" si="63"/>
        <v>0</v>
      </c>
      <c r="S501" s="148"/>
      <c r="T501" s="148"/>
      <c r="U501" s="155"/>
      <c r="V501" s="155"/>
      <c r="W501" s="155"/>
      <c r="X501" s="155"/>
      <c r="Y501" s="155"/>
      <c r="Z501" s="101">
        <v>17</v>
      </c>
      <c r="AA501" s="102" t="s">
        <v>1781</v>
      </c>
      <c r="AB501" s="102" t="s">
        <v>1786</v>
      </c>
      <c r="AC501" s="102" t="s">
        <v>1691</v>
      </c>
    </row>
    <row r="502" spans="1:29" s="189" customFormat="1" hidden="1">
      <c r="A502" s="195">
        <v>0</v>
      </c>
      <c r="B502" s="148" t="s">
        <v>2000</v>
      </c>
      <c r="C502" s="148" t="s">
        <v>1684</v>
      </c>
      <c r="D502" s="149" t="s">
        <v>2</v>
      </c>
      <c r="E502" s="148" t="s">
        <v>1685</v>
      </c>
      <c r="F502" s="148" t="s">
        <v>1686</v>
      </c>
      <c r="G502" s="148"/>
      <c r="H502" s="148" t="s">
        <v>1679</v>
      </c>
      <c r="I502" s="156"/>
      <c r="J502" s="150" t="s">
        <v>40</v>
      </c>
      <c r="K502" s="151">
        <v>115</v>
      </c>
      <c r="L502" s="187"/>
      <c r="M502" s="152">
        <v>25</v>
      </c>
      <c r="N502" s="153"/>
      <c r="O502" s="188">
        <f t="shared" si="61"/>
        <v>0</v>
      </c>
      <c r="P502" s="109" t="s">
        <v>1468</v>
      </c>
      <c r="Q502" s="108">
        <f t="shared" si="62"/>
        <v>0</v>
      </c>
      <c r="R502" s="185">
        <f t="shared" si="63"/>
        <v>0</v>
      </c>
      <c r="S502" s="148"/>
      <c r="T502" s="148"/>
      <c r="U502" s="155"/>
      <c r="V502" s="155"/>
      <c r="W502" s="155"/>
      <c r="X502" s="155"/>
      <c r="Y502" s="155"/>
      <c r="Z502" s="101">
        <v>17</v>
      </c>
      <c r="AA502" s="102" t="s">
        <v>1686</v>
      </c>
      <c r="AB502" s="102"/>
      <c r="AC502" s="102" t="s">
        <v>1679</v>
      </c>
    </row>
    <row r="503" spans="1:29" s="189" customFormat="1" hidden="1">
      <c r="A503" s="195">
        <v>0</v>
      </c>
      <c r="B503" s="148" t="s">
        <v>2000</v>
      </c>
      <c r="C503" s="148" t="s">
        <v>1501</v>
      </c>
      <c r="D503" s="149" t="s">
        <v>2</v>
      </c>
      <c r="E503" s="148" t="s">
        <v>1563</v>
      </c>
      <c r="F503" s="148" t="s">
        <v>1540</v>
      </c>
      <c r="G503" s="148" t="s">
        <v>1611</v>
      </c>
      <c r="H503" s="148" t="s">
        <v>631</v>
      </c>
      <c r="I503" s="156" t="s">
        <v>44</v>
      </c>
      <c r="J503" s="150" t="s">
        <v>69</v>
      </c>
      <c r="K503" s="151">
        <v>76</v>
      </c>
      <c r="L503" s="187"/>
      <c r="M503" s="152">
        <v>25</v>
      </c>
      <c r="N503" s="153"/>
      <c r="O503" s="188">
        <f t="shared" si="61"/>
        <v>0</v>
      </c>
      <c r="P503" s="109" t="s">
        <v>1468</v>
      </c>
      <c r="Q503" s="108">
        <f t="shared" si="62"/>
        <v>0</v>
      </c>
      <c r="R503" s="185">
        <f t="shared" si="63"/>
        <v>0</v>
      </c>
      <c r="S503" s="148"/>
      <c r="T503" s="148"/>
      <c r="U503" s="155"/>
      <c r="V503" s="155"/>
      <c r="W503" s="155"/>
      <c r="X503" s="155"/>
      <c r="Y503" s="155"/>
      <c r="Z503" s="101">
        <v>17</v>
      </c>
      <c r="AA503" s="102" t="s">
        <v>1540</v>
      </c>
      <c r="AB503" s="102" t="s">
        <v>1611</v>
      </c>
      <c r="AC503" s="102" t="s">
        <v>631</v>
      </c>
    </row>
    <row r="504" spans="1:29" s="189" customFormat="1" hidden="1">
      <c r="A504" s="195">
        <v>0</v>
      </c>
      <c r="B504" s="148" t="s">
        <v>2000</v>
      </c>
      <c r="C504" s="148" t="s">
        <v>1502</v>
      </c>
      <c r="D504" s="149" t="s">
        <v>2</v>
      </c>
      <c r="E504" s="148" t="s">
        <v>1563</v>
      </c>
      <c r="F504" s="148" t="s">
        <v>1540</v>
      </c>
      <c r="G504" s="148" t="s">
        <v>596</v>
      </c>
      <c r="H504" s="148" t="s">
        <v>631</v>
      </c>
      <c r="I504" s="156" t="s">
        <v>44</v>
      </c>
      <c r="J504" s="150" t="s">
        <v>69</v>
      </c>
      <c r="K504" s="151">
        <v>96</v>
      </c>
      <c r="L504" s="187"/>
      <c r="M504" s="152">
        <v>25</v>
      </c>
      <c r="N504" s="153"/>
      <c r="O504" s="188">
        <f t="shared" si="61"/>
        <v>0</v>
      </c>
      <c r="P504" s="109" t="s">
        <v>1468</v>
      </c>
      <c r="Q504" s="108">
        <f t="shared" si="62"/>
        <v>0</v>
      </c>
      <c r="R504" s="185">
        <f t="shared" si="63"/>
        <v>0</v>
      </c>
      <c r="S504" s="148"/>
      <c r="T504" s="148"/>
      <c r="U504" s="155"/>
      <c r="V504" s="155"/>
      <c r="W504" s="155"/>
      <c r="X504" s="155"/>
      <c r="Y504" s="155"/>
      <c r="Z504" s="101">
        <v>17</v>
      </c>
      <c r="AA504" s="102" t="s">
        <v>1540</v>
      </c>
      <c r="AB504" s="102" t="s">
        <v>596</v>
      </c>
      <c r="AC504" s="102" t="s">
        <v>631</v>
      </c>
    </row>
    <row r="505" spans="1:29" s="189" customFormat="1" hidden="1">
      <c r="A505" s="195">
        <v>0</v>
      </c>
      <c r="B505" s="148" t="s">
        <v>2000</v>
      </c>
      <c r="C505" s="148" t="s">
        <v>1787</v>
      </c>
      <c r="D505" s="149" t="s">
        <v>2</v>
      </c>
      <c r="E505" s="148" t="s">
        <v>1788</v>
      </c>
      <c r="F505" s="148" t="s">
        <v>1789</v>
      </c>
      <c r="G505" s="148" t="s">
        <v>1790</v>
      </c>
      <c r="H505" s="148" t="s">
        <v>1691</v>
      </c>
      <c r="I505" s="156"/>
      <c r="J505" s="150" t="s">
        <v>40</v>
      </c>
      <c r="K505" s="151">
        <v>81</v>
      </c>
      <c r="L505" s="187"/>
      <c r="M505" s="152">
        <v>25</v>
      </c>
      <c r="N505" s="153"/>
      <c r="O505" s="188">
        <f t="shared" si="61"/>
        <v>0</v>
      </c>
      <c r="P505" s="109" t="s">
        <v>1468</v>
      </c>
      <c r="Q505" s="108">
        <f t="shared" si="62"/>
        <v>0</v>
      </c>
      <c r="R505" s="185">
        <f t="shared" si="63"/>
        <v>0</v>
      </c>
      <c r="S505" s="148"/>
      <c r="T505" s="148"/>
      <c r="U505" s="155"/>
      <c r="V505" s="155"/>
      <c r="W505" s="155"/>
      <c r="X505" s="155"/>
      <c r="Y505" s="155"/>
      <c r="Z505" s="101">
        <v>17</v>
      </c>
      <c r="AA505" s="102" t="s">
        <v>1789</v>
      </c>
      <c r="AB505" s="102" t="s">
        <v>1790</v>
      </c>
      <c r="AC505" s="102" t="s">
        <v>1691</v>
      </c>
    </row>
    <row r="506" spans="1:29" s="189" customFormat="1" hidden="1">
      <c r="A506" s="195">
        <v>0</v>
      </c>
      <c r="B506" s="148" t="s">
        <v>2000</v>
      </c>
      <c r="C506" s="148" t="s">
        <v>1791</v>
      </c>
      <c r="D506" s="149" t="s">
        <v>2</v>
      </c>
      <c r="E506" s="148" t="s">
        <v>1792</v>
      </c>
      <c r="F506" s="148" t="s">
        <v>1793</v>
      </c>
      <c r="G506" s="148" t="s">
        <v>1794</v>
      </c>
      <c r="H506" s="148" t="s">
        <v>1679</v>
      </c>
      <c r="I506" s="156"/>
      <c r="J506" s="150" t="s">
        <v>40</v>
      </c>
      <c r="K506" s="151">
        <v>81</v>
      </c>
      <c r="L506" s="187"/>
      <c r="M506" s="152">
        <v>25</v>
      </c>
      <c r="N506" s="153"/>
      <c r="O506" s="188">
        <f t="shared" si="61"/>
        <v>0</v>
      </c>
      <c r="P506" s="109" t="s">
        <v>1468</v>
      </c>
      <c r="Q506" s="108">
        <f t="shared" si="62"/>
        <v>0</v>
      </c>
      <c r="R506" s="185">
        <f t="shared" si="63"/>
        <v>0</v>
      </c>
      <c r="S506" s="148"/>
      <c r="T506" s="148"/>
      <c r="U506" s="155"/>
      <c r="V506" s="155"/>
      <c r="W506" s="155"/>
      <c r="X506" s="155"/>
      <c r="Y506" s="155"/>
      <c r="Z506" s="101">
        <v>17</v>
      </c>
      <c r="AA506" s="102" t="s">
        <v>1793</v>
      </c>
      <c r="AB506" s="102" t="s">
        <v>1794</v>
      </c>
      <c r="AC506" s="102" t="s">
        <v>1679</v>
      </c>
    </row>
    <row r="507" spans="1:29" s="189" customFormat="1" hidden="1">
      <c r="A507" s="195">
        <v>0</v>
      </c>
      <c r="B507" s="148" t="s">
        <v>2000</v>
      </c>
      <c r="C507" s="148" t="s">
        <v>1795</v>
      </c>
      <c r="D507" s="149" t="s">
        <v>2</v>
      </c>
      <c r="E507" s="148" t="s">
        <v>1792</v>
      </c>
      <c r="F507" s="148" t="s">
        <v>1793</v>
      </c>
      <c r="G507" s="148" t="s">
        <v>1796</v>
      </c>
      <c r="H507" s="148" t="s">
        <v>1679</v>
      </c>
      <c r="I507" s="156"/>
      <c r="J507" s="150" t="s">
        <v>40</v>
      </c>
      <c r="K507" s="151">
        <v>81</v>
      </c>
      <c r="L507" s="187"/>
      <c r="M507" s="152">
        <v>25</v>
      </c>
      <c r="N507" s="153"/>
      <c r="O507" s="188">
        <f t="shared" si="61"/>
        <v>0</v>
      </c>
      <c r="P507" s="109" t="s">
        <v>1468</v>
      </c>
      <c r="Q507" s="108">
        <f t="shared" si="62"/>
        <v>0</v>
      </c>
      <c r="R507" s="185">
        <f t="shared" si="63"/>
        <v>0</v>
      </c>
      <c r="S507" s="148"/>
      <c r="T507" s="148"/>
      <c r="U507" s="155"/>
      <c r="V507" s="155"/>
      <c r="W507" s="155"/>
      <c r="X507" s="155"/>
      <c r="Y507" s="155"/>
      <c r="Z507" s="101">
        <v>17</v>
      </c>
      <c r="AA507" s="102" t="s">
        <v>1793</v>
      </c>
      <c r="AB507" s="102" t="s">
        <v>1796</v>
      </c>
      <c r="AC507" s="102" t="s">
        <v>1679</v>
      </c>
    </row>
    <row r="508" spans="1:29" s="189" customFormat="1" hidden="1">
      <c r="A508" s="195">
        <v>0</v>
      </c>
      <c r="B508" s="148" t="s">
        <v>2000</v>
      </c>
      <c r="C508" s="148" t="s">
        <v>1797</v>
      </c>
      <c r="D508" s="149" t="s">
        <v>2</v>
      </c>
      <c r="E508" s="148" t="s">
        <v>1792</v>
      </c>
      <c r="F508" s="148" t="s">
        <v>1793</v>
      </c>
      <c r="G508" s="148" t="s">
        <v>1798</v>
      </c>
      <c r="H508" s="148" t="s">
        <v>1679</v>
      </c>
      <c r="I508" s="156"/>
      <c r="J508" s="150" t="s">
        <v>40</v>
      </c>
      <c r="K508" s="151">
        <v>81</v>
      </c>
      <c r="L508" s="187"/>
      <c r="M508" s="152">
        <v>25</v>
      </c>
      <c r="N508" s="153"/>
      <c r="O508" s="188">
        <f t="shared" si="61"/>
        <v>0</v>
      </c>
      <c r="P508" s="109" t="s">
        <v>1468</v>
      </c>
      <c r="Q508" s="108">
        <f t="shared" si="62"/>
        <v>0</v>
      </c>
      <c r="R508" s="185">
        <f t="shared" si="63"/>
        <v>0</v>
      </c>
      <c r="S508" s="148"/>
      <c r="T508" s="148"/>
      <c r="U508" s="155"/>
      <c r="V508" s="155"/>
      <c r="W508" s="155"/>
      <c r="X508" s="155"/>
      <c r="Y508" s="155"/>
      <c r="Z508" s="101">
        <v>17</v>
      </c>
      <c r="AA508" s="102" t="s">
        <v>1793</v>
      </c>
      <c r="AB508" s="102" t="s">
        <v>1798</v>
      </c>
      <c r="AC508" s="102" t="s">
        <v>1679</v>
      </c>
    </row>
    <row r="509" spans="1:29" s="189" customFormat="1" hidden="1">
      <c r="A509" s="195">
        <v>0</v>
      </c>
      <c r="B509" s="148" t="s">
        <v>2000</v>
      </c>
      <c r="C509" s="148" t="s">
        <v>1799</v>
      </c>
      <c r="D509" s="149" t="s">
        <v>2</v>
      </c>
      <c r="E509" s="148" t="s">
        <v>1792</v>
      </c>
      <c r="F509" s="148" t="s">
        <v>1793</v>
      </c>
      <c r="G509" s="148" t="s">
        <v>1800</v>
      </c>
      <c r="H509" s="148" t="s">
        <v>1679</v>
      </c>
      <c r="I509" s="156"/>
      <c r="J509" s="150" t="s">
        <v>40</v>
      </c>
      <c r="K509" s="151">
        <v>81</v>
      </c>
      <c r="L509" s="187"/>
      <c r="M509" s="152">
        <v>25</v>
      </c>
      <c r="N509" s="153"/>
      <c r="O509" s="188">
        <f t="shared" si="61"/>
        <v>0</v>
      </c>
      <c r="P509" s="109" t="s">
        <v>1468</v>
      </c>
      <c r="Q509" s="108">
        <f t="shared" si="62"/>
        <v>0</v>
      </c>
      <c r="R509" s="185">
        <f t="shared" si="63"/>
        <v>0</v>
      </c>
      <c r="S509" s="148"/>
      <c r="T509" s="148"/>
      <c r="U509" s="155"/>
      <c r="V509" s="155"/>
      <c r="W509" s="155"/>
      <c r="X509" s="155"/>
      <c r="Y509" s="155"/>
      <c r="Z509" s="101">
        <v>17</v>
      </c>
      <c r="AA509" s="102" t="s">
        <v>1793</v>
      </c>
      <c r="AB509" s="102" t="s">
        <v>1800</v>
      </c>
      <c r="AC509" s="102" t="s">
        <v>1679</v>
      </c>
    </row>
    <row r="510" spans="1:29" s="189" customFormat="1" hidden="1">
      <c r="A510" s="195">
        <v>0</v>
      </c>
      <c r="B510" s="148" t="s">
        <v>2000</v>
      </c>
      <c r="C510" s="148" t="s">
        <v>1801</v>
      </c>
      <c r="D510" s="149" t="s">
        <v>2</v>
      </c>
      <c r="E510" s="148" t="s">
        <v>1802</v>
      </c>
      <c r="F510" s="148" t="s">
        <v>1803</v>
      </c>
      <c r="G510" s="148" t="s">
        <v>1804</v>
      </c>
      <c r="H510" s="148" t="s">
        <v>1679</v>
      </c>
      <c r="I510" s="156"/>
      <c r="J510" s="150" t="s">
        <v>40</v>
      </c>
      <c r="K510" s="151">
        <v>239</v>
      </c>
      <c r="L510" s="187"/>
      <c r="M510" s="152">
        <v>25</v>
      </c>
      <c r="N510" s="153"/>
      <c r="O510" s="188">
        <f t="shared" si="61"/>
        <v>0</v>
      </c>
      <c r="P510" s="109" t="s">
        <v>1468</v>
      </c>
      <c r="Q510" s="108">
        <f t="shared" si="62"/>
        <v>0</v>
      </c>
      <c r="R510" s="185">
        <f t="shared" si="63"/>
        <v>0</v>
      </c>
      <c r="S510" s="148"/>
      <c r="T510" s="148"/>
      <c r="U510" s="155"/>
      <c r="V510" s="155"/>
      <c r="W510" s="155"/>
      <c r="X510" s="155"/>
      <c r="Y510" s="155"/>
      <c r="Z510" s="101">
        <v>17</v>
      </c>
      <c r="AA510" s="102" t="s">
        <v>1803</v>
      </c>
      <c r="AB510" s="102" t="s">
        <v>1804</v>
      </c>
      <c r="AC510" s="102" t="s">
        <v>1679</v>
      </c>
    </row>
    <row r="511" spans="1:29" s="189" customFormat="1" hidden="1">
      <c r="A511" s="195">
        <v>0</v>
      </c>
      <c r="B511" s="148" t="s">
        <v>2000</v>
      </c>
      <c r="C511" s="148" t="s">
        <v>1805</v>
      </c>
      <c r="D511" s="149" t="s">
        <v>2</v>
      </c>
      <c r="E511" s="148" t="s">
        <v>1802</v>
      </c>
      <c r="F511" s="148" t="s">
        <v>1803</v>
      </c>
      <c r="G511" s="148" t="s">
        <v>1806</v>
      </c>
      <c r="H511" s="148" t="s">
        <v>1679</v>
      </c>
      <c r="I511" s="156"/>
      <c r="J511" s="150" t="s">
        <v>40</v>
      </c>
      <c r="K511" s="151">
        <v>239</v>
      </c>
      <c r="L511" s="187"/>
      <c r="M511" s="152">
        <v>25</v>
      </c>
      <c r="N511" s="153"/>
      <c r="O511" s="188">
        <f t="shared" si="61"/>
        <v>0</v>
      </c>
      <c r="P511" s="109" t="s">
        <v>1468</v>
      </c>
      <c r="Q511" s="108">
        <f t="shared" si="62"/>
        <v>0</v>
      </c>
      <c r="R511" s="185">
        <f t="shared" si="63"/>
        <v>0</v>
      </c>
      <c r="S511" s="148"/>
      <c r="T511" s="148"/>
      <c r="U511" s="155"/>
      <c r="V511" s="155"/>
      <c r="W511" s="155"/>
      <c r="X511" s="155"/>
      <c r="Y511" s="155"/>
      <c r="Z511" s="101">
        <v>17</v>
      </c>
      <c r="AA511" s="102" t="s">
        <v>1803</v>
      </c>
      <c r="AB511" s="102" t="s">
        <v>1806</v>
      </c>
      <c r="AC511" s="102" t="s">
        <v>1679</v>
      </c>
    </row>
    <row r="512" spans="1:29" s="189" customFormat="1" hidden="1">
      <c r="A512" s="195">
        <v>0</v>
      </c>
      <c r="B512" s="148" t="s">
        <v>17</v>
      </c>
      <c r="C512" s="148" t="s">
        <v>1503</v>
      </c>
      <c r="D512" s="149"/>
      <c r="E512" s="148" t="s">
        <v>1564</v>
      </c>
      <c r="F512" s="148" t="s">
        <v>1541</v>
      </c>
      <c r="G512" s="148"/>
      <c r="H512" s="148" t="s">
        <v>631</v>
      </c>
      <c r="I512" s="156"/>
      <c r="J512" s="150" t="s">
        <v>69</v>
      </c>
      <c r="K512" s="151">
        <v>92</v>
      </c>
      <c r="L512" s="187"/>
      <c r="M512" s="152">
        <v>25</v>
      </c>
      <c r="N512" s="153"/>
      <c r="O512" s="188">
        <f t="shared" ref="O512:O543" si="64">IF(L512&lt;&gt;"",N512*L512,K512*N512)</f>
        <v>0</v>
      </c>
      <c r="P512" s="109" t="s">
        <v>1468</v>
      </c>
      <c r="Q512" s="108">
        <f t="shared" ref="Q512:Q543" si="65">N512/200</f>
        <v>0</v>
      </c>
      <c r="R512" s="185">
        <f t="shared" si="63"/>
        <v>0</v>
      </c>
      <c r="S512" s="148"/>
      <c r="T512" s="148"/>
      <c r="U512" s="155"/>
      <c r="V512" s="155"/>
      <c r="W512" s="155"/>
      <c r="X512" s="155"/>
      <c r="Y512" s="155"/>
      <c r="Z512" s="101">
        <v>17</v>
      </c>
      <c r="AA512" s="102" t="s">
        <v>1541</v>
      </c>
      <c r="AB512" s="102"/>
      <c r="AC512" s="102" t="s">
        <v>631</v>
      </c>
    </row>
    <row r="513" spans="1:29" s="189" customFormat="1" hidden="1">
      <c r="A513" s="195">
        <v>0</v>
      </c>
      <c r="B513" s="148" t="s">
        <v>17</v>
      </c>
      <c r="C513" s="148" t="s">
        <v>845</v>
      </c>
      <c r="D513" s="149" t="s">
        <v>2</v>
      </c>
      <c r="E513" s="148" t="s">
        <v>846</v>
      </c>
      <c r="F513" s="148" t="s">
        <v>847</v>
      </c>
      <c r="G513" s="148" t="s">
        <v>848</v>
      </c>
      <c r="H513" s="148" t="s">
        <v>631</v>
      </c>
      <c r="I513" s="150"/>
      <c r="J513" s="150" t="s">
        <v>69</v>
      </c>
      <c r="K513" s="151">
        <v>101</v>
      </c>
      <c r="L513" s="187"/>
      <c r="M513" s="152">
        <v>25</v>
      </c>
      <c r="N513" s="153"/>
      <c r="O513" s="188">
        <f t="shared" si="64"/>
        <v>0</v>
      </c>
      <c r="P513" s="109" t="s">
        <v>1468</v>
      </c>
      <c r="Q513" s="108">
        <f t="shared" si="65"/>
        <v>0</v>
      </c>
      <c r="R513" s="185">
        <f t="shared" si="63"/>
        <v>0</v>
      </c>
      <c r="S513" s="148"/>
      <c r="T513" s="148"/>
      <c r="U513" s="155"/>
      <c r="V513" s="155"/>
      <c r="W513" s="155"/>
      <c r="X513" s="155"/>
      <c r="Y513" s="155"/>
      <c r="Z513" s="101">
        <v>17</v>
      </c>
      <c r="AA513" s="102" t="s">
        <v>847</v>
      </c>
      <c r="AB513" s="102" t="s">
        <v>848</v>
      </c>
      <c r="AC513" s="102" t="s">
        <v>631</v>
      </c>
    </row>
    <row r="514" spans="1:29" s="189" customFormat="1" hidden="1">
      <c r="A514" s="195">
        <v>0</v>
      </c>
      <c r="B514" s="148" t="s">
        <v>17</v>
      </c>
      <c r="C514" s="148" t="s">
        <v>849</v>
      </c>
      <c r="D514" s="149" t="s">
        <v>2</v>
      </c>
      <c r="E514" s="148" t="s">
        <v>846</v>
      </c>
      <c r="F514" s="148" t="s">
        <v>847</v>
      </c>
      <c r="G514" s="148" t="s">
        <v>850</v>
      </c>
      <c r="H514" s="148" t="s">
        <v>631</v>
      </c>
      <c r="I514" s="150"/>
      <c r="J514" s="150" t="s">
        <v>69</v>
      </c>
      <c r="K514" s="151">
        <v>125</v>
      </c>
      <c r="L514" s="187"/>
      <c r="M514" s="152">
        <v>25</v>
      </c>
      <c r="N514" s="153"/>
      <c r="O514" s="188">
        <f t="shared" si="64"/>
        <v>0</v>
      </c>
      <c r="P514" s="109" t="s">
        <v>1468</v>
      </c>
      <c r="Q514" s="108">
        <f t="shared" si="65"/>
        <v>0</v>
      </c>
      <c r="R514" s="185">
        <f t="shared" si="63"/>
        <v>0</v>
      </c>
      <c r="S514" s="148"/>
      <c r="T514" s="148"/>
      <c r="U514" s="155"/>
      <c r="V514" s="155"/>
      <c r="W514" s="155"/>
      <c r="X514" s="155"/>
      <c r="Y514" s="155"/>
      <c r="Z514" s="101">
        <v>17</v>
      </c>
      <c r="AA514" s="102" t="s">
        <v>847</v>
      </c>
      <c r="AB514" s="102" t="s">
        <v>850</v>
      </c>
      <c r="AC514" s="102" t="s">
        <v>631</v>
      </c>
    </row>
    <row r="515" spans="1:29" s="189" customFormat="1" hidden="1">
      <c r="A515" s="195">
        <v>0</v>
      </c>
      <c r="B515" s="148" t="s">
        <v>2000</v>
      </c>
      <c r="C515" s="148" t="s">
        <v>1807</v>
      </c>
      <c r="D515" s="149" t="s">
        <v>2</v>
      </c>
      <c r="E515" s="148" t="s">
        <v>846</v>
      </c>
      <c r="F515" s="148" t="s">
        <v>847</v>
      </c>
      <c r="G515" s="148"/>
      <c r="H515" s="148" t="s">
        <v>1691</v>
      </c>
      <c r="I515" s="156"/>
      <c r="J515" s="150" t="s">
        <v>40</v>
      </c>
      <c r="K515" s="151">
        <v>115</v>
      </c>
      <c r="L515" s="187"/>
      <c r="M515" s="152">
        <v>25</v>
      </c>
      <c r="N515" s="153"/>
      <c r="O515" s="188">
        <f t="shared" si="64"/>
        <v>0</v>
      </c>
      <c r="P515" s="109" t="s">
        <v>1468</v>
      </c>
      <c r="Q515" s="108">
        <f t="shared" si="65"/>
        <v>0</v>
      </c>
      <c r="R515" s="185">
        <f t="shared" si="63"/>
        <v>0</v>
      </c>
      <c r="S515" s="148"/>
      <c r="T515" s="148"/>
      <c r="U515" s="155"/>
      <c r="V515" s="155"/>
      <c r="W515" s="155"/>
      <c r="X515" s="155"/>
      <c r="Y515" s="155"/>
      <c r="Z515" s="101">
        <v>17</v>
      </c>
      <c r="AA515" s="102" t="s">
        <v>847</v>
      </c>
      <c r="AB515" s="102"/>
      <c r="AC515" s="102" t="s">
        <v>1691</v>
      </c>
    </row>
    <row r="516" spans="1:29" s="189" customFormat="1" hidden="1">
      <c r="A516" s="195">
        <v>0</v>
      </c>
      <c r="B516" s="148" t="s">
        <v>17</v>
      </c>
      <c r="C516" s="148" t="s">
        <v>851</v>
      </c>
      <c r="D516" s="149" t="s">
        <v>2</v>
      </c>
      <c r="E516" s="148" t="s">
        <v>852</v>
      </c>
      <c r="F516" s="148" t="s">
        <v>853</v>
      </c>
      <c r="G516" s="148" t="s">
        <v>854</v>
      </c>
      <c r="H516" s="148" t="s">
        <v>631</v>
      </c>
      <c r="I516" s="150"/>
      <c r="J516" s="150" t="s">
        <v>69</v>
      </c>
      <c r="K516" s="151">
        <v>175</v>
      </c>
      <c r="L516" s="187"/>
      <c r="M516" s="152">
        <v>25</v>
      </c>
      <c r="N516" s="153"/>
      <c r="O516" s="188">
        <f t="shared" si="64"/>
        <v>0</v>
      </c>
      <c r="P516" s="109" t="s">
        <v>1468</v>
      </c>
      <c r="Q516" s="108">
        <f t="shared" si="65"/>
        <v>0</v>
      </c>
      <c r="R516" s="185">
        <f t="shared" si="63"/>
        <v>0</v>
      </c>
      <c r="S516" s="148"/>
      <c r="T516" s="148"/>
      <c r="U516" s="155"/>
      <c r="V516" s="155"/>
      <c r="W516" s="155"/>
      <c r="X516" s="155"/>
      <c r="Y516" s="155"/>
      <c r="Z516" s="101">
        <v>17</v>
      </c>
      <c r="AA516" s="102" t="s">
        <v>853</v>
      </c>
      <c r="AB516" s="102" t="s">
        <v>854</v>
      </c>
      <c r="AC516" s="102" t="s">
        <v>631</v>
      </c>
    </row>
    <row r="517" spans="1:29" s="189" customFormat="1" hidden="1">
      <c r="A517" s="195">
        <v>0</v>
      </c>
      <c r="B517" s="148" t="s">
        <v>17</v>
      </c>
      <c r="C517" s="148" t="s">
        <v>1638</v>
      </c>
      <c r="D517" s="149"/>
      <c r="E517" s="148" t="s">
        <v>1641</v>
      </c>
      <c r="F517" s="148" t="s">
        <v>1640</v>
      </c>
      <c r="G517" s="148" t="s">
        <v>1639</v>
      </c>
      <c r="H517" s="148" t="s">
        <v>631</v>
      </c>
      <c r="I517" s="150"/>
      <c r="J517" s="150" t="s">
        <v>69</v>
      </c>
      <c r="K517" s="151">
        <v>105</v>
      </c>
      <c r="L517" s="187"/>
      <c r="M517" s="152">
        <v>25</v>
      </c>
      <c r="N517" s="153"/>
      <c r="O517" s="188">
        <f t="shared" si="64"/>
        <v>0</v>
      </c>
      <c r="P517" s="109" t="s">
        <v>1468</v>
      </c>
      <c r="Q517" s="108">
        <f t="shared" si="65"/>
        <v>0</v>
      </c>
      <c r="R517" s="185">
        <f t="shared" si="63"/>
        <v>0</v>
      </c>
      <c r="S517" s="148"/>
      <c r="T517" s="148"/>
      <c r="U517" s="155"/>
      <c r="V517" s="155"/>
      <c r="W517" s="155"/>
      <c r="X517" s="155"/>
      <c r="Y517" s="155"/>
      <c r="Z517" s="101">
        <v>17</v>
      </c>
      <c r="AA517" s="102" t="s">
        <v>1640</v>
      </c>
      <c r="AB517" s="102" t="s">
        <v>1639</v>
      </c>
      <c r="AC517" s="102" t="s">
        <v>631</v>
      </c>
    </row>
    <row r="518" spans="1:29" s="189" customFormat="1" hidden="1">
      <c r="A518" s="195">
        <v>0</v>
      </c>
      <c r="B518" s="148" t="s">
        <v>17</v>
      </c>
      <c r="C518" s="148" t="s">
        <v>855</v>
      </c>
      <c r="D518" s="149" t="s">
        <v>2</v>
      </c>
      <c r="E518" s="148" t="s">
        <v>856</v>
      </c>
      <c r="F518" s="148" t="s">
        <v>857</v>
      </c>
      <c r="G518" s="148"/>
      <c r="H518" s="148" t="s">
        <v>631</v>
      </c>
      <c r="I518" s="150"/>
      <c r="J518" s="150" t="s">
        <v>69</v>
      </c>
      <c r="K518" s="151">
        <v>74</v>
      </c>
      <c r="L518" s="187"/>
      <c r="M518" s="152">
        <v>25</v>
      </c>
      <c r="N518" s="153"/>
      <c r="O518" s="188">
        <f t="shared" si="64"/>
        <v>0</v>
      </c>
      <c r="P518" s="109" t="s">
        <v>1468</v>
      </c>
      <c r="Q518" s="108">
        <f t="shared" si="65"/>
        <v>0</v>
      </c>
      <c r="R518" s="185">
        <f t="shared" si="63"/>
        <v>0</v>
      </c>
      <c r="S518" s="148"/>
      <c r="T518" s="148"/>
      <c r="U518" s="155"/>
      <c r="V518" s="155"/>
      <c r="W518" s="155"/>
      <c r="X518" s="155"/>
      <c r="Y518" s="155"/>
      <c r="Z518" s="101">
        <v>17</v>
      </c>
      <c r="AA518" s="102" t="s">
        <v>857</v>
      </c>
      <c r="AB518" s="102"/>
      <c r="AC518" s="102" t="s">
        <v>631</v>
      </c>
    </row>
    <row r="519" spans="1:29" s="189" customFormat="1" hidden="1">
      <c r="A519" s="195">
        <v>0</v>
      </c>
      <c r="B519" s="148" t="s">
        <v>2000</v>
      </c>
      <c r="C519" s="148" t="s">
        <v>1863</v>
      </c>
      <c r="D519" s="149" t="s">
        <v>2</v>
      </c>
      <c r="E519" s="148" t="s">
        <v>1864</v>
      </c>
      <c r="F519" s="148" t="s">
        <v>1865</v>
      </c>
      <c r="G519" s="148" t="s">
        <v>1866</v>
      </c>
      <c r="H519" s="148" t="s">
        <v>1691</v>
      </c>
      <c r="I519" s="156"/>
      <c r="J519" s="150" t="s">
        <v>40</v>
      </c>
      <c r="K519" s="151">
        <v>91</v>
      </c>
      <c r="L519" s="187"/>
      <c r="M519" s="152">
        <v>25</v>
      </c>
      <c r="N519" s="153"/>
      <c r="O519" s="188">
        <f t="shared" si="64"/>
        <v>0</v>
      </c>
      <c r="P519" s="109" t="s">
        <v>1468</v>
      </c>
      <c r="Q519" s="108">
        <f t="shared" si="65"/>
        <v>0</v>
      </c>
      <c r="R519" s="185">
        <f t="shared" si="63"/>
        <v>0</v>
      </c>
      <c r="S519" s="148"/>
      <c r="T519" s="148"/>
      <c r="U519" s="155"/>
      <c r="V519" s="155"/>
      <c r="W519" s="155"/>
      <c r="X519" s="155"/>
      <c r="Y519" s="155"/>
      <c r="Z519" s="101">
        <v>17</v>
      </c>
      <c r="AA519" s="102" t="s">
        <v>1865</v>
      </c>
      <c r="AB519" s="102" t="s">
        <v>1866</v>
      </c>
      <c r="AC519" s="102" t="s">
        <v>1691</v>
      </c>
    </row>
    <row r="520" spans="1:29" s="189" customFormat="1" hidden="1">
      <c r="A520" s="195">
        <v>0</v>
      </c>
      <c r="B520" s="148" t="s">
        <v>2000</v>
      </c>
      <c r="C520" s="148" t="s">
        <v>1808</v>
      </c>
      <c r="D520" s="149" t="s">
        <v>2</v>
      </c>
      <c r="E520" s="148" t="s">
        <v>1809</v>
      </c>
      <c r="F520" s="148" t="s">
        <v>1548</v>
      </c>
      <c r="G520" s="148" t="s">
        <v>1810</v>
      </c>
      <c r="H520" s="148" t="s">
        <v>1679</v>
      </c>
      <c r="I520" s="156"/>
      <c r="J520" s="150" t="s">
        <v>40</v>
      </c>
      <c r="K520" s="151">
        <v>133</v>
      </c>
      <c r="L520" s="187"/>
      <c r="M520" s="152">
        <v>25</v>
      </c>
      <c r="N520" s="153"/>
      <c r="O520" s="188">
        <f t="shared" si="64"/>
        <v>0</v>
      </c>
      <c r="P520" s="109" t="s">
        <v>1468</v>
      </c>
      <c r="Q520" s="108">
        <f t="shared" si="65"/>
        <v>0</v>
      </c>
      <c r="R520" s="185">
        <f t="shared" si="63"/>
        <v>0</v>
      </c>
      <c r="S520" s="148"/>
      <c r="T520" s="148"/>
      <c r="U520" s="155"/>
      <c r="V520" s="155"/>
      <c r="W520" s="155"/>
      <c r="X520" s="155"/>
      <c r="Y520" s="155"/>
      <c r="Z520" s="101">
        <v>17</v>
      </c>
      <c r="AA520" s="102" t="s">
        <v>1548</v>
      </c>
      <c r="AB520" s="102" t="s">
        <v>1810</v>
      </c>
      <c r="AC520" s="102" t="s">
        <v>1679</v>
      </c>
    </row>
    <row r="521" spans="1:29" s="189" customFormat="1" hidden="1">
      <c r="A521" s="195">
        <v>0</v>
      </c>
      <c r="B521" s="148" t="s">
        <v>2000</v>
      </c>
      <c r="C521" s="148" t="s">
        <v>1811</v>
      </c>
      <c r="D521" s="149" t="s">
        <v>2</v>
      </c>
      <c r="E521" s="148" t="s">
        <v>1812</v>
      </c>
      <c r="F521" s="148" t="s">
        <v>1813</v>
      </c>
      <c r="G521" s="148" t="s">
        <v>1606</v>
      </c>
      <c r="H521" s="148" t="s">
        <v>1691</v>
      </c>
      <c r="I521" s="156"/>
      <c r="J521" s="150" t="s">
        <v>40</v>
      </c>
      <c r="K521" s="151">
        <v>115</v>
      </c>
      <c r="L521" s="187"/>
      <c r="M521" s="152">
        <v>25</v>
      </c>
      <c r="N521" s="153"/>
      <c r="O521" s="188">
        <f t="shared" si="64"/>
        <v>0</v>
      </c>
      <c r="P521" s="109" t="s">
        <v>1468</v>
      </c>
      <c r="Q521" s="108">
        <f t="shared" si="65"/>
        <v>0</v>
      </c>
      <c r="R521" s="185">
        <f t="shared" si="63"/>
        <v>0</v>
      </c>
      <c r="S521" s="148"/>
      <c r="T521" s="148"/>
      <c r="U521" s="155"/>
      <c r="V521" s="155"/>
      <c r="W521" s="155"/>
      <c r="X521" s="155"/>
      <c r="Y521" s="155"/>
      <c r="Z521" s="101">
        <v>17</v>
      </c>
      <c r="AA521" s="102" t="s">
        <v>1813</v>
      </c>
      <c r="AB521" s="102" t="s">
        <v>1606</v>
      </c>
      <c r="AC521" s="102" t="s">
        <v>1691</v>
      </c>
    </row>
    <row r="522" spans="1:29" s="189" customFormat="1" hidden="1">
      <c r="A522" s="195">
        <v>0</v>
      </c>
      <c r="B522" s="148" t="s">
        <v>2000</v>
      </c>
      <c r="C522" s="148" t="s">
        <v>1814</v>
      </c>
      <c r="D522" s="149" t="s">
        <v>2</v>
      </c>
      <c r="E522" s="148" t="s">
        <v>1815</v>
      </c>
      <c r="F522" s="148" t="s">
        <v>1816</v>
      </c>
      <c r="G522" s="148" t="s">
        <v>1817</v>
      </c>
      <c r="H522" s="148" t="s">
        <v>1691</v>
      </c>
      <c r="I522" s="156"/>
      <c r="J522" s="150" t="s">
        <v>40</v>
      </c>
      <c r="K522" s="151">
        <v>95</v>
      </c>
      <c r="L522" s="187"/>
      <c r="M522" s="152">
        <v>25</v>
      </c>
      <c r="N522" s="153"/>
      <c r="O522" s="188">
        <f t="shared" si="64"/>
        <v>0</v>
      </c>
      <c r="P522" s="109" t="s">
        <v>1468</v>
      </c>
      <c r="Q522" s="108">
        <f t="shared" si="65"/>
        <v>0</v>
      </c>
      <c r="R522" s="185">
        <f t="shared" si="63"/>
        <v>0</v>
      </c>
      <c r="S522" s="148"/>
      <c r="T522" s="148"/>
      <c r="U522" s="155"/>
      <c r="V522" s="155"/>
      <c r="W522" s="155"/>
      <c r="X522" s="155"/>
      <c r="Y522" s="155"/>
      <c r="Z522" s="101">
        <v>17</v>
      </c>
      <c r="AA522" s="102" t="s">
        <v>1816</v>
      </c>
      <c r="AB522" s="102" t="s">
        <v>1817</v>
      </c>
      <c r="AC522" s="102" t="s">
        <v>1691</v>
      </c>
    </row>
    <row r="523" spans="1:29" s="189" customFormat="1" hidden="1">
      <c r="A523" s="195">
        <v>0</v>
      </c>
      <c r="B523" s="148" t="s">
        <v>2000</v>
      </c>
      <c r="C523" s="148" t="s">
        <v>858</v>
      </c>
      <c r="D523" s="149" t="s">
        <v>2</v>
      </c>
      <c r="E523" s="148" t="s">
        <v>859</v>
      </c>
      <c r="F523" s="148" t="s">
        <v>860</v>
      </c>
      <c r="G523" s="148" t="s">
        <v>861</v>
      </c>
      <c r="H523" s="148" t="s">
        <v>631</v>
      </c>
      <c r="I523" s="156" t="s">
        <v>44</v>
      </c>
      <c r="J523" s="150" t="s">
        <v>69</v>
      </c>
      <c r="K523" s="151">
        <v>92</v>
      </c>
      <c r="L523" s="187"/>
      <c r="M523" s="152">
        <v>25</v>
      </c>
      <c r="N523" s="153"/>
      <c r="O523" s="188">
        <f t="shared" si="64"/>
        <v>0</v>
      </c>
      <c r="P523" s="109" t="s">
        <v>1468</v>
      </c>
      <c r="Q523" s="108">
        <f t="shared" si="65"/>
        <v>0</v>
      </c>
      <c r="R523" s="185">
        <f t="shared" si="63"/>
        <v>0</v>
      </c>
      <c r="S523" s="148"/>
      <c r="T523" s="148"/>
      <c r="U523" s="155"/>
      <c r="V523" s="155"/>
      <c r="W523" s="155"/>
      <c r="X523" s="155"/>
      <c r="Y523" s="155"/>
      <c r="Z523" s="101">
        <v>17</v>
      </c>
      <c r="AA523" s="102" t="s">
        <v>860</v>
      </c>
      <c r="AB523" s="102" t="s">
        <v>861</v>
      </c>
      <c r="AC523" s="102" t="s">
        <v>631</v>
      </c>
    </row>
    <row r="524" spans="1:29" s="189" customFormat="1" hidden="1">
      <c r="A524" s="195">
        <v>0</v>
      </c>
      <c r="B524" s="148" t="s">
        <v>2000</v>
      </c>
      <c r="C524" s="148" t="s">
        <v>1867</v>
      </c>
      <c r="D524" s="149" t="s">
        <v>2</v>
      </c>
      <c r="E524" s="148" t="s">
        <v>859</v>
      </c>
      <c r="F524" s="148" t="s">
        <v>860</v>
      </c>
      <c r="G524" s="148" t="s">
        <v>1868</v>
      </c>
      <c r="H524" s="148" t="s">
        <v>1691</v>
      </c>
      <c r="I524" s="156"/>
      <c r="J524" s="150" t="s">
        <v>40</v>
      </c>
      <c r="K524" s="151">
        <v>95</v>
      </c>
      <c r="L524" s="187"/>
      <c r="M524" s="152">
        <v>25</v>
      </c>
      <c r="N524" s="153"/>
      <c r="O524" s="188">
        <f t="shared" si="64"/>
        <v>0</v>
      </c>
      <c r="P524" s="109" t="s">
        <v>1468</v>
      </c>
      <c r="Q524" s="108">
        <f t="shared" si="65"/>
        <v>0</v>
      </c>
      <c r="R524" s="185">
        <f t="shared" si="63"/>
        <v>0</v>
      </c>
      <c r="S524" s="148"/>
      <c r="T524" s="148"/>
      <c r="U524" s="155"/>
      <c r="V524" s="155"/>
      <c r="W524" s="155"/>
      <c r="X524" s="155"/>
      <c r="Y524" s="155"/>
      <c r="Z524" s="101">
        <v>17</v>
      </c>
      <c r="AA524" s="102" t="s">
        <v>860</v>
      </c>
      <c r="AB524" s="102" t="s">
        <v>1868</v>
      </c>
      <c r="AC524" s="102" t="s">
        <v>1691</v>
      </c>
    </row>
    <row r="525" spans="1:29" s="189" customFormat="1" hidden="1">
      <c r="A525" s="195">
        <v>0</v>
      </c>
      <c r="B525" s="148" t="s">
        <v>2000</v>
      </c>
      <c r="C525" s="148" t="s">
        <v>864</v>
      </c>
      <c r="D525" s="149" t="s">
        <v>2</v>
      </c>
      <c r="E525" s="148" t="s">
        <v>859</v>
      </c>
      <c r="F525" s="148" t="s">
        <v>860</v>
      </c>
      <c r="G525" s="148" t="s">
        <v>865</v>
      </c>
      <c r="H525" s="148" t="s">
        <v>631</v>
      </c>
      <c r="I525" s="156" t="s">
        <v>44</v>
      </c>
      <c r="J525" s="150" t="s">
        <v>69</v>
      </c>
      <c r="K525" s="151">
        <v>215</v>
      </c>
      <c r="L525" s="187"/>
      <c r="M525" s="152">
        <v>25</v>
      </c>
      <c r="N525" s="153"/>
      <c r="O525" s="188">
        <f t="shared" si="64"/>
        <v>0</v>
      </c>
      <c r="P525" s="109" t="s">
        <v>1468</v>
      </c>
      <c r="Q525" s="108">
        <f t="shared" si="65"/>
        <v>0</v>
      </c>
      <c r="R525" s="185">
        <f t="shared" si="63"/>
        <v>0</v>
      </c>
      <c r="S525" s="148"/>
      <c r="T525" s="148"/>
      <c r="U525" s="155"/>
      <c r="V525" s="155"/>
      <c r="W525" s="155"/>
      <c r="X525" s="155"/>
      <c r="Y525" s="155"/>
      <c r="Z525" s="101">
        <v>17</v>
      </c>
      <c r="AA525" s="102" t="s">
        <v>860</v>
      </c>
      <c r="AB525" s="102" t="s">
        <v>865</v>
      </c>
      <c r="AC525" s="102" t="s">
        <v>631</v>
      </c>
    </row>
    <row r="526" spans="1:29" s="189" customFormat="1" hidden="1">
      <c r="A526" s="195">
        <v>0</v>
      </c>
      <c r="B526" s="148" t="s">
        <v>17</v>
      </c>
      <c r="C526" s="148" t="s">
        <v>866</v>
      </c>
      <c r="D526" s="149" t="s">
        <v>2</v>
      </c>
      <c r="E526" s="148" t="s">
        <v>859</v>
      </c>
      <c r="F526" s="148" t="s">
        <v>860</v>
      </c>
      <c r="G526" s="148" t="s">
        <v>867</v>
      </c>
      <c r="H526" s="148" t="s">
        <v>631</v>
      </c>
      <c r="I526" s="150"/>
      <c r="J526" s="150" t="s">
        <v>69</v>
      </c>
      <c r="K526" s="151">
        <v>170</v>
      </c>
      <c r="L526" s="187"/>
      <c r="M526" s="152">
        <v>25</v>
      </c>
      <c r="N526" s="153"/>
      <c r="O526" s="188">
        <f t="shared" si="64"/>
        <v>0</v>
      </c>
      <c r="P526" s="109" t="s">
        <v>1468</v>
      </c>
      <c r="Q526" s="108">
        <f t="shared" si="65"/>
        <v>0</v>
      </c>
      <c r="R526" s="185">
        <f t="shared" si="63"/>
        <v>0</v>
      </c>
      <c r="S526" s="148"/>
      <c r="T526" s="148"/>
      <c r="U526" s="155"/>
      <c r="V526" s="155"/>
      <c r="W526" s="155"/>
      <c r="X526" s="155"/>
      <c r="Y526" s="155"/>
      <c r="Z526" s="101">
        <v>17</v>
      </c>
      <c r="AA526" s="102" t="s">
        <v>860</v>
      </c>
      <c r="AB526" s="102" t="s">
        <v>867</v>
      </c>
      <c r="AC526" s="102" t="s">
        <v>631</v>
      </c>
    </row>
    <row r="527" spans="1:29" s="189" customFormat="1" hidden="1">
      <c r="A527" s="195">
        <v>0</v>
      </c>
      <c r="B527" s="148" t="s">
        <v>2000</v>
      </c>
      <c r="C527" s="148" t="s">
        <v>1506</v>
      </c>
      <c r="D527" s="149" t="s">
        <v>2</v>
      </c>
      <c r="E527" s="148" t="s">
        <v>1565</v>
      </c>
      <c r="F527" s="148" t="s">
        <v>860</v>
      </c>
      <c r="G527" s="148" t="s">
        <v>869</v>
      </c>
      <c r="H527" s="148" t="s">
        <v>631</v>
      </c>
      <c r="I527" s="156" t="s">
        <v>44</v>
      </c>
      <c r="J527" s="150" t="s">
        <v>69</v>
      </c>
      <c r="K527" s="151">
        <v>164</v>
      </c>
      <c r="L527" s="187"/>
      <c r="M527" s="152">
        <v>25</v>
      </c>
      <c r="N527" s="153"/>
      <c r="O527" s="188">
        <f t="shared" si="64"/>
        <v>0</v>
      </c>
      <c r="P527" s="109" t="s">
        <v>1468</v>
      </c>
      <c r="Q527" s="108">
        <f t="shared" si="65"/>
        <v>0</v>
      </c>
      <c r="R527" s="185">
        <f t="shared" si="63"/>
        <v>0</v>
      </c>
      <c r="S527" s="148"/>
      <c r="T527" s="148"/>
      <c r="U527" s="155"/>
      <c r="V527" s="155"/>
      <c r="W527" s="155"/>
      <c r="X527" s="155"/>
      <c r="Y527" s="155"/>
      <c r="Z527" s="101">
        <v>17</v>
      </c>
      <c r="AA527" s="102" t="s">
        <v>860</v>
      </c>
      <c r="AB527" s="102" t="s">
        <v>869</v>
      </c>
      <c r="AC527" s="102" t="s">
        <v>631</v>
      </c>
    </row>
    <row r="528" spans="1:29" s="189" customFormat="1" hidden="1">
      <c r="A528" s="195">
        <v>0</v>
      </c>
      <c r="B528" s="148" t="s">
        <v>17</v>
      </c>
      <c r="C528" s="148" t="s">
        <v>870</v>
      </c>
      <c r="D528" s="149" t="s">
        <v>2</v>
      </c>
      <c r="E528" s="148" t="s">
        <v>859</v>
      </c>
      <c r="F528" s="148" t="s">
        <v>860</v>
      </c>
      <c r="G528" s="148" t="s">
        <v>871</v>
      </c>
      <c r="H528" s="148" t="s">
        <v>631</v>
      </c>
      <c r="I528" s="150"/>
      <c r="J528" s="150" t="s">
        <v>69</v>
      </c>
      <c r="K528" s="151">
        <v>121</v>
      </c>
      <c r="L528" s="187"/>
      <c r="M528" s="152">
        <v>25</v>
      </c>
      <c r="N528" s="153"/>
      <c r="O528" s="188">
        <f t="shared" si="64"/>
        <v>0</v>
      </c>
      <c r="P528" s="109" t="s">
        <v>1468</v>
      </c>
      <c r="Q528" s="108">
        <f t="shared" si="65"/>
        <v>0</v>
      </c>
      <c r="R528" s="185">
        <f t="shared" si="63"/>
        <v>0</v>
      </c>
      <c r="S528" s="148"/>
      <c r="T528" s="148"/>
      <c r="U528" s="155"/>
      <c r="V528" s="155"/>
      <c r="W528" s="155"/>
      <c r="X528" s="155"/>
      <c r="Y528" s="155"/>
      <c r="Z528" s="101">
        <v>17</v>
      </c>
      <c r="AA528" s="102" t="s">
        <v>860</v>
      </c>
      <c r="AB528" s="102" t="s">
        <v>871</v>
      </c>
      <c r="AC528" s="102" t="s">
        <v>631</v>
      </c>
    </row>
    <row r="529" spans="1:29" s="189" customFormat="1" hidden="1">
      <c r="A529" s="195">
        <v>0</v>
      </c>
      <c r="B529" s="148" t="s">
        <v>17</v>
      </c>
      <c r="C529" s="148" t="s">
        <v>872</v>
      </c>
      <c r="D529" s="149" t="s">
        <v>2</v>
      </c>
      <c r="E529" s="148" t="s">
        <v>859</v>
      </c>
      <c r="F529" s="148" t="s">
        <v>860</v>
      </c>
      <c r="G529" s="148" t="s">
        <v>873</v>
      </c>
      <c r="H529" s="148" t="s">
        <v>631</v>
      </c>
      <c r="I529" s="150"/>
      <c r="J529" s="150" t="s">
        <v>69</v>
      </c>
      <c r="K529" s="151">
        <v>161</v>
      </c>
      <c r="L529" s="187"/>
      <c r="M529" s="152">
        <v>25</v>
      </c>
      <c r="N529" s="153"/>
      <c r="O529" s="188">
        <f t="shared" si="64"/>
        <v>0</v>
      </c>
      <c r="P529" s="109" t="s">
        <v>1468</v>
      </c>
      <c r="Q529" s="108">
        <f t="shared" si="65"/>
        <v>0</v>
      </c>
      <c r="R529" s="185">
        <f t="shared" si="63"/>
        <v>0</v>
      </c>
      <c r="S529" s="148"/>
      <c r="T529" s="148"/>
      <c r="U529" s="155"/>
      <c r="V529" s="155"/>
      <c r="W529" s="155"/>
      <c r="X529" s="155"/>
      <c r="Y529" s="155"/>
      <c r="Z529" s="101">
        <v>17</v>
      </c>
      <c r="AA529" s="102" t="s">
        <v>860</v>
      </c>
      <c r="AB529" s="102" t="s">
        <v>873</v>
      </c>
      <c r="AC529" s="102" t="s">
        <v>631</v>
      </c>
    </row>
    <row r="530" spans="1:29" s="189" customFormat="1" hidden="1">
      <c r="A530" s="195">
        <v>0</v>
      </c>
      <c r="B530" s="148" t="s">
        <v>17</v>
      </c>
      <c r="C530" s="148" t="s">
        <v>874</v>
      </c>
      <c r="D530" s="149" t="s">
        <v>2</v>
      </c>
      <c r="E530" s="148" t="s">
        <v>859</v>
      </c>
      <c r="F530" s="148" t="s">
        <v>860</v>
      </c>
      <c r="G530" s="148" t="s">
        <v>875</v>
      </c>
      <c r="H530" s="148" t="s">
        <v>631</v>
      </c>
      <c r="I530" s="156"/>
      <c r="J530" s="150" t="s">
        <v>69</v>
      </c>
      <c r="K530" s="151">
        <v>130</v>
      </c>
      <c r="L530" s="187"/>
      <c r="M530" s="152">
        <v>25</v>
      </c>
      <c r="N530" s="153"/>
      <c r="O530" s="188">
        <f t="shared" si="64"/>
        <v>0</v>
      </c>
      <c r="P530" s="109" t="s">
        <v>1468</v>
      </c>
      <c r="Q530" s="108">
        <f t="shared" si="65"/>
        <v>0</v>
      </c>
      <c r="R530" s="185">
        <f t="shared" si="63"/>
        <v>0</v>
      </c>
      <c r="S530" s="148"/>
      <c r="T530" s="148"/>
      <c r="U530" s="155"/>
      <c r="V530" s="155"/>
      <c r="W530" s="155"/>
      <c r="X530" s="155"/>
      <c r="Y530" s="155"/>
      <c r="Z530" s="101">
        <v>17</v>
      </c>
      <c r="AA530" s="102" t="s">
        <v>860</v>
      </c>
      <c r="AB530" s="102" t="s">
        <v>875</v>
      </c>
      <c r="AC530" s="102" t="s">
        <v>631</v>
      </c>
    </row>
    <row r="531" spans="1:29" s="189" customFormat="1" hidden="1">
      <c r="A531" s="195">
        <v>0</v>
      </c>
      <c r="B531" s="148" t="s">
        <v>17</v>
      </c>
      <c r="C531" s="148" t="s">
        <v>876</v>
      </c>
      <c r="D531" s="149" t="s">
        <v>2</v>
      </c>
      <c r="E531" s="148" t="s">
        <v>859</v>
      </c>
      <c r="F531" s="148" t="s">
        <v>860</v>
      </c>
      <c r="G531" s="148" t="s">
        <v>877</v>
      </c>
      <c r="H531" s="148" t="s">
        <v>631</v>
      </c>
      <c r="I531" s="150"/>
      <c r="J531" s="150" t="s">
        <v>69</v>
      </c>
      <c r="K531" s="151">
        <v>130</v>
      </c>
      <c r="L531" s="187"/>
      <c r="M531" s="152">
        <v>25</v>
      </c>
      <c r="N531" s="153"/>
      <c r="O531" s="188">
        <f t="shared" si="64"/>
        <v>0</v>
      </c>
      <c r="P531" s="109" t="s">
        <v>1468</v>
      </c>
      <c r="Q531" s="108">
        <f t="shared" si="65"/>
        <v>0</v>
      </c>
      <c r="R531" s="185">
        <f t="shared" si="63"/>
        <v>0</v>
      </c>
      <c r="S531" s="148"/>
      <c r="T531" s="148"/>
      <c r="U531" s="155"/>
      <c r="V531" s="155"/>
      <c r="W531" s="155"/>
      <c r="X531" s="155"/>
      <c r="Y531" s="155"/>
      <c r="Z531" s="101">
        <v>17</v>
      </c>
      <c r="AA531" s="102" t="s">
        <v>860</v>
      </c>
      <c r="AB531" s="102" t="s">
        <v>877</v>
      </c>
      <c r="AC531" s="102" t="s">
        <v>631</v>
      </c>
    </row>
    <row r="532" spans="1:29" s="189" customFormat="1" hidden="1">
      <c r="A532" s="195">
        <v>0</v>
      </c>
      <c r="B532" s="148" t="s">
        <v>17</v>
      </c>
      <c r="C532" s="148" t="s">
        <v>878</v>
      </c>
      <c r="D532" s="149" t="s">
        <v>2</v>
      </c>
      <c r="E532" s="148" t="s">
        <v>859</v>
      </c>
      <c r="F532" s="148" t="s">
        <v>860</v>
      </c>
      <c r="G532" s="148" t="s">
        <v>879</v>
      </c>
      <c r="H532" s="148" t="s">
        <v>631</v>
      </c>
      <c r="I532" s="150"/>
      <c r="J532" s="150" t="s">
        <v>69</v>
      </c>
      <c r="K532" s="151">
        <v>224</v>
      </c>
      <c r="L532" s="187"/>
      <c r="M532" s="152">
        <v>25</v>
      </c>
      <c r="N532" s="153"/>
      <c r="O532" s="188">
        <f t="shared" si="64"/>
        <v>0</v>
      </c>
      <c r="P532" s="109" t="s">
        <v>1468</v>
      </c>
      <c r="Q532" s="108">
        <f t="shared" si="65"/>
        <v>0</v>
      </c>
      <c r="R532" s="185">
        <f t="shared" ref="R532:R564" si="66">IF(SUM($O$26:$O$5170)&gt;=100000,IF(L532&lt;&gt;"",O532,O532*0.95),O532)</f>
        <v>0</v>
      </c>
      <c r="S532" s="148"/>
      <c r="T532" s="148"/>
      <c r="U532" s="155"/>
      <c r="V532" s="155"/>
      <c r="W532" s="155"/>
      <c r="X532" s="155"/>
      <c r="Y532" s="155"/>
      <c r="Z532" s="101">
        <v>17</v>
      </c>
      <c r="AA532" s="102" t="s">
        <v>860</v>
      </c>
      <c r="AB532" s="102" t="s">
        <v>879</v>
      </c>
      <c r="AC532" s="102" t="s">
        <v>631</v>
      </c>
    </row>
    <row r="533" spans="1:29" s="189" customFormat="1" hidden="1">
      <c r="A533" s="195">
        <v>0</v>
      </c>
      <c r="B533" s="148" t="s">
        <v>2000</v>
      </c>
      <c r="C533" s="148" t="s">
        <v>1818</v>
      </c>
      <c r="D533" s="149" t="s">
        <v>2</v>
      </c>
      <c r="E533" s="148" t="s">
        <v>859</v>
      </c>
      <c r="F533" s="148" t="s">
        <v>1819</v>
      </c>
      <c r="G533" s="148" t="s">
        <v>1820</v>
      </c>
      <c r="H533" s="148" t="s">
        <v>1691</v>
      </c>
      <c r="I533" s="156"/>
      <c r="J533" s="150" t="s">
        <v>40</v>
      </c>
      <c r="K533" s="151">
        <v>101</v>
      </c>
      <c r="L533" s="187"/>
      <c r="M533" s="152">
        <v>25</v>
      </c>
      <c r="N533" s="153"/>
      <c r="O533" s="188">
        <f t="shared" si="64"/>
        <v>0</v>
      </c>
      <c r="P533" s="109" t="s">
        <v>1468</v>
      </c>
      <c r="Q533" s="108">
        <f t="shared" si="65"/>
        <v>0</v>
      </c>
      <c r="R533" s="185">
        <f t="shared" si="66"/>
        <v>0</v>
      </c>
      <c r="S533" s="148"/>
      <c r="T533" s="148"/>
      <c r="U533" s="155"/>
      <c r="V533" s="155"/>
      <c r="W533" s="155"/>
      <c r="X533" s="155"/>
      <c r="Y533" s="155"/>
      <c r="Z533" s="101">
        <v>17</v>
      </c>
      <c r="AA533" s="102" t="s">
        <v>1819</v>
      </c>
      <c r="AB533" s="102" t="s">
        <v>1820</v>
      </c>
      <c r="AC533" s="102" t="s">
        <v>1691</v>
      </c>
    </row>
    <row r="534" spans="1:29" s="189" customFormat="1" hidden="1">
      <c r="A534" s="195">
        <v>0</v>
      </c>
      <c r="B534" s="148" t="s">
        <v>2000</v>
      </c>
      <c r="C534" s="148" t="s">
        <v>1821</v>
      </c>
      <c r="D534" s="149" t="s">
        <v>2</v>
      </c>
      <c r="E534" s="148" t="s">
        <v>859</v>
      </c>
      <c r="F534" s="148" t="s">
        <v>1819</v>
      </c>
      <c r="G534" s="148" t="s">
        <v>1822</v>
      </c>
      <c r="H534" s="148" t="s">
        <v>1691</v>
      </c>
      <c r="I534" s="156"/>
      <c r="J534" s="150" t="s">
        <v>40</v>
      </c>
      <c r="K534" s="151">
        <v>95</v>
      </c>
      <c r="L534" s="187"/>
      <c r="M534" s="152">
        <v>25</v>
      </c>
      <c r="N534" s="153"/>
      <c r="O534" s="188">
        <f t="shared" si="64"/>
        <v>0</v>
      </c>
      <c r="P534" s="109" t="s">
        <v>1468</v>
      </c>
      <c r="Q534" s="108">
        <f t="shared" si="65"/>
        <v>0</v>
      </c>
      <c r="R534" s="185">
        <f t="shared" si="66"/>
        <v>0</v>
      </c>
      <c r="S534" s="148"/>
      <c r="T534" s="148"/>
      <c r="U534" s="155"/>
      <c r="V534" s="155"/>
      <c r="W534" s="155"/>
      <c r="X534" s="155"/>
      <c r="Y534" s="155"/>
      <c r="Z534" s="101">
        <v>17</v>
      </c>
      <c r="AA534" s="102" t="s">
        <v>1819</v>
      </c>
      <c r="AB534" s="102" t="s">
        <v>1822</v>
      </c>
      <c r="AC534" s="102" t="s">
        <v>1691</v>
      </c>
    </row>
    <row r="535" spans="1:29" s="189" customFormat="1" hidden="1">
      <c r="A535" s="195">
        <v>0</v>
      </c>
      <c r="B535" s="148" t="s">
        <v>2000</v>
      </c>
      <c r="C535" s="148" t="s">
        <v>1823</v>
      </c>
      <c r="D535" s="149" t="s">
        <v>2</v>
      </c>
      <c r="E535" s="148" t="s">
        <v>1824</v>
      </c>
      <c r="F535" s="148" t="s">
        <v>1825</v>
      </c>
      <c r="G535" s="148" t="s">
        <v>1826</v>
      </c>
      <c r="H535" s="148" t="s">
        <v>1679</v>
      </c>
      <c r="I535" s="156"/>
      <c r="J535" s="150" t="s">
        <v>40</v>
      </c>
      <c r="K535" s="151">
        <v>131</v>
      </c>
      <c r="L535" s="187"/>
      <c r="M535" s="152">
        <v>25</v>
      </c>
      <c r="N535" s="153"/>
      <c r="O535" s="188">
        <f t="shared" si="64"/>
        <v>0</v>
      </c>
      <c r="P535" s="109" t="s">
        <v>1468</v>
      </c>
      <c r="Q535" s="108">
        <f t="shared" si="65"/>
        <v>0</v>
      </c>
      <c r="R535" s="185">
        <f t="shared" si="66"/>
        <v>0</v>
      </c>
      <c r="S535" s="148"/>
      <c r="T535" s="148"/>
      <c r="U535" s="155"/>
      <c r="V535" s="155"/>
      <c r="W535" s="155"/>
      <c r="X535" s="155"/>
      <c r="Y535" s="155"/>
      <c r="Z535" s="101">
        <v>17</v>
      </c>
      <c r="AA535" s="102" t="s">
        <v>1825</v>
      </c>
      <c r="AB535" s="102" t="s">
        <v>1826</v>
      </c>
      <c r="AC535" s="102" t="s">
        <v>1679</v>
      </c>
    </row>
    <row r="536" spans="1:29" s="189" customFormat="1" hidden="1">
      <c r="A536" s="195">
        <v>0</v>
      </c>
      <c r="B536" s="148" t="s">
        <v>2000</v>
      </c>
      <c r="C536" s="148" t="s">
        <v>880</v>
      </c>
      <c r="D536" s="149" t="s">
        <v>2</v>
      </c>
      <c r="E536" s="148" t="s">
        <v>881</v>
      </c>
      <c r="F536" s="148" t="s">
        <v>882</v>
      </c>
      <c r="G536" s="148"/>
      <c r="H536" s="148" t="s">
        <v>631</v>
      </c>
      <c r="I536" s="156"/>
      <c r="J536" s="150" t="s">
        <v>69</v>
      </c>
      <c r="K536" s="151">
        <v>44</v>
      </c>
      <c r="L536" s="187"/>
      <c r="M536" s="152">
        <v>25</v>
      </c>
      <c r="N536" s="153"/>
      <c r="O536" s="188">
        <f t="shared" si="64"/>
        <v>0</v>
      </c>
      <c r="P536" s="109" t="s">
        <v>1468</v>
      </c>
      <c r="Q536" s="108">
        <f t="shared" si="65"/>
        <v>0</v>
      </c>
      <c r="R536" s="185">
        <f t="shared" si="66"/>
        <v>0</v>
      </c>
      <c r="S536" s="148"/>
      <c r="T536" s="148"/>
      <c r="U536" s="155"/>
      <c r="V536" s="155"/>
      <c r="W536" s="155"/>
      <c r="X536" s="155"/>
      <c r="Y536" s="155"/>
      <c r="Z536" s="101">
        <v>17</v>
      </c>
      <c r="AA536" s="102" t="s">
        <v>882</v>
      </c>
      <c r="AB536" s="102"/>
      <c r="AC536" s="102" t="s">
        <v>631</v>
      </c>
    </row>
    <row r="537" spans="1:29" s="189" customFormat="1" hidden="1">
      <c r="A537" s="195">
        <v>0</v>
      </c>
      <c r="B537" s="148" t="s">
        <v>17</v>
      </c>
      <c r="C537" s="148" t="s">
        <v>883</v>
      </c>
      <c r="D537" s="149" t="s">
        <v>2</v>
      </c>
      <c r="E537" s="148" t="s">
        <v>884</v>
      </c>
      <c r="F537" s="148" t="s">
        <v>885</v>
      </c>
      <c r="G537" s="148" t="s">
        <v>886</v>
      </c>
      <c r="H537" s="148" t="s">
        <v>631</v>
      </c>
      <c r="I537" s="150"/>
      <c r="J537" s="150" t="s">
        <v>69</v>
      </c>
      <c r="K537" s="151">
        <v>135</v>
      </c>
      <c r="L537" s="187"/>
      <c r="M537" s="152">
        <v>25</v>
      </c>
      <c r="N537" s="153"/>
      <c r="O537" s="188">
        <f t="shared" si="64"/>
        <v>0</v>
      </c>
      <c r="P537" s="109" t="s">
        <v>1468</v>
      </c>
      <c r="Q537" s="108">
        <f t="shared" si="65"/>
        <v>0</v>
      </c>
      <c r="R537" s="185">
        <f t="shared" si="66"/>
        <v>0</v>
      </c>
      <c r="S537" s="148"/>
      <c r="T537" s="148"/>
      <c r="U537" s="155"/>
      <c r="V537" s="155"/>
      <c r="W537" s="155"/>
      <c r="X537" s="155"/>
      <c r="Y537" s="155"/>
      <c r="Z537" s="101">
        <v>17</v>
      </c>
      <c r="AA537" s="102" t="s">
        <v>885</v>
      </c>
      <c r="AB537" s="102" t="s">
        <v>886</v>
      </c>
      <c r="AC537" s="102" t="s">
        <v>631</v>
      </c>
    </row>
    <row r="538" spans="1:29" s="189" customFormat="1" hidden="1">
      <c r="A538" s="195">
        <v>0</v>
      </c>
      <c r="B538" s="148" t="s">
        <v>2000</v>
      </c>
      <c r="C538" s="148" t="s">
        <v>1827</v>
      </c>
      <c r="D538" s="149" t="s">
        <v>2</v>
      </c>
      <c r="E538" s="148" t="s">
        <v>1828</v>
      </c>
      <c r="F538" s="148" t="s">
        <v>1829</v>
      </c>
      <c r="G538" s="148" t="s">
        <v>1830</v>
      </c>
      <c r="H538" s="148" t="s">
        <v>1691</v>
      </c>
      <c r="I538" s="156"/>
      <c r="J538" s="150" t="s">
        <v>40</v>
      </c>
      <c r="K538" s="151">
        <v>136</v>
      </c>
      <c r="L538" s="187"/>
      <c r="M538" s="152">
        <v>25</v>
      </c>
      <c r="N538" s="153"/>
      <c r="O538" s="188">
        <f t="shared" si="64"/>
        <v>0</v>
      </c>
      <c r="P538" s="109" t="s">
        <v>1468</v>
      </c>
      <c r="Q538" s="108">
        <f t="shared" si="65"/>
        <v>0</v>
      </c>
      <c r="R538" s="185">
        <f t="shared" si="66"/>
        <v>0</v>
      </c>
      <c r="S538" s="148"/>
      <c r="T538" s="148"/>
      <c r="U538" s="155"/>
      <c r="V538" s="155"/>
      <c r="W538" s="155"/>
      <c r="X538" s="155"/>
      <c r="Y538" s="155"/>
      <c r="Z538" s="101">
        <v>17</v>
      </c>
      <c r="AA538" s="102" t="s">
        <v>1829</v>
      </c>
      <c r="AB538" s="102" t="s">
        <v>1830</v>
      </c>
      <c r="AC538" s="102" t="s">
        <v>1691</v>
      </c>
    </row>
    <row r="539" spans="1:29" s="189" customFormat="1" hidden="1">
      <c r="A539" s="195">
        <v>0</v>
      </c>
      <c r="B539" s="148" t="s">
        <v>17</v>
      </c>
      <c r="C539" s="148" t="s">
        <v>887</v>
      </c>
      <c r="D539" s="149" t="s">
        <v>2</v>
      </c>
      <c r="E539" s="148" t="s">
        <v>888</v>
      </c>
      <c r="F539" s="148" t="s">
        <v>889</v>
      </c>
      <c r="G539" s="148" t="s">
        <v>890</v>
      </c>
      <c r="H539" s="148" t="s">
        <v>631</v>
      </c>
      <c r="I539" s="150"/>
      <c r="J539" s="150" t="s">
        <v>69</v>
      </c>
      <c r="K539" s="151">
        <v>88</v>
      </c>
      <c r="L539" s="187"/>
      <c r="M539" s="152">
        <v>25</v>
      </c>
      <c r="N539" s="153"/>
      <c r="O539" s="188">
        <f t="shared" si="64"/>
        <v>0</v>
      </c>
      <c r="P539" s="109" t="s">
        <v>1468</v>
      </c>
      <c r="Q539" s="108">
        <f t="shared" si="65"/>
        <v>0</v>
      </c>
      <c r="R539" s="185">
        <f t="shared" si="66"/>
        <v>0</v>
      </c>
      <c r="S539" s="148"/>
      <c r="T539" s="148"/>
      <c r="U539" s="155"/>
      <c r="V539" s="155"/>
      <c r="W539" s="155"/>
      <c r="X539" s="155"/>
      <c r="Y539" s="155"/>
      <c r="Z539" s="101">
        <v>17</v>
      </c>
      <c r="AA539" s="102" t="s">
        <v>889</v>
      </c>
      <c r="AB539" s="102" t="s">
        <v>890</v>
      </c>
      <c r="AC539" s="102" t="s">
        <v>631</v>
      </c>
    </row>
    <row r="540" spans="1:29" s="189" customFormat="1" hidden="1">
      <c r="A540" s="195">
        <v>0</v>
      </c>
      <c r="B540" s="148" t="s">
        <v>2000</v>
      </c>
      <c r="C540" s="148" t="s">
        <v>1831</v>
      </c>
      <c r="D540" s="149" t="s">
        <v>2</v>
      </c>
      <c r="E540" s="148" t="s">
        <v>888</v>
      </c>
      <c r="F540" s="148" t="s">
        <v>1832</v>
      </c>
      <c r="G540" s="148" t="s">
        <v>1833</v>
      </c>
      <c r="H540" s="148" t="s">
        <v>1691</v>
      </c>
      <c r="I540" s="156"/>
      <c r="J540" s="150" t="s">
        <v>40</v>
      </c>
      <c r="K540" s="151">
        <v>115</v>
      </c>
      <c r="L540" s="187"/>
      <c r="M540" s="152">
        <v>25</v>
      </c>
      <c r="N540" s="153"/>
      <c r="O540" s="188">
        <f t="shared" si="64"/>
        <v>0</v>
      </c>
      <c r="P540" s="109" t="s">
        <v>1468</v>
      </c>
      <c r="Q540" s="108">
        <f t="shared" si="65"/>
        <v>0</v>
      </c>
      <c r="R540" s="185">
        <f t="shared" si="66"/>
        <v>0</v>
      </c>
      <c r="S540" s="148"/>
      <c r="T540" s="148"/>
      <c r="U540" s="155"/>
      <c r="V540" s="155"/>
      <c r="W540" s="155"/>
      <c r="X540" s="155"/>
      <c r="Y540" s="155"/>
      <c r="Z540" s="101">
        <v>17</v>
      </c>
      <c r="AA540" s="102" t="s">
        <v>1832</v>
      </c>
      <c r="AB540" s="102" t="s">
        <v>1833</v>
      </c>
      <c r="AC540" s="102" t="s">
        <v>1691</v>
      </c>
    </row>
    <row r="541" spans="1:29" s="189" customFormat="1" hidden="1">
      <c r="A541" s="195">
        <v>0</v>
      </c>
      <c r="B541" s="148" t="s">
        <v>2000</v>
      </c>
      <c r="C541" s="148" t="s">
        <v>1834</v>
      </c>
      <c r="D541" s="149" t="s">
        <v>2</v>
      </c>
      <c r="E541" s="148" t="s">
        <v>888</v>
      </c>
      <c r="F541" s="148" t="s">
        <v>1832</v>
      </c>
      <c r="G541" s="148" t="s">
        <v>1835</v>
      </c>
      <c r="H541" s="148" t="s">
        <v>1691</v>
      </c>
      <c r="I541" s="156"/>
      <c r="J541" s="150" t="s">
        <v>40</v>
      </c>
      <c r="K541" s="151">
        <v>115</v>
      </c>
      <c r="L541" s="187"/>
      <c r="M541" s="152">
        <v>25</v>
      </c>
      <c r="N541" s="153"/>
      <c r="O541" s="188">
        <f t="shared" si="64"/>
        <v>0</v>
      </c>
      <c r="P541" s="109" t="s">
        <v>1468</v>
      </c>
      <c r="Q541" s="108">
        <f t="shared" si="65"/>
        <v>0</v>
      </c>
      <c r="R541" s="185">
        <f t="shared" si="66"/>
        <v>0</v>
      </c>
      <c r="S541" s="148"/>
      <c r="T541" s="148"/>
      <c r="U541" s="155"/>
      <c r="V541" s="155"/>
      <c r="W541" s="155"/>
      <c r="X541" s="155"/>
      <c r="Y541" s="155"/>
      <c r="Z541" s="101">
        <v>17</v>
      </c>
      <c r="AA541" s="102" t="s">
        <v>1832</v>
      </c>
      <c r="AB541" s="102" t="s">
        <v>1835</v>
      </c>
      <c r="AC541" s="102" t="s">
        <v>1691</v>
      </c>
    </row>
    <row r="542" spans="1:29" s="189" customFormat="1" hidden="1">
      <c r="A542" s="195">
        <v>0</v>
      </c>
      <c r="B542" s="148" t="s">
        <v>2000</v>
      </c>
      <c r="C542" s="148" t="s">
        <v>1836</v>
      </c>
      <c r="D542" s="149" t="s">
        <v>2</v>
      </c>
      <c r="E542" s="148" t="s">
        <v>1837</v>
      </c>
      <c r="F542" s="148" t="s">
        <v>1838</v>
      </c>
      <c r="G542" s="148"/>
      <c r="H542" s="148" t="s">
        <v>1691</v>
      </c>
      <c r="I542" s="156"/>
      <c r="J542" s="150" t="s">
        <v>40</v>
      </c>
      <c r="K542" s="151">
        <v>135</v>
      </c>
      <c r="L542" s="187"/>
      <c r="M542" s="152">
        <v>25</v>
      </c>
      <c r="N542" s="153"/>
      <c r="O542" s="188">
        <f t="shared" si="64"/>
        <v>0</v>
      </c>
      <c r="P542" s="109" t="s">
        <v>1468</v>
      </c>
      <c r="Q542" s="108">
        <f t="shared" si="65"/>
        <v>0</v>
      </c>
      <c r="R542" s="185">
        <f t="shared" si="66"/>
        <v>0</v>
      </c>
      <c r="S542" s="148"/>
      <c r="T542" s="148"/>
      <c r="U542" s="155"/>
      <c r="V542" s="155"/>
      <c r="W542" s="155"/>
      <c r="X542" s="155"/>
      <c r="Y542" s="155"/>
      <c r="Z542" s="101">
        <v>17</v>
      </c>
      <c r="AA542" s="102" t="s">
        <v>1838</v>
      </c>
      <c r="AB542" s="102"/>
      <c r="AC542" s="102" t="s">
        <v>1691</v>
      </c>
    </row>
    <row r="543" spans="1:29" s="189" customFormat="1" hidden="1">
      <c r="A543" s="195">
        <v>0</v>
      </c>
      <c r="B543" s="148" t="s">
        <v>2000</v>
      </c>
      <c r="C543" s="148" t="s">
        <v>1869</v>
      </c>
      <c r="D543" s="149" t="s">
        <v>2</v>
      </c>
      <c r="E543" s="148" t="s">
        <v>892</v>
      </c>
      <c r="F543" s="148" t="s">
        <v>893</v>
      </c>
      <c r="G543" s="148" t="s">
        <v>1870</v>
      </c>
      <c r="H543" s="148" t="s">
        <v>1691</v>
      </c>
      <c r="I543" s="156"/>
      <c r="J543" s="150" t="s">
        <v>40</v>
      </c>
      <c r="K543" s="151">
        <v>135</v>
      </c>
      <c r="L543" s="187"/>
      <c r="M543" s="152">
        <v>25</v>
      </c>
      <c r="N543" s="153"/>
      <c r="O543" s="188">
        <f t="shared" si="64"/>
        <v>0</v>
      </c>
      <c r="P543" s="109" t="s">
        <v>1468</v>
      </c>
      <c r="Q543" s="108">
        <f t="shared" si="65"/>
        <v>0</v>
      </c>
      <c r="R543" s="185">
        <f t="shared" si="66"/>
        <v>0</v>
      </c>
      <c r="S543" s="148"/>
      <c r="T543" s="148"/>
      <c r="U543" s="155"/>
      <c r="V543" s="155"/>
      <c r="W543" s="155"/>
      <c r="X543" s="155"/>
      <c r="Y543" s="155"/>
      <c r="Z543" s="101">
        <v>17</v>
      </c>
      <c r="AA543" s="102" t="s">
        <v>893</v>
      </c>
      <c r="AB543" s="102" t="s">
        <v>1870</v>
      </c>
      <c r="AC543" s="102" t="s">
        <v>1691</v>
      </c>
    </row>
    <row r="544" spans="1:29" s="189" customFormat="1" hidden="1">
      <c r="A544" s="195">
        <v>0</v>
      </c>
      <c r="B544" s="148" t="s">
        <v>2000</v>
      </c>
      <c r="C544" s="148" t="s">
        <v>1839</v>
      </c>
      <c r="D544" s="149" t="s">
        <v>2</v>
      </c>
      <c r="E544" s="148" t="s">
        <v>892</v>
      </c>
      <c r="F544" s="148" t="s">
        <v>893</v>
      </c>
      <c r="G544" s="148" t="s">
        <v>1840</v>
      </c>
      <c r="H544" s="148" t="s">
        <v>1691</v>
      </c>
      <c r="I544" s="156"/>
      <c r="J544" s="150" t="s">
        <v>40</v>
      </c>
      <c r="K544" s="151">
        <v>135</v>
      </c>
      <c r="L544" s="187"/>
      <c r="M544" s="152">
        <v>25</v>
      </c>
      <c r="N544" s="153"/>
      <c r="O544" s="188">
        <f t="shared" ref="O544:O563" si="67">IF(L544&lt;&gt;"",N544*L544,K544*N544)</f>
        <v>0</v>
      </c>
      <c r="P544" s="109" t="s">
        <v>1468</v>
      </c>
      <c r="Q544" s="108">
        <f t="shared" ref="Q544:Q563" si="68">N544/200</f>
        <v>0</v>
      </c>
      <c r="R544" s="185">
        <f t="shared" si="66"/>
        <v>0</v>
      </c>
      <c r="S544" s="148"/>
      <c r="T544" s="148"/>
      <c r="U544" s="155"/>
      <c r="V544" s="155"/>
      <c r="W544" s="155"/>
      <c r="X544" s="155"/>
      <c r="Y544" s="155"/>
      <c r="Z544" s="101">
        <v>17</v>
      </c>
      <c r="AA544" s="102" t="s">
        <v>893</v>
      </c>
      <c r="AB544" s="102" t="s">
        <v>1840</v>
      </c>
      <c r="AC544" s="102" t="s">
        <v>1691</v>
      </c>
    </row>
    <row r="545" spans="1:29" s="189" customFormat="1" hidden="1">
      <c r="A545" s="195">
        <v>0</v>
      </c>
      <c r="B545" s="148" t="s">
        <v>17</v>
      </c>
      <c r="C545" s="148" t="s">
        <v>891</v>
      </c>
      <c r="D545" s="149" t="s">
        <v>2</v>
      </c>
      <c r="E545" s="148" t="s">
        <v>892</v>
      </c>
      <c r="F545" s="148" t="s">
        <v>893</v>
      </c>
      <c r="G545" s="148" t="s">
        <v>894</v>
      </c>
      <c r="H545" s="148" t="s">
        <v>631</v>
      </c>
      <c r="I545" s="150"/>
      <c r="J545" s="150" t="s">
        <v>69</v>
      </c>
      <c r="K545" s="151">
        <v>92</v>
      </c>
      <c r="L545" s="187"/>
      <c r="M545" s="152">
        <v>25</v>
      </c>
      <c r="N545" s="153"/>
      <c r="O545" s="188">
        <f t="shared" si="67"/>
        <v>0</v>
      </c>
      <c r="P545" s="109" t="s">
        <v>1468</v>
      </c>
      <c r="Q545" s="108">
        <f t="shared" si="68"/>
        <v>0</v>
      </c>
      <c r="R545" s="185">
        <f t="shared" si="66"/>
        <v>0</v>
      </c>
      <c r="S545" s="148"/>
      <c r="T545" s="148"/>
      <c r="U545" s="155"/>
      <c r="V545" s="155"/>
      <c r="W545" s="155"/>
      <c r="X545" s="155"/>
      <c r="Y545" s="155"/>
      <c r="Z545" s="101">
        <v>17</v>
      </c>
      <c r="AA545" s="102" t="s">
        <v>893</v>
      </c>
      <c r="AB545" s="102" t="s">
        <v>894</v>
      </c>
      <c r="AC545" s="102" t="s">
        <v>631</v>
      </c>
    </row>
    <row r="546" spans="1:29" s="189" customFormat="1" hidden="1">
      <c r="A546" s="195">
        <v>0</v>
      </c>
      <c r="B546" s="148" t="s">
        <v>2000</v>
      </c>
      <c r="C546" s="148" t="s">
        <v>1507</v>
      </c>
      <c r="D546" s="149" t="s">
        <v>2</v>
      </c>
      <c r="E546" s="148" t="s">
        <v>892</v>
      </c>
      <c r="F546" s="148" t="s">
        <v>1542</v>
      </c>
      <c r="G546" s="148" t="s">
        <v>1613</v>
      </c>
      <c r="H546" s="148" t="s">
        <v>631</v>
      </c>
      <c r="I546" s="156" t="s">
        <v>44</v>
      </c>
      <c r="J546" s="150" t="s">
        <v>69</v>
      </c>
      <c r="K546" s="151">
        <v>84</v>
      </c>
      <c r="L546" s="187"/>
      <c r="M546" s="152">
        <v>25</v>
      </c>
      <c r="N546" s="153"/>
      <c r="O546" s="188">
        <f t="shared" si="67"/>
        <v>0</v>
      </c>
      <c r="P546" s="109" t="s">
        <v>1468</v>
      </c>
      <c r="Q546" s="108">
        <f t="shared" si="68"/>
        <v>0</v>
      </c>
      <c r="R546" s="185">
        <f t="shared" si="66"/>
        <v>0</v>
      </c>
      <c r="S546" s="148"/>
      <c r="T546" s="148"/>
      <c r="U546" s="155"/>
      <c r="V546" s="155"/>
      <c r="W546" s="155"/>
      <c r="X546" s="155"/>
      <c r="Y546" s="155"/>
      <c r="Z546" s="101">
        <v>17</v>
      </c>
      <c r="AA546" s="102" t="s">
        <v>1542</v>
      </c>
      <c r="AB546" s="102" t="s">
        <v>1613</v>
      </c>
      <c r="AC546" s="102" t="s">
        <v>631</v>
      </c>
    </row>
    <row r="547" spans="1:29" s="189" customFormat="1" hidden="1">
      <c r="A547" s="195">
        <v>0</v>
      </c>
      <c r="B547" s="148" t="s">
        <v>17</v>
      </c>
      <c r="C547" s="148" t="s">
        <v>1508</v>
      </c>
      <c r="D547" s="149"/>
      <c r="E547" s="148" t="s">
        <v>896</v>
      </c>
      <c r="F547" s="148" t="s">
        <v>897</v>
      </c>
      <c r="G547" s="148" t="s">
        <v>1614</v>
      </c>
      <c r="H547" s="148" t="s">
        <v>631</v>
      </c>
      <c r="I547" s="150"/>
      <c r="J547" s="150" t="s">
        <v>69</v>
      </c>
      <c r="K547" s="151">
        <v>132</v>
      </c>
      <c r="L547" s="187"/>
      <c r="M547" s="152">
        <v>25</v>
      </c>
      <c r="N547" s="153"/>
      <c r="O547" s="188">
        <f t="shared" si="67"/>
        <v>0</v>
      </c>
      <c r="P547" s="109" t="s">
        <v>1468</v>
      </c>
      <c r="Q547" s="108">
        <f t="shared" si="68"/>
        <v>0</v>
      </c>
      <c r="R547" s="185">
        <f t="shared" si="66"/>
        <v>0</v>
      </c>
      <c r="S547" s="148"/>
      <c r="T547" s="148"/>
      <c r="U547" s="155"/>
      <c r="V547" s="155"/>
      <c r="W547" s="155"/>
      <c r="X547" s="155"/>
      <c r="Y547" s="155"/>
      <c r="Z547" s="101">
        <v>17</v>
      </c>
      <c r="AA547" s="102" t="s">
        <v>897</v>
      </c>
      <c r="AB547" s="102" t="s">
        <v>1614</v>
      </c>
      <c r="AC547" s="102" t="s">
        <v>631</v>
      </c>
    </row>
    <row r="548" spans="1:29" s="189" customFormat="1" hidden="1">
      <c r="A548" s="195">
        <v>0</v>
      </c>
      <c r="B548" s="148" t="s">
        <v>17</v>
      </c>
      <c r="C548" s="148" t="s">
        <v>895</v>
      </c>
      <c r="D548" s="149" t="s">
        <v>2</v>
      </c>
      <c r="E548" s="148" t="s">
        <v>896</v>
      </c>
      <c r="F548" s="148" t="s">
        <v>897</v>
      </c>
      <c r="G548" s="148" t="s">
        <v>898</v>
      </c>
      <c r="H548" s="148" t="s">
        <v>631</v>
      </c>
      <c r="I548" s="150"/>
      <c r="J548" s="150" t="s">
        <v>69</v>
      </c>
      <c r="K548" s="151">
        <v>128</v>
      </c>
      <c r="L548" s="187"/>
      <c r="M548" s="152">
        <v>25</v>
      </c>
      <c r="N548" s="153"/>
      <c r="O548" s="188">
        <f t="shared" si="67"/>
        <v>0</v>
      </c>
      <c r="P548" s="109" t="s">
        <v>1468</v>
      </c>
      <c r="Q548" s="108">
        <f t="shared" si="68"/>
        <v>0</v>
      </c>
      <c r="R548" s="185">
        <f t="shared" si="66"/>
        <v>0</v>
      </c>
      <c r="S548" s="148"/>
      <c r="T548" s="148"/>
      <c r="U548" s="155"/>
      <c r="V548" s="155"/>
      <c r="W548" s="155"/>
      <c r="X548" s="155"/>
      <c r="Y548" s="155"/>
      <c r="Z548" s="101">
        <v>17</v>
      </c>
      <c r="AA548" s="102" t="s">
        <v>897</v>
      </c>
      <c r="AB548" s="102" t="s">
        <v>898</v>
      </c>
      <c r="AC548" s="102" t="s">
        <v>631</v>
      </c>
    </row>
    <row r="549" spans="1:29" s="189" customFormat="1" hidden="1">
      <c r="A549" s="195">
        <v>0</v>
      </c>
      <c r="B549" s="148" t="s">
        <v>17</v>
      </c>
      <c r="C549" s="148" t="s">
        <v>899</v>
      </c>
      <c r="D549" s="149" t="s">
        <v>2</v>
      </c>
      <c r="E549" s="148" t="s">
        <v>896</v>
      </c>
      <c r="F549" s="148" t="s">
        <v>897</v>
      </c>
      <c r="G549" s="148" t="s">
        <v>900</v>
      </c>
      <c r="H549" s="148" t="s">
        <v>631</v>
      </c>
      <c r="I549" s="156"/>
      <c r="J549" s="150" t="s">
        <v>69</v>
      </c>
      <c r="K549" s="151">
        <v>114</v>
      </c>
      <c r="L549" s="187"/>
      <c r="M549" s="152">
        <v>25</v>
      </c>
      <c r="N549" s="153"/>
      <c r="O549" s="188">
        <f t="shared" si="67"/>
        <v>0</v>
      </c>
      <c r="P549" s="109" t="s">
        <v>1468</v>
      </c>
      <c r="Q549" s="108">
        <f t="shared" si="68"/>
        <v>0</v>
      </c>
      <c r="R549" s="185">
        <f t="shared" si="66"/>
        <v>0</v>
      </c>
      <c r="S549" s="148"/>
      <c r="T549" s="148"/>
      <c r="U549" s="155"/>
      <c r="V549" s="155"/>
      <c r="W549" s="155"/>
      <c r="X549" s="155"/>
      <c r="Y549" s="155"/>
      <c r="Z549" s="101">
        <v>17</v>
      </c>
      <c r="AA549" s="102" t="s">
        <v>897</v>
      </c>
      <c r="AB549" s="102" t="s">
        <v>900</v>
      </c>
      <c r="AC549" s="102" t="s">
        <v>631</v>
      </c>
    </row>
    <row r="550" spans="1:29" s="189" customFormat="1" hidden="1">
      <c r="A550" s="195">
        <v>0</v>
      </c>
      <c r="B550" s="148" t="s">
        <v>17</v>
      </c>
      <c r="C550" s="148" t="s">
        <v>901</v>
      </c>
      <c r="D550" s="149" t="s">
        <v>2</v>
      </c>
      <c r="E550" s="148" t="s">
        <v>896</v>
      </c>
      <c r="F550" s="148" t="s">
        <v>897</v>
      </c>
      <c r="G550" s="148" t="s">
        <v>902</v>
      </c>
      <c r="H550" s="148" t="s">
        <v>631</v>
      </c>
      <c r="I550" s="150"/>
      <c r="J550" s="150" t="s">
        <v>69</v>
      </c>
      <c r="K550" s="151">
        <v>95</v>
      </c>
      <c r="L550" s="187"/>
      <c r="M550" s="152">
        <v>25</v>
      </c>
      <c r="N550" s="153"/>
      <c r="O550" s="188">
        <f t="shared" si="67"/>
        <v>0</v>
      </c>
      <c r="P550" s="109" t="s">
        <v>1468</v>
      </c>
      <c r="Q550" s="108">
        <f t="shared" si="68"/>
        <v>0</v>
      </c>
      <c r="R550" s="185">
        <f t="shared" si="66"/>
        <v>0</v>
      </c>
      <c r="S550" s="148"/>
      <c r="T550" s="148"/>
      <c r="U550" s="155"/>
      <c r="V550" s="155"/>
      <c r="W550" s="155"/>
      <c r="X550" s="155"/>
      <c r="Y550" s="155"/>
      <c r="Z550" s="101">
        <v>17</v>
      </c>
      <c r="AA550" s="102" t="s">
        <v>897</v>
      </c>
      <c r="AB550" s="102" t="s">
        <v>902</v>
      </c>
      <c r="AC550" s="102" t="s">
        <v>631</v>
      </c>
    </row>
    <row r="551" spans="1:29" s="189" customFormat="1" hidden="1">
      <c r="A551" s="195">
        <v>0</v>
      </c>
      <c r="B551" s="148" t="s">
        <v>17</v>
      </c>
      <c r="C551" s="148" t="s">
        <v>903</v>
      </c>
      <c r="D551" s="149" t="s">
        <v>2</v>
      </c>
      <c r="E551" s="148" t="s">
        <v>904</v>
      </c>
      <c r="F551" s="148" t="s">
        <v>905</v>
      </c>
      <c r="G551" s="148"/>
      <c r="H551" s="148" t="s">
        <v>631</v>
      </c>
      <c r="I551" s="156"/>
      <c r="J551" s="150" t="s">
        <v>69</v>
      </c>
      <c r="K551" s="151">
        <v>103</v>
      </c>
      <c r="L551" s="187"/>
      <c r="M551" s="152">
        <v>25</v>
      </c>
      <c r="N551" s="153"/>
      <c r="O551" s="188">
        <f t="shared" si="67"/>
        <v>0</v>
      </c>
      <c r="P551" s="109" t="s">
        <v>1468</v>
      </c>
      <c r="Q551" s="108">
        <f t="shared" si="68"/>
        <v>0</v>
      </c>
      <c r="R551" s="185">
        <f t="shared" si="66"/>
        <v>0</v>
      </c>
      <c r="S551" s="148"/>
      <c r="T551" s="148"/>
      <c r="U551" s="155"/>
      <c r="V551" s="155"/>
      <c r="W551" s="155"/>
      <c r="X551" s="155"/>
      <c r="Y551" s="155"/>
      <c r="Z551" s="101">
        <v>17</v>
      </c>
      <c r="AA551" s="102" t="s">
        <v>905</v>
      </c>
      <c r="AB551" s="102"/>
      <c r="AC551" s="102" t="s">
        <v>631</v>
      </c>
    </row>
    <row r="552" spans="1:29" s="189" customFormat="1" hidden="1">
      <c r="A552" s="195">
        <v>0</v>
      </c>
      <c r="B552" s="148" t="s">
        <v>17</v>
      </c>
      <c r="C552" s="148" t="s">
        <v>2019</v>
      </c>
      <c r="D552" s="149" t="s">
        <v>2</v>
      </c>
      <c r="E552" s="148" t="s">
        <v>907</v>
      </c>
      <c r="F552" s="148" t="s">
        <v>908</v>
      </c>
      <c r="G552" s="148"/>
      <c r="H552" s="148" t="s">
        <v>39</v>
      </c>
      <c r="I552" s="156"/>
      <c r="J552" s="150" t="s">
        <v>69</v>
      </c>
      <c r="K552" s="151">
        <v>107</v>
      </c>
      <c r="L552" s="187"/>
      <c r="M552" s="152">
        <v>25</v>
      </c>
      <c r="N552" s="153"/>
      <c r="O552" s="188">
        <f t="shared" ref="O552" si="69">IF(L552&lt;&gt;"",N552*L552,K552*N552)</f>
        <v>0</v>
      </c>
      <c r="P552" s="109" t="s">
        <v>1468</v>
      </c>
      <c r="Q552" s="108">
        <f t="shared" ref="Q552" si="70">N552/200</f>
        <v>0</v>
      </c>
      <c r="R552" s="185">
        <f t="shared" ref="R552" si="71">IF(SUM($O$26:$O$5170)&gt;=100000,IF(L552&lt;&gt;"",O552,O552*0.95),O552)</f>
        <v>0</v>
      </c>
      <c r="S552" s="148"/>
      <c r="T552" s="148"/>
      <c r="U552" s="155"/>
      <c r="V552" s="155"/>
      <c r="W552" s="155"/>
      <c r="X552" s="155"/>
      <c r="Y552" s="155"/>
      <c r="Z552" s="101">
        <v>17</v>
      </c>
      <c r="AA552" s="102" t="s">
        <v>908</v>
      </c>
      <c r="AB552" s="102"/>
      <c r="AC552" s="102" t="s">
        <v>631</v>
      </c>
    </row>
    <row r="553" spans="1:29" s="189" customFormat="1" hidden="1">
      <c r="A553" s="195">
        <v>0</v>
      </c>
      <c r="B553" s="148" t="s">
        <v>17</v>
      </c>
      <c r="C553" s="148" t="s">
        <v>906</v>
      </c>
      <c r="D553" s="149" t="s">
        <v>2</v>
      </c>
      <c r="E553" s="148" t="s">
        <v>907</v>
      </c>
      <c r="F553" s="148" t="s">
        <v>908</v>
      </c>
      <c r="G553" s="148"/>
      <c r="H553" s="148" t="s">
        <v>631</v>
      </c>
      <c r="I553" s="150"/>
      <c r="J553" s="150" t="s">
        <v>69</v>
      </c>
      <c r="K553" s="151">
        <v>65</v>
      </c>
      <c r="L553" s="187"/>
      <c r="M553" s="152">
        <v>25</v>
      </c>
      <c r="N553" s="153"/>
      <c r="O553" s="188">
        <f t="shared" si="67"/>
        <v>0</v>
      </c>
      <c r="P553" s="109" t="s">
        <v>1468</v>
      </c>
      <c r="Q553" s="108">
        <f t="shared" si="68"/>
        <v>0</v>
      </c>
      <c r="R553" s="185">
        <f t="shared" si="66"/>
        <v>0</v>
      </c>
      <c r="S553" s="148"/>
      <c r="T553" s="148"/>
      <c r="U553" s="155"/>
      <c r="V553" s="155"/>
      <c r="W553" s="155"/>
      <c r="X553" s="155"/>
      <c r="Y553" s="155"/>
      <c r="Z553" s="101">
        <v>17</v>
      </c>
      <c r="AA553" s="102" t="s">
        <v>908</v>
      </c>
      <c r="AB553" s="102"/>
      <c r="AC553" s="102" t="s">
        <v>631</v>
      </c>
    </row>
    <row r="554" spans="1:29" s="189" customFormat="1" hidden="1">
      <c r="A554" s="195">
        <v>0</v>
      </c>
      <c r="B554" s="148" t="s">
        <v>2000</v>
      </c>
      <c r="C554" s="148" t="s">
        <v>1841</v>
      </c>
      <c r="D554" s="149" t="s">
        <v>2</v>
      </c>
      <c r="E554" s="148" t="s">
        <v>910</v>
      </c>
      <c r="F554" s="148" t="s">
        <v>1842</v>
      </c>
      <c r="G554" s="148"/>
      <c r="H554" s="148" t="s">
        <v>1691</v>
      </c>
      <c r="I554" s="156"/>
      <c r="J554" s="150" t="s">
        <v>40</v>
      </c>
      <c r="K554" s="151">
        <v>95</v>
      </c>
      <c r="L554" s="187"/>
      <c r="M554" s="152">
        <v>25</v>
      </c>
      <c r="N554" s="153"/>
      <c r="O554" s="188">
        <f t="shared" si="67"/>
        <v>0</v>
      </c>
      <c r="P554" s="109" t="s">
        <v>1468</v>
      </c>
      <c r="Q554" s="108">
        <f t="shared" si="68"/>
        <v>0</v>
      </c>
      <c r="R554" s="185">
        <f t="shared" si="66"/>
        <v>0</v>
      </c>
      <c r="S554" s="148"/>
      <c r="T554" s="148"/>
      <c r="U554" s="155"/>
      <c r="V554" s="155"/>
      <c r="W554" s="155"/>
      <c r="X554" s="155"/>
      <c r="Y554" s="155"/>
      <c r="Z554" s="101">
        <v>17</v>
      </c>
      <c r="AA554" s="102" t="s">
        <v>1842</v>
      </c>
      <c r="AB554" s="102"/>
      <c r="AC554" s="102" t="s">
        <v>1691</v>
      </c>
    </row>
    <row r="555" spans="1:29" s="189" customFormat="1" hidden="1">
      <c r="A555" s="195">
        <v>0</v>
      </c>
      <c r="B555" s="148" t="s">
        <v>17</v>
      </c>
      <c r="C555" s="148" t="s">
        <v>909</v>
      </c>
      <c r="D555" s="149" t="s">
        <v>2</v>
      </c>
      <c r="E555" s="148" t="s">
        <v>910</v>
      </c>
      <c r="F555" s="148" t="s">
        <v>911</v>
      </c>
      <c r="G555" s="148" t="s">
        <v>912</v>
      </c>
      <c r="H555" s="148" t="s">
        <v>631</v>
      </c>
      <c r="I555" s="150"/>
      <c r="J555" s="150" t="s">
        <v>69</v>
      </c>
      <c r="K555" s="151">
        <v>77</v>
      </c>
      <c r="L555" s="187"/>
      <c r="M555" s="152">
        <v>25</v>
      </c>
      <c r="N555" s="153"/>
      <c r="O555" s="188">
        <f t="shared" si="67"/>
        <v>0</v>
      </c>
      <c r="P555" s="109" t="s">
        <v>1468</v>
      </c>
      <c r="Q555" s="108">
        <f t="shared" si="68"/>
        <v>0</v>
      </c>
      <c r="R555" s="185">
        <f t="shared" si="66"/>
        <v>0</v>
      </c>
      <c r="S555" s="148"/>
      <c r="T555" s="148"/>
      <c r="U555" s="155"/>
      <c r="V555" s="155"/>
      <c r="W555" s="155"/>
      <c r="X555" s="155"/>
      <c r="Y555" s="155"/>
      <c r="Z555" s="101">
        <v>17</v>
      </c>
      <c r="AA555" s="102" t="s">
        <v>911</v>
      </c>
      <c r="AB555" s="102" t="s">
        <v>912</v>
      </c>
      <c r="AC555" s="102" t="s">
        <v>631</v>
      </c>
    </row>
    <row r="556" spans="1:29" s="189" customFormat="1" hidden="1">
      <c r="A556" s="195">
        <v>0</v>
      </c>
      <c r="B556" s="148" t="s">
        <v>2000</v>
      </c>
      <c r="C556" s="148" t="s">
        <v>1843</v>
      </c>
      <c r="D556" s="149" t="s">
        <v>2</v>
      </c>
      <c r="E556" s="148" t="s">
        <v>1844</v>
      </c>
      <c r="F556" s="148" t="s">
        <v>1845</v>
      </c>
      <c r="G556" s="148" t="s">
        <v>1846</v>
      </c>
      <c r="H556" s="148" t="s">
        <v>1691</v>
      </c>
      <c r="I556" s="156"/>
      <c r="J556" s="150" t="s">
        <v>40</v>
      </c>
      <c r="K556" s="151">
        <v>125</v>
      </c>
      <c r="L556" s="187"/>
      <c r="M556" s="152">
        <v>25</v>
      </c>
      <c r="N556" s="153"/>
      <c r="O556" s="188">
        <f t="shared" si="67"/>
        <v>0</v>
      </c>
      <c r="P556" s="109" t="s">
        <v>1468</v>
      </c>
      <c r="Q556" s="108">
        <f t="shared" si="68"/>
        <v>0</v>
      </c>
      <c r="R556" s="185">
        <f t="shared" si="66"/>
        <v>0</v>
      </c>
      <c r="S556" s="148"/>
      <c r="T556" s="148"/>
      <c r="U556" s="155"/>
      <c r="V556" s="155"/>
      <c r="W556" s="155"/>
      <c r="X556" s="155"/>
      <c r="Y556" s="155"/>
      <c r="Z556" s="101">
        <v>17</v>
      </c>
      <c r="AA556" s="102" t="s">
        <v>1845</v>
      </c>
      <c r="AB556" s="102" t="s">
        <v>1846</v>
      </c>
      <c r="AC556" s="102" t="s">
        <v>1691</v>
      </c>
    </row>
    <row r="557" spans="1:29" s="189" customFormat="1" hidden="1">
      <c r="A557" s="195">
        <v>0</v>
      </c>
      <c r="B557" s="148" t="s">
        <v>2000</v>
      </c>
      <c r="C557" s="148" t="s">
        <v>1509</v>
      </c>
      <c r="D557" s="149" t="s">
        <v>2</v>
      </c>
      <c r="E557" s="148" t="s">
        <v>1566</v>
      </c>
      <c r="F557" s="148" t="s">
        <v>1543</v>
      </c>
      <c r="G557" s="148" t="s">
        <v>968</v>
      </c>
      <c r="H557" s="148" t="s">
        <v>631</v>
      </c>
      <c r="I557" s="156" t="s">
        <v>44</v>
      </c>
      <c r="J557" s="150" t="s">
        <v>69</v>
      </c>
      <c r="K557" s="151">
        <v>113</v>
      </c>
      <c r="L557" s="187"/>
      <c r="M557" s="152">
        <v>25</v>
      </c>
      <c r="N557" s="153"/>
      <c r="O557" s="188">
        <f t="shared" si="67"/>
        <v>0</v>
      </c>
      <c r="P557" s="109" t="s">
        <v>1468</v>
      </c>
      <c r="Q557" s="108">
        <f t="shared" si="68"/>
        <v>0</v>
      </c>
      <c r="R557" s="185">
        <f t="shared" si="66"/>
        <v>0</v>
      </c>
      <c r="S557" s="148"/>
      <c r="T557" s="148"/>
      <c r="U557" s="155"/>
      <c r="V557" s="155"/>
      <c r="W557" s="155"/>
      <c r="X557" s="155"/>
      <c r="Y557" s="155"/>
      <c r="Z557" s="101">
        <v>17</v>
      </c>
      <c r="AA557" s="102" t="s">
        <v>1543</v>
      </c>
      <c r="AB557" s="102" t="s">
        <v>968</v>
      </c>
      <c r="AC557" s="102" t="s">
        <v>631</v>
      </c>
    </row>
    <row r="558" spans="1:29" s="189" customFormat="1" hidden="1">
      <c r="A558" s="195">
        <v>0</v>
      </c>
      <c r="B558" s="148" t="s">
        <v>2000</v>
      </c>
      <c r="C558" s="148" t="s">
        <v>1847</v>
      </c>
      <c r="D558" s="149" t="s">
        <v>2</v>
      </c>
      <c r="E558" s="148" t="s">
        <v>1566</v>
      </c>
      <c r="F558" s="148" t="s">
        <v>1543</v>
      </c>
      <c r="G558" s="148" t="s">
        <v>968</v>
      </c>
      <c r="H558" s="148" t="s">
        <v>1691</v>
      </c>
      <c r="I558" s="156"/>
      <c r="J558" s="150" t="s">
        <v>40</v>
      </c>
      <c r="K558" s="151">
        <v>115</v>
      </c>
      <c r="L558" s="187"/>
      <c r="M558" s="152">
        <v>25</v>
      </c>
      <c r="N558" s="153"/>
      <c r="O558" s="188">
        <f t="shared" si="67"/>
        <v>0</v>
      </c>
      <c r="P558" s="109" t="s">
        <v>1468</v>
      </c>
      <c r="Q558" s="108">
        <f t="shared" si="68"/>
        <v>0</v>
      </c>
      <c r="R558" s="185">
        <f t="shared" si="66"/>
        <v>0</v>
      </c>
      <c r="S558" s="148"/>
      <c r="T558" s="148"/>
      <c r="U558" s="155"/>
      <c r="V558" s="155"/>
      <c r="W558" s="155"/>
      <c r="X558" s="155"/>
      <c r="Y558" s="155"/>
      <c r="Z558" s="101">
        <v>17</v>
      </c>
      <c r="AA558" s="102" t="s">
        <v>1543</v>
      </c>
      <c r="AB558" s="102" t="s">
        <v>968</v>
      </c>
      <c r="AC558" s="102" t="s">
        <v>1691</v>
      </c>
    </row>
    <row r="559" spans="1:29" s="189" customFormat="1" hidden="1">
      <c r="A559" s="195">
        <v>0</v>
      </c>
      <c r="B559" s="148" t="s">
        <v>2000</v>
      </c>
      <c r="C559" s="148" t="s">
        <v>1871</v>
      </c>
      <c r="D559" s="149" t="s">
        <v>2</v>
      </c>
      <c r="E559" s="148" t="s">
        <v>1872</v>
      </c>
      <c r="F559" s="148" t="s">
        <v>1873</v>
      </c>
      <c r="G559" s="148" t="s">
        <v>1874</v>
      </c>
      <c r="H559" s="148" t="s">
        <v>1691</v>
      </c>
      <c r="I559" s="156"/>
      <c r="J559" s="150" t="s">
        <v>40</v>
      </c>
      <c r="K559" s="151">
        <v>95</v>
      </c>
      <c r="L559" s="187"/>
      <c r="M559" s="152">
        <v>25</v>
      </c>
      <c r="N559" s="153"/>
      <c r="O559" s="188">
        <f t="shared" si="67"/>
        <v>0</v>
      </c>
      <c r="P559" s="109" t="s">
        <v>1468</v>
      </c>
      <c r="Q559" s="108">
        <f t="shared" si="68"/>
        <v>0</v>
      </c>
      <c r="R559" s="185">
        <f t="shared" si="66"/>
        <v>0</v>
      </c>
      <c r="S559" s="148"/>
      <c r="T559" s="148"/>
      <c r="U559" s="155"/>
      <c r="V559" s="155"/>
      <c r="W559" s="155"/>
      <c r="X559" s="155"/>
      <c r="Y559" s="155"/>
      <c r="Z559" s="101">
        <v>17</v>
      </c>
      <c r="AA559" s="102" t="s">
        <v>1873</v>
      </c>
      <c r="AB559" s="102" t="s">
        <v>1874</v>
      </c>
      <c r="AC559" s="102" t="s">
        <v>1691</v>
      </c>
    </row>
    <row r="560" spans="1:29" s="189" customFormat="1" hidden="1">
      <c r="A560" s="195">
        <v>0</v>
      </c>
      <c r="B560" s="148" t="s">
        <v>2000</v>
      </c>
      <c r="C560" s="148" t="s">
        <v>1848</v>
      </c>
      <c r="D560" s="149" t="s">
        <v>2</v>
      </c>
      <c r="E560" s="148" t="s">
        <v>1849</v>
      </c>
      <c r="F560" s="148" t="s">
        <v>1850</v>
      </c>
      <c r="G560" s="148" t="s">
        <v>1851</v>
      </c>
      <c r="H560" s="148" t="s">
        <v>1691</v>
      </c>
      <c r="I560" s="156"/>
      <c r="J560" s="150" t="s">
        <v>40</v>
      </c>
      <c r="K560" s="151">
        <v>95</v>
      </c>
      <c r="L560" s="187"/>
      <c r="M560" s="152">
        <v>25</v>
      </c>
      <c r="N560" s="153"/>
      <c r="O560" s="188">
        <f t="shared" si="67"/>
        <v>0</v>
      </c>
      <c r="P560" s="109" t="s">
        <v>1468</v>
      </c>
      <c r="Q560" s="108">
        <f t="shared" si="68"/>
        <v>0</v>
      </c>
      <c r="R560" s="185">
        <f t="shared" si="66"/>
        <v>0</v>
      </c>
      <c r="S560" s="148"/>
      <c r="T560" s="148"/>
      <c r="U560" s="155"/>
      <c r="V560" s="155"/>
      <c r="W560" s="155"/>
      <c r="X560" s="155"/>
      <c r="Y560" s="155"/>
      <c r="Z560" s="101">
        <v>17</v>
      </c>
      <c r="AA560" s="102" t="s">
        <v>1850</v>
      </c>
      <c r="AB560" s="102" t="s">
        <v>1851</v>
      </c>
      <c r="AC560" s="102" t="s">
        <v>1691</v>
      </c>
    </row>
    <row r="561" spans="1:33" s="189" customFormat="1" hidden="1">
      <c r="A561" s="195">
        <v>0</v>
      </c>
      <c r="B561" s="148" t="s">
        <v>2000</v>
      </c>
      <c r="C561" s="148" t="s">
        <v>1852</v>
      </c>
      <c r="D561" s="149" t="s">
        <v>2</v>
      </c>
      <c r="E561" s="148" t="s">
        <v>1853</v>
      </c>
      <c r="F561" s="148" t="s">
        <v>1854</v>
      </c>
      <c r="G561" s="148" t="s">
        <v>1855</v>
      </c>
      <c r="H561" s="148" t="s">
        <v>1691</v>
      </c>
      <c r="I561" s="156"/>
      <c r="J561" s="150" t="s">
        <v>40</v>
      </c>
      <c r="K561" s="151">
        <v>81</v>
      </c>
      <c r="L561" s="187"/>
      <c r="M561" s="152">
        <v>25</v>
      </c>
      <c r="N561" s="153"/>
      <c r="O561" s="188">
        <f t="shared" si="67"/>
        <v>0</v>
      </c>
      <c r="P561" s="109" t="s">
        <v>1468</v>
      </c>
      <c r="Q561" s="108">
        <f t="shared" si="68"/>
        <v>0</v>
      </c>
      <c r="R561" s="185">
        <f t="shared" si="66"/>
        <v>0</v>
      </c>
      <c r="S561" s="148"/>
      <c r="T561" s="148"/>
      <c r="U561" s="155"/>
      <c r="V561" s="155"/>
      <c r="W561" s="155"/>
      <c r="X561" s="155"/>
      <c r="Y561" s="155"/>
      <c r="Z561" s="101">
        <v>17</v>
      </c>
      <c r="AA561" s="102" t="s">
        <v>1854</v>
      </c>
      <c r="AB561" s="102" t="s">
        <v>1855</v>
      </c>
      <c r="AC561" s="102" t="s">
        <v>1691</v>
      </c>
    </row>
    <row r="562" spans="1:33" s="189" customFormat="1" hidden="1">
      <c r="A562" s="195">
        <v>0</v>
      </c>
      <c r="B562" s="148" t="s">
        <v>2000</v>
      </c>
      <c r="C562" s="148" t="s">
        <v>1856</v>
      </c>
      <c r="D562" s="149" t="s">
        <v>2</v>
      </c>
      <c r="E562" s="148" t="s">
        <v>1857</v>
      </c>
      <c r="F562" s="148" t="s">
        <v>1858</v>
      </c>
      <c r="G562" s="148" t="s">
        <v>1859</v>
      </c>
      <c r="H562" s="148" t="s">
        <v>1691</v>
      </c>
      <c r="I562" s="156"/>
      <c r="J562" s="150" t="s">
        <v>40</v>
      </c>
      <c r="K562" s="151">
        <v>95</v>
      </c>
      <c r="L562" s="187"/>
      <c r="M562" s="152">
        <v>25</v>
      </c>
      <c r="N562" s="153"/>
      <c r="O562" s="188">
        <f t="shared" si="67"/>
        <v>0</v>
      </c>
      <c r="P562" s="109" t="s">
        <v>1468</v>
      </c>
      <c r="Q562" s="108">
        <f t="shared" si="68"/>
        <v>0</v>
      </c>
      <c r="R562" s="185">
        <f t="shared" si="66"/>
        <v>0</v>
      </c>
      <c r="S562" s="148"/>
      <c r="T562" s="148"/>
      <c r="U562" s="155"/>
      <c r="V562" s="155"/>
      <c r="W562" s="155"/>
      <c r="X562" s="155"/>
      <c r="Y562" s="155"/>
      <c r="Z562" s="101">
        <v>17</v>
      </c>
      <c r="AA562" s="102" t="s">
        <v>1858</v>
      </c>
      <c r="AB562" s="102" t="s">
        <v>1859</v>
      </c>
      <c r="AC562" s="102" t="s">
        <v>1691</v>
      </c>
    </row>
    <row r="563" spans="1:33" s="189" customFormat="1" hidden="1">
      <c r="A563" s="195">
        <v>0</v>
      </c>
      <c r="B563" s="148" t="s">
        <v>17</v>
      </c>
      <c r="C563" s="148" t="s">
        <v>913</v>
      </c>
      <c r="D563" s="149" t="s">
        <v>2</v>
      </c>
      <c r="E563" s="148" t="s">
        <v>914</v>
      </c>
      <c r="F563" s="148" t="s">
        <v>915</v>
      </c>
      <c r="G563" s="148" t="s">
        <v>916</v>
      </c>
      <c r="H563" s="148" t="s">
        <v>631</v>
      </c>
      <c r="I563" s="150"/>
      <c r="J563" s="150" t="s">
        <v>69</v>
      </c>
      <c r="K563" s="151">
        <v>75</v>
      </c>
      <c r="L563" s="187"/>
      <c r="M563" s="152">
        <v>25</v>
      </c>
      <c r="N563" s="153"/>
      <c r="O563" s="188">
        <f t="shared" si="67"/>
        <v>0</v>
      </c>
      <c r="P563" s="109" t="s">
        <v>1468</v>
      </c>
      <c r="Q563" s="108">
        <f t="shared" si="68"/>
        <v>0</v>
      </c>
      <c r="R563" s="185">
        <f t="shared" si="66"/>
        <v>0</v>
      </c>
      <c r="S563" s="148"/>
      <c r="T563" s="148"/>
      <c r="U563" s="155"/>
      <c r="V563" s="155"/>
      <c r="W563" s="155"/>
      <c r="X563" s="155"/>
      <c r="Y563" s="155"/>
      <c r="Z563" s="101">
        <v>17</v>
      </c>
      <c r="AA563" s="102" t="s">
        <v>915</v>
      </c>
      <c r="AB563" s="102" t="s">
        <v>916</v>
      </c>
      <c r="AC563" s="102" t="s">
        <v>631</v>
      </c>
    </row>
    <row r="564" spans="1:33" s="189" customFormat="1" hidden="1">
      <c r="A564" s="195">
        <v>0</v>
      </c>
      <c r="B564" s="148" t="s">
        <v>2000</v>
      </c>
      <c r="C564" s="148" t="s">
        <v>1904</v>
      </c>
      <c r="D564" s="149" t="s">
        <v>2</v>
      </c>
      <c r="E564" s="148" t="s">
        <v>1905</v>
      </c>
      <c r="F564" s="148" t="s">
        <v>1906</v>
      </c>
      <c r="G564" s="148"/>
      <c r="H564" s="148" t="s">
        <v>1691</v>
      </c>
      <c r="I564" s="150"/>
      <c r="J564" s="150" t="s">
        <v>40</v>
      </c>
      <c r="K564" s="151">
        <v>135</v>
      </c>
      <c r="L564" s="187"/>
      <c r="M564" s="152">
        <v>25</v>
      </c>
      <c r="N564" s="153"/>
      <c r="O564" s="188">
        <f t="shared" ref="O564" si="72">IF(L564&lt;&gt;"",N564*L564,K564*N564)</f>
        <v>0</v>
      </c>
      <c r="P564" s="109" t="s">
        <v>1468</v>
      </c>
      <c r="Q564" s="108">
        <f t="shared" ref="Q564" si="73">N564/200</f>
        <v>0</v>
      </c>
      <c r="R564" s="185">
        <f t="shared" si="66"/>
        <v>0</v>
      </c>
      <c r="S564" s="148"/>
      <c r="T564" s="148"/>
      <c r="U564" s="155"/>
      <c r="V564" s="155"/>
      <c r="W564" s="155"/>
      <c r="X564" s="155"/>
      <c r="Y564" s="155"/>
      <c r="Z564" s="101">
        <v>17</v>
      </c>
      <c r="AA564" s="102" t="s">
        <v>1906</v>
      </c>
      <c r="AB564" s="102"/>
      <c r="AC564" s="102" t="s">
        <v>1691</v>
      </c>
    </row>
    <row r="565" spans="1:33" s="123" customFormat="1" hidden="1">
      <c r="A565" s="186">
        <v>0</v>
      </c>
      <c r="B565" s="116"/>
      <c r="C565" s="116"/>
      <c r="D565" s="117"/>
      <c r="E565" s="116"/>
      <c r="F565" s="116"/>
      <c r="G565" s="116"/>
      <c r="H565" s="116"/>
      <c r="I565" s="118"/>
      <c r="J565" s="118"/>
      <c r="K565" s="119"/>
      <c r="L565" s="181"/>
      <c r="M565" s="120"/>
      <c r="N565" s="121"/>
      <c r="O565" s="122"/>
      <c r="P565" s="110"/>
      <c r="Q565" s="111"/>
      <c r="R565" s="111"/>
      <c r="S565" s="116"/>
      <c r="T565" s="116"/>
      <c r="U565" s="116"/>
      <c r="V565" s="116"/>
      <c r="W565" s="116"/>
      <c r="X565" s="116"/>
      <c r="Y565" s="116"/>
      <c r="Z565" s="101">
        <v>18</v>
      </c>
      <c r="AA565" s="102"/>
      <c r="AB565" s="102"/>
      <c r="AC565" s="102"/>
      <c r="AD565" s="144"/>
      <c r="AE565" s="144"/>
      <c r="AF565" s="144"/>
      <c r="AG565" s="144"/>
    </row>
    <row r="566" spans="1:33" s="123" customFormat="1" hidden="1">
      <c r="A566" s="186">
        <v>0</v>
      </c>
      <c r="B566" s="124"/>
      <c r="C566" s="124"/>
      <c r="D566" s="125"/>
      <c r="E566" s="124"/>
      <c r="F566" s="124"/>
      <c r="G566" s="124"/>
      <c r="H566" s="124"/>
      <c r="I566" s="126"/>
      <c r="J566" s="126"/>
      <c r="K566" s="127"/>
      <c r="L566" s="127"/>
      <c r="M566" s="128"/>
      <c r="N566" s="129"/>
      <c r="O566" s="130"/>
      <c r="P566" s="112"/>
      <c r="Q566" s="113"/>
      <c r="R566" s="113"/>
      <c r="S566" s="124"/>
      <c r="T566" s="124"/>
      <c r="U566" s="124"/>
      <c r="V566" s="124"/>
      <c r="W566" s="124"/>
      <c r="X566" s="124"/>
      <c r="Y566" s="124"/>
      <c r="Z566" s="101">
        <v>18</v>
      </c>
      <c r="AA566" s="102"/>
      <c r="AB566" s="102"/>
      <c r="AC566" s="102"/>
      <c r="AD566" s="144"/>
      <c r="AE566" s="144"/>
      <c r="AF566" s="144"/>
      <c r="AG566" s="144"/>
    </row>
    <row r="567" spans="1:33" s="1" customFormat="1" ht="21" customHeight="1">
      <c r="A567" s="186" t="s">
        <v>44</v>
      </c>
      <c r="B567" s="175" t="s">
        <v>1666</v>
      </c>
      <c r="C567" s="176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8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94"/>
      <c r="Z567" s="99">
        <v>19</v>
      </c>
      <c r="AA567" s="100"/>
      <c r="AB567" s="100"/>
      <c r="AC567" s="100"/>
      <c r="AD567" s="143"/>
      <c r="AE567" s="143"/>
      <c r="AF567" s="143"/>
      <c r="AG567" s="143"/>
    </row>
    <row r="568" spans="1:33" s="189" customFormat="1" hidden="1">
      <c r="A568" s="195">
        <v>0</v>
      </c>
      <c r="B568" s="148" t="s">
        <v>18</v>
      </c>
      <c r="C568" s="148" t="s">
        <v>1473</v>
      </c>
      <c r="D568" s="149"/>
      <c r="E568" s="148" t="s">
        <v>66</v>
      </c>
      <c r="F568" s="148" t="s">
        <v>67</v>
      </c>
      <c r="G568" s="148" t="s">
        <v>79</v>
      </c>
      <c r="H568" s="148" t="s">
        <v>919</v>
      </c>
      <c r="I568" s="150"/>
      <c r="J568" s="150" t="s">
        <v>40</v>
      </c>
      <c r="K568" s="192">
        <v>255</v>
      </c>
      <c r="L568" s="193">
        <v>205</v>
      </c>
      <c r="M568" s="152">
        <v>84</v>
      </c>
      <c r="N568" s="153"/>
      <c r="O568" s="188">
        <f t="shared" ref="O568:O606" si="74">IF(L568&lt;&gt;"",N568*L568,K568*N568)</f>
        <v>0</v>
      </c>
      <c r="P568" s="109" t="s">
        <v>1464</v>
      </c>
      <c r="Q568" s="108">
        <v>0</v>
      </c>
      <c r="R568" s="185">
        <f t="shared" ref="R568:R606" si="75">IF(SUM($O$26:$O$5170)&gt;=100000,IF(L568&lt;&gt;"",O568,O568*0.95),O568)</f>
        <v>0</v>
      </c>
      <c r="S568" s="148"/>
      <c r="T568" s="148"/>
      <c r="U568" s="155"/>
      <c r="V568" s="155"/>
      <c r="W568" s="155"/>
      <c r="X568" s="155"/>
      <c r="Y568" s="155"/>
      <c r="Z568" s="101">
        <v>20</v>
      </c>
      <c r="AA568" s="102" t="s">
        <v>67</v>
      </c>
      <c r="AB568" s="102" t="s">
        <v>79</v>
      </c>
      <c r="AC568" s="102" t="s">
        <v>919</v>
      </c>
    </row>
    <row r="569" spans="1:33" s="142" customFormat="1">
      <c r="A569" s="202">
        <v>96</v>
      </c>
      <c r="B569" s="35" t="s">
        <v>18</v>
      </c>
      <c r="C569" s="35" t="s">
        <v>920</v>
      </c>
      <c r="D569" s="140" t="s">
        <v>2</v>
      </c>
      <c r="E569" s="35" t="s">
        <v>66</v>
      </c>
      <c r="F569" s="35" t="s">
        <v>67</v>
      </c>
      <c r="G569" s="35" t="s">
        <v>126</v>
      </c>
      <c r="H569" s="35" t="s">
        <v>921</v>
      </c>
      <c r="I569" s="37"/>
      <c r="J569" s="37" t="s">
        <v>69</v>
      </c>
      <c r="K569" s="184">
        <v>44</v>
      </c>
      <c r="L569" s="183">
        <v>41</v>
      </c>
      <c r="M569" s="39">
        <v>96</v>
      </c>
      <c r="N569" s="40"/>
      <c r="O569" s="185">
        <f t="shared" si="74"/>
        <v>0</v>
      </c>
      <c r="P569" s="109" t="s">
        <v>1464</v>
      </c>
      <c r="Q569" s="108">
        <v>0</v>
      </c>
      <c r="R569" s="185">
        <f t="shared" si="75"/>
        <v>0</v>
      </c>
      <c r="S569" s="35"/>
      <c r="T569" s="35"/>
      <c r="U569" s="42"/>
      <c r="V569" s="42"/>
      <c r="W569" s="42"/>
      <c r="X569" s="42"/>
      <c r="Y569" s="42"/>
      <c r="Z569" s="101">
        <v>20</v>
      </c>
      <c r="AA569" s="102" t="s">
        <v>67</v>
      </c>
      <c r="AB569" s="102" t="s">
        <v>126</v>
      </c>
      <c r="AC569" s="102" t="s">
        <v>921</v>
      </c>
    </row>
    <row r="570" spans="1:33" s="189" customFormat="1" hidden="1">
      <c r="A570" s="195">
        <v>0</v>
      </c>
      <c r="B570" s="148" t="s">
        <v>18</v>
      </c>
      <c r="C570" s="148" t="s">
        <v>923</v>
      </c>
      <c r="D570" s="149" t="s">
        <v>2</v>
      </c>
      <c r="E570" s="148" t="s">
        <v>66</v>
      </c>
      <c r="F570" s="148" t="s">
        <v>67</v>
      </c>
      <c r="G570" s="148" t="s">
        <v>163</v>
      </c>
      <c r="H570" s="148" t="s">
        <v>921</v>
      </c>
      <c r="I570" s="150"/>
      <c r="J570" s="150" t="s">
        <v>69</v>
      </c>
      <c r="K570" s="192">
        <v>44</v>
      </c>
      <c r="L570" s="193">
        <v>41</v>
      </c>
      <c r="M570" s="152">
        <v>96</v>
      </c>
      <c r="N570" s="153"/>
      <c r="O570" s="188">
        <f t="shared" si="74"/>
        <v>0</v>
      </c>
      <c r="P570" s="109" t="s">
        <v>1464</v>
      </c>
      <c r="Q570" s="108">
        <v>0</v>
      </c>
      <c r="R570" s="185">
        <f t="shared" si="75"/>
        <v>0</v>
      </c>
      <c r="S570" s="148"/>
      <c r="T570" s="148"/>
      <c r="U570" s="155"/>
      <c r="V570" s="155"/>
      <c r="W570" s="155"/>
      <c r="X570" s="155"/>
      <c r="Y570" s="155"/>
      <c r="Z570" s="101">
        <v>20</v>
      </c>
      <c r="AA570" s="102" t="s">
        <v>67</v>
      </c>
      <c r="AB570" s="102" t="s">
        <v>163</v>
      </c>
      <c r="AC570" s="102" t="s">
        <v>921</v>
      </c>
    </row>
    <row r="571" spans="1:33" s="189" customFormat="1" hidden="1">
      <c r="A571" s="195">
        <v>0</v>
      </c>
      <c r="B571" s="148" t="s">
        <v>18</v>
      </c>
      <c r="C571" s="148" t="s">
        <v>928</v>
      </c>
      <c r="D571" s="149" t="s">
        <v>35</v>
      </c>
      <c r="E571" s="148" t="s">
        <v>66</v>
      </c>
      <c r="F571" s="148" t="s">
        <v>67</v>
      </c>
      <c r="G571" s="148" t="s">
        <v>929</v>
      </c>
      <c r="H571" s="148" t="s">
        <v>930</v>
      </c>
      <c r="I571" s="150"/>
      <c r="J571" s="150" t="s">
        <v>40</v>
      </c>
      <c r="K571" s="192">
        <v>271</v>
      </c>
      <c r="L571" s="193">
        <v>217</v>
      </c>
      <c r="M571" s="152">
        <v>40</v>
      </c>
      <c r="N571" s="153"/>
      <c r="O571" s="188">
        <f t="shared" si="74"/>
        <v>0</v>
      </c>
      <c r="P571" s="109" t="s">
        <v>1464</v>
      </c>
      <c r="Q571" s="108">
        <v>0</v>
      </c>
      <c r="R571" s="185">
        <f t="shared" si="75"/>
        <v>0</v>
      </c>
      <c r="S571" s="148"/>
      <c r="T571" s="148"/>
      <c r="U571" s="155"/>
      <c r="V571" s="155"/>
      <c r="W571" s="155"/>
      <c r="X571" s="155"/>
      <c r="Y571" s="155"/>
      <c r="Z571" s="101">
        <v>20</v>
      </c>
      <c r="AA571" s="102" t="s">
        <v>67</v>
      </c>
      <c r="AB571" s="102" t="s">
        <v>929</v>
      </c>
      <c r="AC571" s="102" t="s">
        <v>930</v>
      </c>
    </row>
    <row r="572" spans="1:33">
      <c r="A572" s="3">
        <v>368</v>
      </c>
      <c r="B572" s="35" t="s">
        <v>18</v>
      </c>
      <c r="C572" s="35" t="s">
        <v>931</v>
      </c>
      <c r="D572" s="36" t="s">
        <v>35</v>
      </c>
      <c r="E572" s="35" t="s">
        <v>66</v>
      </c>
      <c r="F572" s="35" t="s">
        <v>67</v>
      </c>
      <c r="G572" s="35" t="s">
        <v>206</v>
      </c>
      <c r="H572" s="35" t="s">
        <v>919</v>
      </c>
      <c r="I572" s="37"/>
      <c r="J572" s="37" t="s">
        <v>40</v>
      </c>
      <c r="K572" s="184">
        <v>159</v>
      </c>
      <c r="L572" s="183">
        <v>147</v>
      </c>
      <c r="M572" s="39">
        <v>84</v>
      </c>
      <c r="N572" s="40"/>
      <c r="O572" s="185">
        <f t="shared" si="74"/>
        <v>0</v>
      </c>
      <c r="P572" s="109" t="s">
        <v>1464</v>
      </c>
      <c r="Q572" s="108">
        <v>0</v>
      </c>
      <c r="R572" s="185">
        <f t="shared" si="75"/>
        <v>0</v>
      </c>
      <c r="S572" s="35"/>
      <c r="T572" s="35"/>
      <c r="U572" s="42"/>
      <c r="V572" s="42"/>
      <c r="W572" s="42"/>
      <c r="X572" s="42"/>
      <c r="Y572" s="42"/>
      <c r="Z572" s="101">
        <v>20</v>
      </c>
      <c r="AA572" s="102" t="s">
        <v>67</v>
      </c>
      <c r="AB572" s="102" t="s">
        <v>206</v>
      </c>
      <c r="AC572" s="102" t="s">
        <v>919</v>
      </c>
    </row>
    <row r="573" spans="1:33" hidden="1">
      <c r="A573" s="3">
        <v>0</v>
      </c>
      <c r="B573" s="35" t="s">
        <v>18</v>
      </c>
      <c r="C573" s="35" t="s">
        <v>932</v>
      </c>
      <c r="D573" s="36" t="s">
        <v>35</v>
      </c>
      <c r="E573" s="35" t="s">
        <v>66</v>
      </c>
      <c r="F573" s="35" t="s">
        <v>67</v>
      </c>
      <c r="G573" s="35" t="s">
        <v>933</v>
      </c>
      <c r="H573" s="35" t="s">
        <v>919</v>
      </c>
      <c r="I573" s="37"/>
      <c r="J573" s="37" t="s">
        <v>40</v>
      </c>
      <c r="K573" s="184">
        <v>227</v>
      </c>
      <c r="L573" s="183">
        <v>181</v>
      </c>
      <c r="M573" s="39">
        <v>84</v>
      </c>
      <c r="N573" s="40"/>
      <c r="O573" s="185">
        <f t="shared" si="74"/>
        <v>0</v>
      </c>
      <c r="P573" s="109" t="s">
        <v>1464</v>
      </c>
      <c r="Q573" s="108">
        <v>0</v>
      </c>
      <c r="R573" s="185">
        <f t="shared" si="75"/>
        <v>0</v>
      </c>
      <c r="S573" s="35"/>
      <c r="T573" s="35"/>
      <c r="U573" s="42"/>
      <c r="V573" s="42"/>
      <c r="W573" s="42"/>
      <c r="X573" s="42"/>
      <c r="Y573" s="42"/>
      <c r="Z573" s="101">
        <v>20</v>
      </c>
      <c r="AA573" s="102" t="s">
        <v>67</v>
      </c>
      <c r="AB573" s="102" t="s">
        <v>933</v>
      </c>
      <c r="AC573" s="102" t="s">
        <v>919</v>
      </c>
    </row>
    <row r="574" spans="1:33" s="189" customFormat="1" hidden="1">
      <c r="A574" s="195">
        <v>0</v>
      </c>
      <c r="B574" s="148" t="s">
        <v>18</v>
      </c>
      <c r="C574" s="148" t="s">
        <v>934</v>
      </c>
      <c r="D574" s="149" t="s">
        <v>35</v>
      </c>
      <c r="E574" s="148" t="s">
        <v>66</v>
      </c>
      <c r="F574" s="148" t="s">
        <v>67</v>
      </c>
      <c r="G574" s="148" t="s">
        <v>935</v>
      </c>
      <c r="H574" s="148" t="s">
        <v>919</v>
      </c>
      <c r="I574" s="150"/>
      <c r="J574" s="150" t="s">
        <v>40</v>
      </c>
      <c r="K574" s="192">
        <v>227</v>
      </c>
      <c r="L574" s="193">
        <v>181</v>
      </c>
      <c r="M574" s="152">
        <v>84</v>
      </c>
      <c r="N574" s="153"/>
      <c r="O574" s="188">
        <f t="shared" si="74"/>
        <v>0</v>
      </c>
      <c r="P574" s="109" t="s">
        <v>1464</v>
      </c>
      <c r="Q574" s="108">
        <v>0</v>
      </c>
      <c r="R574" s="185">
        <f t="shared" si="75"/>
        <v>0</v>
      </c>
      <c r="S574" s="148"/>
      <c r="T574" s="148"/>
      <c r="U574" s="155"/>
      <c r="V574" s="155"/>
      <c r="W574" s="155"/>
      <c r="X574" s="155"/>
      <c r="Y574" s="155"/>
      <c r="Z574" s="101">
        <v>20</v>
      </c>
      <c r="AA574" s="102" t="s">
        <v>67</v>
      </c>
      <c r="AB574" s="102" t="s">
        <v>935</v>
      </c>
      <c r="AC574" s="102" t="s">
        <v>919</v>
      </c>
    </row>
    <row r="575" spans="1:33" s="189" customFormat="1" hidden="1">
      <c r="A575" s="195">
        <v>0</v>
      </c>
      <c r="B575" s="148" t="s">
        <v>18</v>
      </c>
      <c r="C575" s="148" t="s">
        <v>940</v>
      </c>
      <c r="D575" s="149" t="s">
        <v>2</v>
      </c>
      <c r="E575" s="148" t="s">
        <v>941</v>
      </c>
      <c r="F575" s="148" t="s">
        <v>942</v>
      </c>
      <c r="G575" s="148" t="s">
        <v>943</v>
      </c>
      <c r="H575" s="148" t="s">
        <v>921</v>
      </c>
      <c r="I575" s="150"/>
      <c r="J575" s="150" t="s">
        <v>69</v>
      </c>
      <c r="K575" s="192">
        <v>29</v>
      </c>
      <c r="L575" s="193">
        <v>25</v>
      </c>
      <c r="M575" s="152">
        <v>96</v>
      </c>
      <c r="N575" s="153"/>
      <c r="O575" s="188">
        <f t="shared" si="74"/>
        <v>0</v>
      </c>
      <c r="P575" s="109" t="s">
        <v>1464</v>
      </c>
      <c r="Q575" s="108">
        <v>0</v>
      </c>
      <c r="R575" s="185">
        <f t="shared" si="75"/>
        <v>0</v>
      </c>
      <c r="S575" s="148"/>
      <c r="T575" s="148"/>
      <c r="U575" s="155"/>
      <c r="V575" s="155"/>
      <c r="W575" s="155"/>
      <c r="X575" s="155"/>
      <c r="Y575" s="155"/>
      <c r="Z575" s="101">
        <v>20</v>
      </c>
      <c r="AA575" s="102" t="s">
        <v>942</v>
      </c>
      <c r="AB575" s="102" t="s">
        <v>943</v>
      </c>
      <c r="AC575" s="102" t="s">
        <v>921</v>
      </c>
    </row>
    <row r="576" spans="1:33">
      <c r="A576" s="3" t="s">
        <v>2048</v>
      </c>
      <c r="B576" s="35" t="s">
        <v>18</v>
      </c>
      <c r="C576" s="35" t="s">
        <v>944</v>
      </c>
      <c r="D576" s="36" t="s">
        <v>2</v>
      </c>
      <c r="E576" s="35" t="s">
        <v>945</v>
      </c>
      <c r="F576" s="35" t="s">
        <v>946</v>
      </c>
      <c r="G576" s="35" t="s">
        <v>947</v>
      </c>
      <c r="H576" s="35" t="s">
        <v>921</v>
      </c>
      <c r="I576" s="37"/>
      <c r="J576" s="37" t="s">
        <v>69</v>
      </c>
      <c r="K576" s="184">
        <v>29</v>
      </c>
      <c r="L576" s="183">
        <v>25</v>
      </c>
      <c r="M576" s="39">
        <v>96</v>
      </c>
      <c r="N576" s="40"/>
      <c r="O576" s="185">
        <f t="shared" si="74"/>
        <v>0</v>
      </c>
      <c r="P576" s="109" t="s">
        <v>1464</v>
      </c>
      <c r="Q576" s="108">
        <v>0</v>
      </c>
      <c r="R576" s="185">
        <f t="shared" si="75"/>
        <v>0</v>
      </c>
      <c r="S576" s="35"/>
      <c r="T576" s="35"/>
      <c r="U576" s="42"/>
      <c r="V576" s="42"/>
      <c r="W576" s="42"/>
      <c r="X576" s="42"/>
      <c r="Y576" s="42"/>
      <c r="Z576" s="101">
        <v>20</v>
      </c>
      <c r="AA576" s="102" t="s">
        <v>946</v>
      </c>
      <c r="AB576" s="102" t="s">
        <v>947</v>
      </c>
      <c r="AC576" s="102" t="s">
        <v>921</v>
      </c>
    </row>
    <row r="577" spans="1:29">
      <c r="A577" s="3" t="s">
        <v>2048</v>
      </c>
      <c r="B577" s="35" t="s">
        <v>18</v>
      </c>
      <c r="C577" s="35" t="s">
        <v>952</v>
      </c>
      <c r="D577" s="36" t="s">
        <v>2</v>
      </c>
      <c r="E577" s="35" t="s">
        <v>949</v>
      </c>
      <c r="F577" s="35" t="s">
        <v>950</v>
      </c>
      <c r="G577" s="35" t="s">
        <v>953</v>
      </c>
      <c r="H577" s="35" t="s">
        <v>921</v>
      </c>
      <c r="I577" s="37"/>
      <c r="J577" s="37" t="s">
        <v>69</v>
      </c>
      <c r="K577" s="184">
        <v>25</v>
      </c>
      <c r="L577" s="183">
        <v>24</v>
      </c>
      <c r="M577" s="39">
        <v>96</v>
      </c>
      <c r="N577" s="40"/>
      <c r="O577" s="185">
        <f t="shared" si="74"/>
        <v>0</v>
      </c>
      <c r="P577" s="109" t="s">
        <v>1464</v>
      </c>
      <c r="Q577" s="108">
        <v>0</v>
      </c>
      <c r="R577" s="185">
        <f t="shared" si="75"/>
        <v>0</v>
      </c>
      <c r="S577" s="35"/>
      <c r="T577" s="35"/>
      <c r="U577" s="42"/>
      <c r="V577" s="42"/>
      <c r="W577" s="42"/>
      <c r="X577" s="42"/>
      <c r="Y577" s="42"/>
      <c r="Z577" s="101">
        <v>20</v>
      </c>
      <c r="AA577" s="102" t="s">
        <v>950</v>
      </c>
      <c r="AB577" s="102" t="s">
        <v>953</v>
      </c>
      <c r="AC577" s="102" t="s">
        <v>921</v>
      </c>
    </row>
    <row r="578" spans="1:29" s="189" customFormat="1" hidden="1">
      <c r="A578" s="195">
        <v>0</v>
      </c>
      <c r="B578" s="148" t="s">
        <v>18</v>
      </c>
      <c r="C578" s="148" t="s">
        <v>2002</v>
      </c>
      <c r="D578" s="149"/>
      <c r="E578" s="148" t="s">
        <v>964</v>
      </c>
      <c r="F578" s="148" t="s">
        <v>965</v>
      </c>
      <c r="G578" s="148" t="s">
        <v>2013</v>
      </c>
      <c r="H578" s="148" t="s">
        <v>1435</v>
      </c>
      <c r="I578" s="150"/>
      <c r="J578" s="150" t="s">
        <v>40</v>
      </c>
      <c r="K578" s="151">
        <v>95</v>
      </c>
      <c r="L578" s="187"/>
      <c r="M578" s="152">
        <v>150</v>
      </c>
      <c r="N578" s="153"/>
      <c r="O578" s="188">
        <f t="shared" ref="O578" si="76">IF(L578&lt;&gt;"",N578*L578,K578*N578)</f>
        <v>0</v>
      </c>
      <c r="P578" s="109" t="s">
        <v>1464</v>
      </c>
      <c r="Q578" s="108">
        <f t="shared" ref="Q578" si="77">N578/M578</f>
        <v>0</v>
      </c>
      <c r="R578" s="185">
        <f t="shared" ref="R578" si="78">IF(SUM($O$26:$O$5170)&gt;=100000,IF(L578&lt;&gt;"",O578,O578*0.95),O578)</f>
        <v>0</v>
      </c>
      <c r="S578" s="148"/>
      <c r="T578" s="148"/>
      <c r="U578" s="155"/>
      <c r="V578" s="155"/>
      <c r="W578" s="155"/>
      <c r="X578" s="155"/>
      <c r="Y578" s="155"/>
      <c r="Z578" s="101"/>
      <c r="AA578" s="102"/>
      <c r="AB578" s="102"/>
      <c r="AC578" s="102"/>
    </row>
    <row r="579" spans="1:29" s="189" customFormat="1" hidden="1">
      <c r="A579" s="195">
        <v>0</v>
      </c>
      <c r="B579" s="148" t="s">
        <v>18</v>
      </c>
      <c r="C579" s="148" t="s">
        <v>1430</v>
      </c>
      <c r="D579" s="149" t="s">
        <v>2</v>
      </c>
      <c r="E579" s="148" t="s">
        <v>986</v>
      </c>
      <c r="F579" s="148" t="s">
        <v>987</v>
      </c>
      <c r="G579" s="148" t="s">
        <v>1439</v>
      </c>
      <c r="H579" s="148" t="s">
        <v>1436</v>
      </c>
      <c r="I579" s="150"/>
      <c r="J579" s="150" t="s">
        <v>40</v>
      </c>
      <c r="K579" s="151">
        <v>107</v>
      </c>
      <c r="L579" s="187"/>
      <c r="M579" s="152">
        <v>100</v>
      </c>
      <c r="N579" s="153"/>
      <c r="O579" s="188">
        <f t="shared" si="74"/>
        <v>0</v>
      </c>
      <c r="P579" s="109" t="s">
        <v>1464</v>
      </c>
      <c r="Q579" s="108">
        <f t="shared" ref="Q579:Q584" si="79">N579/M579</f>
        <v>0</v>
      </c>
      <c r="R579" s="185">
        <f t="shared" si="75"/>
        <v>0</v>
      </c>
      <c r="S579" s="148"/>
      <c r="T579" s="148"/>
      <c r="U579" s="155"/>
      <c r="V579" s="155"/>
      <c r="W579" s="155"/>
      <c r="X579" s="155"/>
      <c r="Y579" s="155"/>
      <c r="Z579" s="101">
        <v>20</v>
      </c>
      <c r="AA579" s="102" t="s">
        <v>987</v>
      </c>
      <c r="AB579" s="102" t="s">
        <v>1439</v>
      </c>
      <c r="AC579" s="102" t="s">
        <v>1436</v>
      </c>
    </row>
    <row r="580" spans="1:29" s="189" customFormat="1" hidden="1">
      <c r="A580" s="195">
        <v>0</v>
      </c>
      <c r="B580" s="148" t="s">
        <v>18</v>
      </c>
      <c r="C580" s="148" t="s">
        <v>1648</v>
      </c>
      <c r="D580" s="149"/>
      <c r="E580" s="148" t="s">
        <v>986</v>
      </c>
      <c r="F580" s="148" t="s">
        <v>987</v>
      </c>
      <c r="G580" s="148" t="s">
        <v>1606</v>
      </c>
      <c r="H580" s="148" t="s">
        <v>1436</v>
      </c>
      <c r="I580" s="150"/>
      <c r="J580" s="150" t="s">
        <v>40</v>
      </c>
      <c r="K580" s="151">
        <v>107</v>
      </c>
      <c r="L580" s="187"/>
      <c r="M580" s="152">
        <v>100</v>
      </c>
      <c r="N580" s="153"/>
      <c r="O580" s="188">
        <f t="shared" si="74"/>
        <v>0</v>
      </c>
      <c r="P580" s="109" t="s">
        <v>1464</v>
      </c>
      <c r="Q580" s="108">
        <f t="shared" ref="Q580" si="80">N580/M580</f>
        <v>0</v>
      </c>
      <c r="R580" s="185">
        <f t="shared" si="75"/>
        <v>0</v>
      </c>
      <c r="S580" s="148"/>
      <c r="T580" s="148"/>
      <c r="U580" s="155"/>
      <c r="V580" s="155"/>
      <c r="W580" s="155"/>
      <c r="X580" s="155"/>
      <c r="Y580" s="155"/>
      <c r="Z580" s="101">
        <v>20</v>
      </c>
      <c r="AA580" s="102" t="s">
        <v>987</v>
      </c>
      <c r="AB580" s="102" t="s">
        <v>1606</v>
      </c>
      <c r="AC580" s="102" t="s">
        <v>1436</v>
      </c>
    </row>
    <row r="581" spans="1:29" s="189" customFormat="1" hidden="1">
      <c r="A581" s="195">
        <v>0</v>
      </c>
      <c r="B581" s="148" t="s">
        <v>18</v>
      </c>
      <c r="C581" s="148" t="s">
        <v>1472</v>
      </c>
      <c r="D581" s="149"/>
      <c r="E581" s="148" t="s">
        <v>986</v>
      </c>
      <c r="F581" s="148" t="s">
        <v>987</v>
      </c>
      <c r="G581" s="148" t="s">
        <v>1596</v>
      </c>
      <c r="H581" s="148" t="s">
        <v>1435</v>
      </c>
      <c r="I581" s="150"/>
      <c r="J581" s="150" t="s">
        <v>40</v>
      </c>
      <c r="K581" s="151">
        <v>107</v>
      </c>
      <c r="L581" s="187"/>
      <c r="M581" s="152">
        <v>150</v>
      </c>
      <c r="N581" s="153"/>
      <c r="O581" s="188">
        <f t="shared" si="74"/>
        <v>0</v>
      </c>
      <c r="P581" s="109" t="s">
        <v>1464</v>
      </c>
      <c r="Q581" s="108">
        <f t="shared" si="79"/>
        <v>0</v>
      </c>
      <c r="R581" s="185">
        <f t="shared" si="75"/>
        <v>0</v>
      </c>
      <c r="S581" s="148"/>
      <c r="T581" s="148"/>
      <c r="U581" s="155"/>
      <c r="V581" s="155"/>
      <c r="W581" s="155"/>
      <c r="X581" s="155"/>
      <c r="Y581" s="155"/>
      <c r="Z581" s="101">
        <v>20</v>
      </c>
      <c r="AA581" s="102" t="s">
        <v>987</v>
      </c>
      <c r="AB581" s="102" t="s">
        <v>1596</v>
      </c>
      <c r="AC581" s="102" t="s">
        <v>1435</v>
      </c>
    </row>
    <row r="582" spans="1:29" s="189" customFormat="1" hidden="1">
      <c r="A582" s="195">
        <v>0</v>
      </c>
      <c r="B582" s="148" t="s">
        <v>18</v>
      </c>
      <c r="C582" s="148" t="s">
        <v>2003</v>
      </c>
      <c r="D582" s="149"/>
      <c r="E582" s="148" t="s">
        <v>66</v>
      </c>
      <c r="F582" s="148" t="s">
        <v>67</v>
      </c>
      <c r="G582" s="148" t="s">
        <v>2014</v>
      </c>
      <c r="H582" s="148" t="s">
        <v>1436</v>
      </c>
      <c r="I582" s="150"/>
      <c r="J582" s="150" t="s">
        <v>40</v>
      </c>
      <c r="K582" s="151">
        <v>247</v>
      </c>
      <c r="L582" s="187"/>
      <c r="M582" s="152">
        <v>80</v>
      </c>
      <c r="N582" s="153"/>
      <c r="O582" s="188">
        <f t="shared" ref="O582" si="81">IF(L582&lt;&gt;"",N582*L582,K582*N582)</f>
        <v>0</v>
      </c>
      <c r="P582" s="109" t="s">
        <v>1464</v>
      </c>
      <c r="Q582" s="108">
        <f t="shared" si="79"/>
        <v>0</v>
      </c>
      <c r="R582" s="185">
        <f t="shared" ref="R582" si="82">IF(SUM($O$26:$O$5170)&gt;=100000,IF(L582&lt;&gt;"",O582,O582*0.95),O582)</f>
        <v>0</v>
      </c>
      <c r="S582" s="148"/>
      <c r="T582" s="148"/>
      <c r="U582" s="155"/>
      <c r="V582" s="155"/>
      <c r="W582" s="155"/>
      <c r="X582" s="155"/>
      <c r="Y582" s="155"/>
      <c r="Z582" s="101"/>
      <c r="AA582" s="102"/>
      <c r="AB582" s="102"/>
      <c r="AC582" s="102"/>
    </row>
    <row r="583" spans="1:29" s="189" customFormat="1" hidden="1">
      <c r="A583" s="195">
        <v>0</v>
      </c>
      <c r="B583" s="148" t="s">
        <v>18</v>
      </c>
      <c r="C583" s="148" t="s">
        <v>917</v>
      </c>
      <c r="D583" s="149" t="s">
        <v>35</v>
      </c>
      <c r="E583" s="148" t="s">
        <v>66</v>
      </c>
      <c r="F583" s="148" t="s">
        <v>67</v>
      </c>
      <c r="G583" s="148" t="s">
        <v>918</v>
      </c>
      <c r="H583" s="148" t="s">
        <v>919</v>
      </c>
      <c r="I583" s="150"/>
      <c r="J583" s="150" t="s">
        <v>40</v>
      </c>
      <c r="K583" s="151">
        <v>227</v>
      </c>
      <c r="L583" s="187"/>
      <c r="M583" s="152">
        <v>84</v>
      </c>
      <c r="N583" s="153"/>
      <c r="O583" s="188">
        <f t="shared" si="74"/>
        <v>0</v>
      </c>
      <c r="P583" s="109" t="s">
        <v>1464</v>
      </c>
      <c r="Q583" s="108">
        <f t="shared" si="79"/>
        <v>0</v>
      </c>
      <c r="R583" s="185">
        <f t="shared" si="75"/>
        <v>0</v>
      </c>
      <c r="S583" s="148"/>
      <c r="T583" s="148"/>
      <c r="U583" s="155"/>
      <c r="V583" s="155"/>
      <c r="W583" s="155"/>
      <c r="X583" s="155"/>
      <c r="Y583" s="155"/>
      <c r="Z583" s="101">
        <v>20</v>
      </c>
      <c r="AA583" s="102" t="s">
        <v>67</v>
      </c>
      <c r="AB583" s="102" t="s">
        <v>918</v>
      </c>
      <c r="AC583" s="102" t="s">
        <v>919</v>
      </c>
    </row>
    <row r="584" spans="1:29" s="189" customFormat="1" hidden="1">
      <c r="A584" s="195">
        <v>0</v>
      </c>
      <c r="B584" s="148" t="s">
        <v>18</v>
      </c>
      <c r="C584" s="148" t="s">
        <v>922</v>
      </c>
      <c r="D584" s="149" t="s">
        <v>2</v>
      </c>
      <c r="E584" s="148" t="s">
        <v>66</v>
      </c>
      <c r="F584" s="148" t="s">
        <v>67</v>
      </c>
      <c r="G584" s="148" t="s">
        <v>133</v>
      </c>
      <c r="H584" s="148" t="s">
        <v>921</v>
      </c>
      <c r="I584" s="150"/>
      <c r="J584" s="150" t="s">
        <v>69</v>
      </c>
      <c r="K584" s="151">
        <v>44</v>
      </c>
      <c r="L584" s="187"/>
      <c r="M584" s="152">
        <v>96</v>
      </c>
      <c r="N584" s="153"/>
      <c r="O584" s="188">
        <f t="shared" si="74"/>
        <v>0</v>
      </c>
      <c r="P584" s="109" t="s">
        <v>1464</v>
      </c>
      <c r="Q584" s="108">
        <f t="shared" si="79"/>
        <v>0</v>
      </c>
      <c r="R584" s="185">
        <f t="shared" si="75"/>
        <v>0</v>
      </c>
      <c r="S584" s="148"/>
      <c r="T584" s="148"/>
      <c r="U584" s="155"/>
      <c r="V584" s="155"/>
      <c r="W584" s="155"/>
      <c r="X584" s="155"/>
      <c r="Y584" s="155"/>
      <c r="Z584" s="101">
        <v>20</v>
      </c>
      <c r="AA584" s="102" t="s">
        <v>67</v>
      </c>
      <c r="AB584" s="102" t="s">
        <v>133</v>
      </c>
      <c r="AC584" s="102" t="s">
        <v>921</v>
      </c>
    </row>
    <row r="585" spans="1:29" s="142" customFormat="1" hidden="1">
      <c r="A585" s="3">
        <v>0</v>
      </c>
      <c r="B585" s="35" t="s">
        <v>18</v>
      </c>
      <c r="C585" s="35" t="s">
        <v>924</v>
      </c>
      <c r="D585" s="203" t="s">
        <v>35</v>
      </c>
      <c r="E585" s="35" t="s">
        <v>66</v>
      </c>
      <c r="F585" s="35" t="s">
        <v>67</v>
      </c>
      <c r="G585" s="35" t="s">
        <v>925</v>
      </c>
      <c r="H585" s="35" t="s">
        <v>919</v>
      </c>
      <c r="I585" s="37"/>
      <c r="J585" s="37" t="s">
        <v>40</v>
      </c>
      <c r="K585" s="105">
        <v>227</v>
      </c>
      <c r="L585" s="179"/>
      <c r="M585" s="39">
        <v>84</v>
      </c>
      <c r="N585" s="40"/>
      <c r="O585" s="185">
        <f t="shared" si="74"/>
        <v>0</v>
      </c>
      <c r="P585" s="109" t="s">
        <v>1464</v>
      </c>
      <c r="Q585" s="108">
        <f t="shared" ref="Q585:Q606" si="83">N585/M585</f>
        <v>0</v>
      </c>
      <c r="R585" s="185">
        <f t="shared" si="75"/>
        <v>0</v>
      </c>
      <c r="S585" s="35"/>
      <c r="T585" s="35"/>
      <c r="U585" s="42"/>
      <c r="V585" s="42"/>
      <c r="W585" s="42"/>
      <c r="X585" s="42"/>
      <c r="Y585" s="42"/>
      <c r="Z585" s="101">
        <v>20</v>
      </c>
      <c r="AA585" s="102" t="s">
        <v>67</v>
      </c>
      <c r="AB585" s="102" t="s">
        <v>925</v>
      </c>
      <c r="AC585" s="102" t="s">
        <v>919</v>
      </c>
    </row>
    <row r="586" spans="1:29" s="189" customFormat="1" hidden="1">
      <c r="A586" s="195">
        <v>0</v>
      </c>
      <c r="B586" s="148" t="s">
        <v>18</v>
      </c>
      <c r="C586" s="148" t="s">
        <v>1431</v>
      </c>
      <c r="D586" s="149" t="s">
        <v>2</v>
      </c>
      <c r="E586" s="148" t="s">
        <v>66</v>
      </c>
      <c r="F586" s="148" t="s">
        <v>67</v>
      </c>
      <c r="G586" s="148" t="s">
        <v>180</v>
      </c>
      <c r="H586" s="148" t="s">
        <v>1436</v>
      </c>
      <c r="I586" s="150"/>
      <c r="J586" s="150" t="s">
        <v>40</v>
      </c>
      <c r="K586" s="151">
        <v>287</v>
      </c>
      <c r="L586" s="187"/>
      <c r="M586" s="152">
        <v>100</v>
      </c>
      <c r="N586" s="153"/>
      <c r="O586" s="188">
        <f t="shared" si="74"/>
        <v>0</v>
      </c>
      <c r="P586" s="109" t="s">
        <v>1464</v>
      </c>
      <c r="Q586" s="108">
        <f t="shared" si="83"/>
        <v>0</v>
      </c>
      <c r="R586" s="185">
        <f t="shared" si="75"/>
        <v>0</v>
      </c>
      <c r="S586" s="148"/>
      <c r="T586" s="148"/>
      <c r="U586" s="155"/>
      <c r="V586" s="155"/>
      <c r="W586" s="155"/>
      <c r="X586" s="155"/>
      <c r="Y586" s="155"/>
      <c r="Z586" s="101">
        <v>20</v>
      </c>
      <c r="AA586" s="102" t="s">
        <v>67</v>
      </c>
      <c r="AB586" s="102" t="s">
        <v>180</v>
      </c>
      <c r="AC586" s="102" t="s">
        <v>1436</v>
      </c>
    </row>
    <row r="587" spans="1:29" s="189" customFormat="1" hidden="1">
      <c r="A587" s="195">
        <v>0</v>
      </c>
      <c r="B587" s="148" t="s">
        <v>18</v>
      </c>
      <c r="C587" s="148" t="s">
        <v>926</v>
      </c>
      <c r="D587" s="149" t="s">
        <v>35</v>
      </c>
      <c r="E587" s="148" t="s">
        <v>66</v>
      </c>
      <c r="F587" s="148" t="s">
        <v>67</v>
      </c>
      <c r="G587" s="148" t="s">
        <v>927</v>
      </c>
      <c r="H587" s="148" t="s">
        <v>919</v>
      </c>
      <c r="I587" s="150"/>
      <c r="J587" s="150" t="s">
        <v>40</v>
      </c>
      <c r="K587" s="151">
        <v>227</v>
      </c>
      <c r="L587" s="187"/>
      <c r="M587" s="152">
        <v>84</v>
      </c>
      <c r="N587" s="153"/>
      <c r="O587" s="188">
        <f t="shared" si="74"/>
        <v>0</v>
      </c>
      <c r="P587" s="109" t="s">
        <v>1464</v>
      </c>
      <c r="Q587" s="108">
        <f t="shared" si="83"/>
        <v>0</v>
      </c>
      <c r="R587" s="185">
        <f t="shared" si="75"/>
        <v>0</v>
      </c>
      <c r="S587" s="148"/>
      <c r="T587" s="148"/>
      <c r="U587" s="155"/>
      <c r="V587" s="155"/>
      <c r="W587" s="155"/>
      <c r="X587" s="155"/>
      <c r="Y587" s="155"/>
      <c r="Z587" s="101">
        <v>20</v>
      </c>
      <c r="AA587" s="102" t="s">
        <v>67</v>
      </c>
      <c r="AB587" s="102" t="s">
        <v>927</v>
      </c>
      <c r="AC587" s="102" t="s">
        <v>919</v>
      </c>
    </row>
    <row r="588" spans="1:29" s="189" customFormat="1" hidden="1">
      <c r="A588" s="195">
        <v>0</v>
      </c>
      <c r="B588" s="148" t="s">
        <v>18</v>
      </c>
      <c r="C588" s="148" t="s">
        <v>1432</v>
      </c>
      <c r="D588" s="149" t="s">
        <v>2</v>
      </c>
      <c r="E588" s="148" t="s">
        <v>66</v>
      </c>
      <c r="F588" s="148" t="s">
        <v>67</v>
      </c>
      <c r="G588" s="148" t="s">
        <v>1437</v>
      </c>
      <c r="H588" s="148" t="s">
        <v>1436</v>
      </c>
      <c r="I588" s="150"/>
      <c r="J588" s="150" t="s">
        <v>40</v>
      </c>
      <c r="K588" s="151">
        <v>287</v>
      </c>
      <c r="L588" s="187"/>
      <c r="M588" s="152">
        <v>100</v>
      </c>
      <c r="N588" s="153"/>
      <c r="O588" s="188">
        <f t="shared" si="74"/>
        <v>0</v>
      </c>
      <c r="P588" s="109" t="s">
        <v>1464</v>
      </c>
      <c r="Q588" s="108">
        <f t="shared" si="83"/>
        <v>0</v>
      </c>
      <c r="R588" s="185">
        <f t="shared" si="75"/>
        <v>0</v>
      </c>
      <c r="S588" s="148"/>
      <c r="T588" s="148"/>
      <c r="U588" s="155"/>
      <c r="V588" s="155"/>
      <c r="W588" s="155"/>
      <c r="X588" s="155"/>
      <c r="Y588" s="155"/>
      <c r="Z588" s="101">
        <v>20</v>
      </c>
      <c r="AA588" s="102" t="s">
        <v>67</v>
      </c>
      <c r="AB588" s="102" t="s">
        <v>1437</v>
      </c>
      <c r="AC588" s="102" t="s">
        <v>1436</v>
      </c>
    </row>
    <row r="589" spans="1:29" s="189" customFormat="1" hidden="1">
      <c r="A589" s="195">
        <v>0</v>
      </c>
      <c r="B589" s="148" t="s">
        <v>18</v>
      </c>
      <c r="C589" s="148" t="s">
        <v>1474</v>
      </c>
      <c r="D589" s="149"/>
      <c r="E589" s="148" t="s">
        <v>1552</v>
      </c>
      <c r="F589" s="148" t="s">
        <v>67</v>
      </c>
      <c r="G589" s="148" t="s">
        <v>216</v>
      </c>
      <c r="H589" s="148" t="s">
        <v>1475</v>
      </c>
      <c r="I589" s="150"/>
      <c r="J589" s="150" t="s">
        <v>40</v>
      </c>
      <c r="K589" s="151">
        <v>287</v>
      </c>
      <c r="L589" s="187"/>
      <c r="M589" s="152">
        <v>104</v>
      </c>
      <c r="N589" s="153"/>
      <c r="O589" s="188">
        <f t="shared" si="74"/>
        <v>0</v>
      </c>
      <c r="P589" s="109" t="s">
        <v>1464</v>
      </c>
      <c r="Q589" s="108">
        <f t="shared" si="83"/>
        <v>0</v>
      </c>
      <c r="R589" s="185">
        <f t="shared" si="75"/>
        <v>0</v>
      </c>
      <c r="S589" s="148"/>
      <c r="T589" s="148"/>
      <c r="U589" s="155"/>
      <c r="V589" s="155"/>
      <c r="W589" s="155"/>
      <c r="X589" s="155"/>
      <c r="Y589" s="155"/>
      <c r="Z589" s="101">
        <v>20</v>
      </c>
      <c r="AA589" s="102" t="s">
        <v>67</v>
      </c>
      <c r="AB589" s="102" t="s">
        <v>216</v>
      </c>
      <c r="AC589" s="102" t="s">
        <v>1475</v>
      </c>
    </row>
    <row r="590" spans="1:29" s="189" customFormat="1" hidden="1">
      <c r="A590" s="195">
        <v>0</v>
      </c>
      <c r="B590" s="148" t="s">
        <v>18</v>
      </c>
      <c r="C590" s="148" t="s">
        <v>936</v>
      </c>
      <c r="D590" s="149" t="s">
        <v>2</v>
      </c>
      <c r="E590" s="148" t="s">
        <v>937</v>
      </c>
      <c r="F590" s="148" t="s">
        <v>938</v>
      </c>
      <c r="G590" s="148" t="s">
        <v>939</v>
      </c>
      <c r="H590" s="148" t="s">
        <v>921</v>
      </c>
      <c r="I590" s="150"/>
      <c r="J590" s="150" t="s">
        <v>69</v>
      </c>
      <c r="K590" s="151">
        <v>29</v>
      </c>
      <c r="L590" s="187"/>
      <c r="M590" s="152">
        <v>96</v>
      </c>
      <c r="N590" s="153"/>
      <c r="O590" s="188">
        <f t="shared" si="74"/>
        <v>0</v>
      </c>
      <c r="P590" s="109" t="s">
        <v>1464</v>
      </c>
      <c r="Q590" s="108">
        <f t="shared" si="83"/>
        <v>0</v>
      </c>
      <c r="R590" s="185">
        <f t="shared" si="75"/>
        <v>0</v>
      </c>
      <c r="S590" s="148"/>
      <c r="T590" s="148"/>
      <c r="U590" s="155"/>
      <c r="V590" s="155"/>
      <c r="W590" s="155"/>
      <c r="X590" s="155"/>
      <c r="Y590" s="155"/>
      <c r="Z590" s="101">
        <v>20</v>
      </c>
      <c r="AA590" s="102" t="s">
        <v>938</v>
      </c>
      <c r="AB590" s="102" t="s">
        <v>939</v>
      </c>
      <c r="AC590" s="102" t="s">
        <v>921</v>
      </c>
    </row>
    <row r="591" spans="1:29" s="189" customFormat="1" hidden="1">
      <c r="A591" s="195">
        <v>0</v>
      </c>
      <c r="B591" s="148" t="s">
        <v>18</v>
      </c>
      <c r="C591" s="148" t="s">
        <v>1476</v>
      </c>
      <c r="D591" s="149"/>
      <c r="E591" s="148" t="s">
        <v>1553</v>
      </c>
      <c r="F591" s="148" t="s">
        <v>1040</v>
      </c>
      <c r="G591" s="148" t="s">
        <v>1041</v>
      </c>
      <c r="H591" s="148" t="s">
        <v>1435</v>
      </c>
      <c r="I591" s="150"/>
      <c r="J591" s="150" t="s">
        <v>40</v>
      </c>
      <c r="K591" s="151">
        <v>129</v>
      </c>
      <c r="L591" s="187"/>
      <c r="M591" s="152">
        <v>150</v>
      </c>
      <c r="N591" s="153"/>
      <c r="O591" s="188">
        <f t="shared" si="74"/>
        <v>0</v>
      </c>
      <c r="P591" s="109" t="s">
        <v>1464</v>
      </c>
      <c r="Q591" s="108">
        <f t="shared" si="83"/>
        <v>0</v>
      </c>
      <c r="R591" s="185">
        <f t="shared" si="75"/>
        <v>0</v>
      </c>
      <c r="S591" s="148"/>
      <c r="T591" s="148"/>
      <c r="U591" s="155"/>
      <c r="V591" s="155"/>
      <c r="W591" s="155"/>
      <c r="X591" s="155"/>
      <c r="Y591" s="155"/>
      <c r="Z591" s="101">
        <v>20</v>
      </c>
      <c r="AA591" s="102" t="s">
        <v>1040</v>
      </c>
      <c r="AB591" s="102" t="s">
        <v>1041</v>
      </c>
      <c r="AC591" s="102" t="s">
        <v>1435</v>
      </c>
    </row>
    <row r="592" spans="1:29">
      <c r="A592" s="3">
        <v>150</v>
      </c>
      <c r="B592" s="35" t="s">
        <v>18</v>
      </c>
      <c r="C592" s="35" t="s">
        <v>2004</v>
      </c>
      <c r="D592" s="149"/>
      <c r="E592" s="35" t="s">
        <v>1088</v>
      </c>
      <c r="F592" s="35" t="s">
        <v>1089</v>
      </c>
      <c r="G592" s="35" t="s">
        <v>1090</v>
      </c>
      <c r="H592" s="35" t="s">
        <v>1435</v>
      </c>
      <c r="I592" s="37"/>
      <c r="J592" s="37" t="s">
        <v>40</v>
      </c>
      <c r="K592" s="105">
        <v>69</v>
      </c>
      <c r="L592" s="179"/>
      <c r="M592" s="39">
        <v>150</v>
      </c>
      <c r="N592" s="40"/>
      <c r="O592" s="185">
        <f t="shared" ref="O592" si="84">IF(L592&lt;&gt;"",N592*L592,K592*N592)</f>
        <v>0</v>
      </c>
      <c r="P592" s="109" t="s">
        <v>1464</v>
      </c>
      <c r="Q592" s="108">
        <f t="shared" ref="Q592" si="85">N592/M592</f>
        <v>0</v>
      </c>
      <c r="R592" s="185">
        <f t="shared" ref="R592" si="86">IF(SUM($O$26:$O$5170)&gt;=100000,IF(L592&lt;&gt;"",O592,O592*0.95),O592)</f>
        <v>0</v>
      </c>
      <c r="S592" s="35"/>
      <c r="T592" s="35"/>
      <c r="U592" s="42"/>
      <c r="V592" s="42"/>
      <c r="W592" s="42"/>
      <c r="X592" s="42"/>
      <c r="Y592" s="42"/>
      <c r="Z592" s="101"/>
      <c r="AA592" s="102"/>
      <c r="AB592" s="102"/>
      <c r="AC592" s="102"/>
    </row>
    <row r="593" spans="1:33" s="189" customFormat="1" hidden="1">
      <c r="A593" s="195">
        <v>0</v>
      </c>
      <c r="B593" s="148" t="s">
        <v>18</v>
      </c>
      <c r="C593" s="148" t="s">
        <v>2005</v>
      </c>
      <c r="D593" s="149"/>
      <c r="E593" s="148" t="s">
        <v>1088</v>
      </c>
      <c r="F593" s="148" t="s">
        <v>1089</v>
      </c>
      <c r="G593" s="148" t="s">
        <v>2015</v>
      </c>
      <c r="H593" s="148" t="s">
        <v>1435</v>
      </c>
      <c r="I593" s="150"/>
      <c r="J593" s="150" t="s">
        <v>40</v>
      </c>
      <c r="K593" s="151">
        <v>69</v>
      </c>
      <c r="L593" s="187"/>
      <c r="M593" s="152">
        <v>150</v>
      </c>
      <c r="N593" s="153"/>
      <c r="O593" s="188">
        <f t="shared" ref="O593" si="87">IF(L593&lt;&gt;"",N593*L593,K593*N593)</f>
        <v>0</v>
      </c>
      <c r="P593" s="109" t="s">
        <v>1464</v>
      </c>
      <c r="Q593" s="108">
        <f t="shared" ref="Q593" si="88">N593/M593</f>
        <v>0</v>
      </c>
      <c r="R593" s="185">
        <f t="shared" ref="R593" si="89">IF(SUM($O$26:$O$5170)&gt;=100000,IF(L593&lt;&gt;"",O593,O593*0.95),O593)</f>
        <v>0</v>
      </c>
      <c r="S593" s="148"/>
      <c r="T593" s="148"/>
      <c r="U593" s="155"/>
      <c r="V593" s="155"/>
      <c r="W593" s="155"/>
      <c r="X593" s="155"/>
      <c r="Y593" s="155"/>
      <c r="Z593" s="101"/>
      <c r="AA593" s="102"/>
      <c r="AB593" s="102"/>
      <c r="AC593" s="102"/>
    </row>
    <row r="594" spans="1:33" s="189" customFormat="1" hidden="1">
      <c r="A594" s="195">
        <v>0</v>
      </c>
      <c r="B594" s="148" t="s">
        <v>18</v>
      </c>
      <c r="C594" s="148" t="s">
        <v>1433</v>
      </c>
      <c r="D594" s="149" t="s">
        <v>2</v>
      </c>
      <c r="E594" s="148" t="s">
        <v>1130</v>
      </c>
      <c r="F594" s="148" t="s">
        <v>1131</v>
      </c>
      <c r="G594" s="148" t="s">
        <v>1132</v>
      </c>
      <c r="H594" s="148" t="s">
        <v>1435</v>
      </c>
      <c r="I594" s="156"/>
      <c r="J594" s="150" t="s">
        <v>40</v>
      </c>
      <c r="K594" s="151">
        <v>167</v>
      </c>
      <c r="L594" s="187"/>
      <c r="M594" s="152">
        <v>150</v>
      </c>
      <c r="N594" s="153"/>
      <c r="O594" s="188">
        <f t="shared" si="74"/>
        <v>0</v>
      </c>
      <c r="P594" s="109" t="s">
        <v>1464</v>
      </c>
      <c r="Q594" s="108">
        <f t="shared" si="83"/>
        <v>0</v>
      </c>
      <c r="R594" s="185">
        <f t="shared" si="75"/>
        <v>0</v>
      </c>
      <c r="S594" s="148"/>
      <c r="T594" s="148"/>
      <c r="U594" s="155"/>
      <c r="V594" s="155"/>
      <c r="W594" s="155"/>
      <c r="X594" s="155"/>
      <c r="Y594" s="155"/>
      <c r="Z594" s="101">
        <v>20</v>
      </c>
      <c r="AA594" s="102" t="s">
        <v>1131</v>
      </c>
      <c r="AB594" s="102" t="s">
        <v>1132</v>
      </c>
      <c r="AC594" s="102" t="s">
        <v>1435</v>
      </c>
    </row>
    <row r="595" spans="1:33" s="189" customFormat="1" hidden="1">
      <c r="A595" s="195">
        <v>0</v>
      </c>
      <c r="B595" s="148" t="s">
        <v>18</v>
      </c>
      <c r="C595" s="148" t="s">
        <v>1650</v>
      </c>
      <c r="D595" s="149" t="s">
        <v>2</v>
      </c>
      <c r="E595" s="148" t="s">
        <v>941</v>
      </c>
      <c r="F595" s="148" t="s">
        <v>942</v>
      </c>
      <c r="G595" s="148" t="s">
        <v>1649</v>
      </c>
      <c r="H595" s="148" t="s">
        <v>1436</v>
      </c>
      <c r="I595" s="150"/>
      <c r="J595" s="150" t="s">
        <v>69</v>
      </c>
      <c r="K595" s="151">
        <v>215</v>
      </c>
      <c r="L595" s="187"/>
      <c r="M595" s="152">
        <v>100</v>
      </c>
      <c r="N595" s="153"/>
      <c r="O595" s="188">
        <f t="shared" si="74"/>
        <v>0</v>
      </c>
      <c r="P595" s="109" t="s">
        <v>1464</v>
      </c>
      <c r="Q595" s="108">
        <f t="shared" ref="Q595:Q596" si="90">N595/M595</f>
        <v>0</v>
      </c>
      <c r="R595" s="185">
        <f t="shared" si="75"/>
        <v>0</v>
      </c>
      <c r="S595" s="148"/>
      <c r="T595" s="148"/>
      <c r="U595" s="155"/>
      <c r="V595" s="155"/>
      <c r="W595" s="155"/>
      <c r="X595" s="155"/>
      <c r="Y595" s="155"/>
      <c r="Z595" s="101">
        <v>20</v>
      </c>
      <c r="AA595" s="102" t="s">
        <v>942</v>
      </c>
      <c r="AB595" s="102" t="s">
        <v>1649</v>
      </c>
      <c r="AC595" s="102" t="s">
        <v>1436</v>
      </c>
    </row>
    <row r="596" spans="1:33" s="189" customFormat="1" hidden="1">
      <c r="A596" s="195">
        <v>0</v>
      </c>
      <c r="B596" s="148" t="s">
        <v>18</v>
      </c>
      <c r="C596" s="148" t="s">
        <v>2006</v>
      </c>
      <c r="D596" s="149"/>
      <c r="E596" s="148" t="s">
        <v>941</v>
      </c>
      <c r="F596" s="148" t="s">
        <v>942</v>
      </c>
      <c r="G596" s="148" t="s">
        <v>1159</v>
      </c>
      <c r="H596" s="148" t="s">
        <v>1436</v>
      </c>
      <c r="I596" s="150"/>
      <c r="J596" s="150" t="s">
        <v>40</v>
      </c>
      <c r="K596" s="151">
        <v>113</v>
      </c>
      <c r="L596" s="187"/>
      <c r="M596" s="152">
        <v>90</v>
      </c>
      <c r="N596" s="153"/>
      <c r="O596" s="188">
        <f t="shared" ref="O596" si="91">IF(L596&lt;&gt;"",N596*L596,K596*N596)</f>
        <v>0</v>
      </c>
      <c r="P596" s="109" t="s">
        <v>1464</v>
      </c>
      <c r="Q596" s="108">
        <f t="shared" si="90"/>
        <v>0</v>
      </c>
      <c r="R596" s="185">
        <f t="shared" ref="R596" si="92">IF(SUM($O$26:$O$5170)&gt;=100000,IF(L596&lt;&gt;"",O596,O596*0.95),O596)</f>
        <v>0</v>
      </c>
      <c r="S596" s="148"/>
      <c r="T596" s="148"/>
      <c r="U596" s="155"/>
      <c r="V596" s="155"/>
      <c r="W596" s="155"/>
      <c r="X596" s="155"/>
      <c r="Y596" s="155"/>
      <c r="Z596" s="101"/>
      <c r="AA596" s="102"/>
      <c r="AB596" s="102"/>
      <c r="AC596" s="102"/>
    </row>
    <row r="597" spans="1:33" s="189" customFormat="1" hidden="1">
      <c r="A597" s="195">
        <v>0</v>
      </c>
      <c r="B597" s="148" t="s">
        <v>18</v>
      </c>
      <c r="C597" s="148" t="s">
        <v>948</v>
      </c>
      <c r="D597" s="149" t="s">
        <v>2</v>
      </c>
      <c r="E597" s="148" t="s">
        <v>949</v>
      </c>
      <c r="F597" s="148" t="s">
        <v>950</v>
      </c>
      <c r="G597" s="148" t="s">
        <v>951</v>
      </c>
      <c r="H597" s="148" t="s">
        <v>921</v>
      </c>
      <c r="I597" s="150"/>
      <c r="J597" s="150" t="s">
        <v>69</v>
      </c>
      <c r="K597" s="151">
        <v>29</v>
      </c>
      <c r="L597" s="187"/>
      <c r="M597" s="152">
        <v>96</v>
      </c>
      <c r="N597" s="153"/>
      <c r="O597" s="188">
        <f t="shared" si="74"/>
        <v>0</v>
      </c>
      <c r="P597" s="109" t="s">
        <v>1464</v>
      </c>
      <c r="Q597" s="108">
        <f t="shared" si="83"/>
        <v>0</v>
      </c>
      <c r="R597" s="185">
        <f t="shared" si="75"/>
        <v>0</v>
      </c>
      <c r="S597" s="148"/>
      <c r="T597" s="148"/>
      <c r="U597" s="155"/>
      <c r="V597" s="155"/>
      <c r="W597" s="155"/>
      <c r="X597" s="155"/>
      <c r="Y597" s="155"/>
      <c r="Z597" s="101">
        <v>20</v>
      </c>
      <c r="AA597" s="102" t="s">
        <v>950</v>
      </c>
      <c r="AB597" s="102" t="s">
        <v>951</v>
      </c>
      <c r="AC597" s="102" t="s">
        <v>921</v>
      </c>
    </row>
    <row r="598" spans="1:33" s="189" customFormat="1" hidden="1">
      <c r="A598" s="195">
        <v>0</v>
      </c>
      <c r="B598" s="148" t="s">
        <v>18</v>
      </c>
      <c r="C598" s="148" t="s">
        <v>2007</v>
      </c>
      <c r="D598" s="149"/>
      <c r="E598" s="148" t="s">
        <v>2012</v>
      </c>
      <c r="F598" s="148" t="s">
        <v>2016</v>
      </c>
      <c r="G598" s="148" t="s">
        <v>1619</v>
      </c>
      <c r="H598" s="148" t="s">
        <v>1435</v>
      </c>
      <c r="I598" s="150"/>
      <c r="J598" s="150" t="s">
        <v>40</v>
      </c>
      <c r="K598" s="151">
        <v>129</v>
      </c>
      <c r="L598" s="187"/>
      <c r="M598" s="152">
        <v>150</v>
      </c>
      <c r="N598" s="153"/>
      <c r="O598" s="188">
        <f t="shared" ref="O598" si="93">IF(L598&lt;&gt;"",N598*L598,K598*N598)</f>
        <v>0</v>
      </c>
      <c r="P598" s="109" t="s">
        <v>1464</v>
      </c>
      <c r="Q598" s="108">
        <f t="shared" ref="Q598" si="94">N598/M598</f>
        <v>0</v>
      </c>
      <c r="R598" s="185">
        <f t="shared" ref="R598" si="95">IF(SUM($O$26:$O$5170)&gt;=100000,IF(L598&lt;&gt;"",O598,O598*0.95),O598)</f>
        <v>0</v>
      </c>
      <c r="S598" s="148"/>
      <c r="T598" s="148"/>
      <c r="U598" s="155"/>
      <c r="V598" s="155"/>
      <c r="W598" s="155"/>
      <c r="X598" s="155"/>
      <c r="Y598" s="155"/>
      <c r="Z598" s="101"/>
      <c r="AA598" s="102"/>
      <c r="AB598" s="102"/>
      <c r="AC598" s="102"/>
    </row>
    <row r="599" spans="1:33" s="189" customFormat="1" hidden="1">
      <c r="A599" s="195">
        <v>0</v>
      </c>
      <c r="B599" s="148" t="s">
        <v>18</v>
      </c>
      <c r="C599" s="148" t="s">
        <v>2008</v>
      </c>
      <c r="D599" s="149"/>
      <c r="E599" s="148" t="s">
        <v>955</v>
      </c>
      <c r="F599" s="148" t="s">
        <v>956</v>
      </c>
      <c r="G599" s="148" t="s">
        <v>957</v>
      </c>
      <c r="H599" s="148" t="s">
        <v>2011</v>
      </c>
      <c r="I599" s="150"/>
      <c r="J599" s="150" t="s">
        <v>40</v>
      </c>
      <c r="K599" s="151">
        <v>111</v>
      </c>
      <c r="L599" s="187"/>
      <c r="M599" s="152">
        <v>144</v>
      </c>
      <c r="N599" s="153"/>
      <c r="O599" s="188">
        <f t="shared" ref="O599" si="96">IF(L599&lt;&gt;"",N599*L599,K599*N599)</f>
        <v>0</v>
      </c>
      <c r="P599" s="109" t="s">
        <v>1464</v>
      </c>
      <c r="Q599" s="108">
        <f t="shared" ref="Q599" si="97">N599/M599</f>
        <v>0</v>
      </c>
      <c r="R599" s="185">
        <f t="shared" ref="R599" si="98">IF(SUM($O$26:$O$5170)&gt;=100000,IF(L599&lt;&gt;"",O599,O599*0.95),O599)</f>
        <v>0</v>
      </c>
      <c r="S599" s="148"/>
      <c r="T599" s="148"/>
      <c r="U599" s="155"/>
      <c r="V599" s="155"/>
      <c r="W599" s="155"/>
      <c r="X599" s="155"/>
      <c r="Y599" s="155"/>
      <c r="Z599" s="101"/>
      <c r="AA599" s="102"/>
      <c r="AB599" s="102"/>
      <c r="AC599" s="102"/>
    </row>
    <row r="600" spans="1:33" s="189" customFormat="1" hidden="1">
      <c r="A600" s="195">
        <v>0</v>
      </c>
      <c r="B600" s="148" t="s">
        <v>18</v>
      </c>
      <c r="C600" s="148" t="s">
        <v>2009</v>
      </c>
      <c r="D600" s="149"/>
      <c r="E600" s="148" t="s">
        <v>955</v>
      </c>
      <c r="F600" s="148" t="s">
        <v>956</v>
      </c>
      <c r="G600" s="148" t="s">
        <v>2017</v>
      </c>
      <c r="H600" s="148" t="s">
        <v>1435</v>
      </c>
      <c r="I600" s="150"/>
      <c r="J600" s="150" t="s">
        <v>40</v>
      </c>
      <c r="K600" s="151">
        <v>111</v>
      </c>
      <c r="L600" s="187"/>
      <c r="M600" s="152">
        <v>150</v>
      </c>
      <c r="N600" s="153"/>
      <c r="O600" s="188">
        <f t="shared" ref="O600" si="99">IF(L600&lt;&gt;"",N600*L600,K600*N600)</f>
        <v>0</v>
      </c>
      <c r="P600" s="109" t="s">
        <v>1464</v>
      </c>
      <c r="Q600" s="108">
        <f t="shared" ref="Q600" si="100">N600/M600</f>
        <v>0</v>
      </c>
      <c r="R600" s="185">
        <f t="shared" ref="R600" si="101">IF(SUM($O$26:$O$5170)&gt;=100000,IF(L600&lt;&gt;"",O600,O600*0.95),O600)</f>
        <v>0</v>
      </c>
      <c r="S600" s="148"/>
      <c r="T600" s="148"/>
      <c r="U600" s="155"/>
      <c r="V600" s="155"/>
      <c r="W600" s="155"/>
      <c r="X600" s="155"/>
      <c r="Y600" s="155"/>
      <c r="Z600" s="101"/>
      <c r="AA600" s="102"/>
      <c r="AB600" s="102"/>
      <c r="AC600" s="102"/>
    </row>
    <row r="601" spans="1:33">
      <c r="A601" s="3">
        <v>150</v>
      </c>
      <c r="B601" s="35" t="s">
        <v>18</v>
      </c>
      <c r="C601" s="35" t="s">
        <v>2010</v>
      </c>
      <c r="D601" s="149"/>
      <c r="E601" s="35" t="s">
        <v>955</v>
      </c>
      <c r="F601" s="35" t="s">
        <v>956</v>
      </c>
      <c r="G601" s="35" t="s">
        <v>2018</v>
      </c>
      <c r="H601" s="35" t="s">
        <v>1435</v>
      </c>
      <c r="I601" s="37"/>
      <c r="J601" s="37" t="s">
        <v>40</v>
      </c>
      <c r="K601" s="105">
        <v>179</v>
      </c>
      <c r="L601" s="179"/>
      <c r="M601" s="39">
        <v>150</v>
      </c>
      <c r="N601" s="40"/>
      <c r="O601" s="185">
        <f t="shared" ref="O601" si="102">IF(L601&lt;&gt;"",N601*L601,K601*N601)</f>
        <v>0</v>
      </c>
      <c r="P601" s="109" t="s">
        <v>1464</v>
      </c>
      <c r="Q601" s="108">
        <f t="shared" ref="Q601" si="103">N601/M601</f>
        <v>0</v>
      </c>
      <c r="R601" s="185">
        <f t="shared" ref="R601" si="104">IF(SUM($O$26:$O$5170)&gt;=100000,IF(L601&lt;&gt;"",O601,O601*0.95),O601)</f>
        <v>0</v>
      </c>
      <c r="S601" s="35"/>
      <c r="T601" s="35"/>
      <c r="U601" s="42"/>
      <c r="V601" s="42"/>
      <c r="W601" s="42"/>
      <c r="X601" s="42"/>
      <c r="Y601" s="42"/>
      <c r="Z601" s="101"/>
      <c r="AA601" s="102"/>
      <c r="AB601" s="102"/>
      <c r="AC601" s="102"/>
    </row>
    <row r="602" spans="1:33" s="142" customFormat="1">
      <c r="A602" s="202">
        <v>145</v>
      </c>
      <c r="B602" s="35" t="s">
        <v>18</v>
      </c>
      <c r="C602" s="35" t="s">
        <v>954</v>
      </c>
      <c r="D602" s="140" t="s">
        <v>2</v>
      </c>
      <c r="E602" s="35" t="s">
        <v>955</v>
      </c>
      <c r="F602" s="35" t="s">
        <v>956</v>
      </c>
      <c r="G602" s="35" t="s">
        <v>957</v>
      </c>
      <c r="H602" s="35" t="s">
        <v>958</v>
      </c>
      <c r="I602" s="37"/>
      <c r="J602" s="37" t="s">
        <v>40</v>
      </c>
      <c r="K602" s="105">
        <v>111</v>
      </c>
      <c r="L602" s="179"/>
      <c r="M602" s="39">
        <v>145</v>
      </c>
      <c r="N602" s="40"/>
      <c r="O602" s="185">
        <f t="shared" si="74"/>
        <v>0</v>
      </c>
      <c r="P602" s="109" t="s">
        <v>1464</v>
      </c>
      <c r="Q602" s="108">
        <f t="shared" si="83"/>
        <v>0</v>
      </c>
      <c r="R602" s="185">
        <f t="shared" si="75"/>
        <v>0</v>
      </c>
      <c r="S602" s="35"/>
      <c r="T602" s="35"/>
      <c r="U602" s="42"/>
      <c r="V602" s="42"/>
      <c r="W602" s="42"/>
      <c r="X602" s="42"/>
      <c r="Y602" s="42"/>
      <c r="Z602" s="101">
        <v>20</v>
      </c>
      <c r="AA602" s="102" t="s">
        <v>956</v>
      </c>
      <c r="AB602" s="102" t="s">
        <v>957</v>
      </c>
      <c r="AC602" s="102" t="s">
        <v>958</v>
      </c>
    </row>
    <row r="603" spans="1:33" s="189" customFormat="1" hidden="1">
      <c r="A603" s="195">
        <v>0</v>
      </c>
      <c r="B603" s="148" t="s">
        <v>18</v>
      </c>
      <c r="C603" s="148" t="s">
        <v>1434</v>
      </c>
      <c r="D603" s="149" t="s">
        <v>2</v>
      </c>
      <c r="E603" s="148" t="s">
        <v>955</v>
      </c>
      <c r="F603" s="148" t="s">
        <v>956</v>
      </c>
      <c r="G603" s="148" t="s">
        <v>1438</v>
      </c>
      <c r="H603" s="148" t="s">
        <v>1435</v>
      </c>
      <c r="I603" s="150"/>
      <c r="J603" s="150" t="s">
        <v>40</v>
      </c>
      <c r="K603" s="151">
        <v>241</v>
      </c>
      <c r="L603" s="187"/>
      <c r="M603" s="152">
        <v>150</v>
      </c>
      <c r="N603" s="153"/>
      <c r="O603" s="188">
        <f t="shared" si="74"/>
        <v>0</v>
      </c>
      <c r="P603" s="109" t="s">
        <v>1464</v>
      </c>
      <c r="Q603" s="108">
        <f t="shared" si="83"/>
        <v>0</v>
      </c>
      <c r="R603" s="185">
        <f t="shared" si="75"/>
        <v>0</v>
      </c>
      <c r="S603" s="148"/>
      <c r="T603" s="148"/>
      <c r="U603" s="155"/>
      <c r="V603" s="155"/>
      <c r="W603" s="155"/>
      <c r="X603" s="155"/>
      <c r="Y603" s="155"/>
      <c r="Z603" s="101">
        <v>20</v>
      </c>
      <c r="AA603" s="102" t="s">
        <v>956</v>
      </c>
      <c r="AB603" s="102" t="s">
        <v>1438</v>
      </c>
      <c r="AC603" s="102" t="s">
        <v>1435</v>
      </c>
    </row>
    <row r="604" spans="1:33" s="189" customFormat="1" hidden="1">
      <c r="A604" s="195">
        <v>0</v>
      </c>
      <c r="B604" s="148" t="s">
        <v>18</v>
      </c>
      <c r="C604" s="148" t="s">
        <v>1651</v>
      </c>
      <c r="D604" s="149" t="s">
        <v>2</v>
      </c>
      <c r="E604" s="148" t="s">
        <v>1316</v>
      </c>
      <c r="F604" s="148" t="s">
        <v>1317</v>
      </c>
      <c r="G604" s="148" t="s">
        <v>1654</v>
      </c>
      <c r="H604" s="148" t="s">
        <v>1436</v>
      </c>
      <c r="I604" s="150"/>
      <c r="J604" s="150" t="s">
        <v>40</v>
      </c>
      <c r="K604" s="151">
        <v>151</v>
      </c>
      <c r="L604" s="187"/>
      <c r="M604" s="152">
        <v>100</v>
      </c>
      <c r="N604" s="153"/>
      <c r="O604" s="188">
        <f t="shared" si="74"/>
        <v>0</v>
      </c>
      <c r="P604" s="109" t="s">
        <v>1464</v>
      </c>
      <c r="Q604" s="108">
        <f t="shared" si="83"/>
        <v>0</v>
      </c>
      <c r="R604" s="185">
        <f t="shared" si="75"/>
        <v>0</v>
      </c>
      <c r="S604" s="148"/>
      <c r="T604" s="148"/>
      <c r="U604" s="155"/>
      <c r="V604" s="155"/>
      <c r="W604" s="155"/>
      <c r="X604" s="155"/>
      <c r="Y604" s="155"/>
      <c r="Z604" s="101">
        <v>20</v>
      </c>
      <c r="AA604" s="102" t="s">
        <v>1317</v>
      </c>
      <c r="AB604" s="102" t="s">
        <v>1654</v>
      </c>
      <c r="AC604" s="102" t="s">
        <v>1436</v>
      </c>
    </row>
    <row r="605" spans="1:33" s="189" customFormat="1" hidden="1">
      <c r="A605" s="195">
        <v>0</v>
      </c>
      <c r="B605" s="148" t="s">
        <v>18</v>
      </c>
      <c r="C605" s="148" t="s">
        <v>1652</v>
      </c>
      <c r="D605" s="149" t="s">
        <v>2</v>
      </c>
      <c r="E605" s="148" t="s">
        <v>1316</v>
      </c>
      <c r="F605" s="148" t="s">
        <v>1317</v>
      </c>
      <c r="G605" s="148" t="s">
        <v>1655</v>
      </c>
      <c r="H605" s="148" t="s">
        <v>1436</v>
      </c>
      <c r="I605" s="150"/>
      <c r="J605" s="150" t="s">
        <v>40</v>
      </c>
      <c r="K605" s="151">
        <v>151</v>
      </c>
      <c r="L605" s="187"/>
      <c r="M605" s="152">
        <v>100</v>
      </c>
      <c r="N605" s="153"/>
      <c r="O605" s="188">
        <f t="shared" si="74"/>
        <v>0</v>
      </c>
      <c r="P605" s="109" t="s">
        <v>1464</v>
      </c>
      <c r="Q605" s="108">
        <f t="shared" si="83"/>
        <v>0</v>
      </c>
      <c r="R605" s="185">
        <f t="shared" si="75"/>
        <v>0</v>
      </c>
      <c r="S605" s="148"/>
      <c r="T605" s="148"/>
      <c r="U605" s="155"/>
      <c r="V605" s="155"/>
      <c r="W605" s="155"/>
      <c r="X605" s="155"/>
      <c r="Y605" s="155"/>
      <c r="Z605" s="101">
        <v>20</v>
      </c>
      <c r="AA605" s="102" t="s">
        <v>1317</v>
      </c>
      <c r="AB605" s="102" t="s">
        <v>1655</v>
      </c>
      <c r="AC605" s="102" t="s">
        <v>1436</v>
      </c>
    </row>
    <row r="606" spans="1:33">
      <c r="A606" s="3">
        <v>100</v>
      </c>
      <c r="B606" s="35" t="s">
        <v>18</v>
      </c>
      <c r="C606" s="35" t="s">
        <v>1653</v>
      </c>
      <c r="D606" s="149" t="s">
        <v>2</v>
      </c>
      <c r="E606" s="35" t="s">
        <v>1316</v>
      </c>
      <c r="F606" s="35" t="s">
        <v>1317</v>
      </c>
      <c r="G606" s="35" t="s">
        <v>1323</v>
      </c>
      <c r="H606" s="35" t="s">
        <v>1436</v>
      </c>
      <c r="I606" s="37"/>
      <c r="J606" s="37" t="s">
        <v>40</v>
      </c>
      <c r="K606" s="105">
        <v>151</v>
      </c>
      <c r="L606" s="179"/>
      <c r="M606" s="39">
        <v>100</v>
      </c>
      <c r="N606" s="40"/>
      <c r="O606" s="185">
        <f t="shared" si="74"/>
        <v>0</v>
      </c>
      <c r="P606" s="109" t="s">
        <v>1464</v>
      </c>
      <c r="Q606" s="108">
        <f t="shared" si="83"/>
        <v>0</v>
      </c>
      <c r="R606" s="185">
        <f t="shared" si="75"/>
        <v>0</v>
      </c>
      <c r="S606" s="35"/>
      <c r="T606" s="35"/>
      <c r="U606" s="42"/>
      <c r="V606" s="42"/>
      <c r="W606" s="42"/>
      <c r="X606" s="42"/>
      <c r="Y606" s="42"/>
      <c r="Z606" s="101">
        <v>20</v>
      </c>
      <c r="AA606" s="102" t="s">
        <v>1317</v>
      </c>
      <c r="AB606" s="102" t="s">
        <v>1323</v>
      </c>
      <c r="AC606" s="102" t="s">
        <v>1436</v>
      </c>
    </row>
    <row r="607" spans="1:33" s="123" customFormat="1">
      <c r="A607" s="186" t="s">
        <v>44</v>
      </c>
      <c r="B607" s="116"/>
      <c r="C607" s="116"/>
      <c r="D607" s="171"/>
      <c r="E607" s="116"/>
      <c r="F607" s="116"/>
      <c r="G607" s="116"/>
      <c r="H607" s="116"/>
      <c r="I607" s="118"/>
      <c r="J607" s="118"/>
      <c r="K607" s="119"/>
      <c r="L607" s="181"/>
      <c r="M607" s="120"/>
      <c r="N607" s="121"/>
      <c r="O607" s="122"/>
      <c r="P607" s="110"/>
      <c r="Q607" s="111"/>
      <c r="R607" s="111"/>
      <c r="S607" s="116"/>
      <c r="T607" s="116"/>
      <c r="U607" s="116"/>
      <c r="V607" s="116"/>
      <c r="W607" s="116"/>
      <c r="X607" s="116"/>
      <c r="Y607" s="116"/>
      <c r="Z607" s="101">
        <v>21</v>
      </c>
      <c r="AA607" s="102"/>
      <c r="AB607" s="102"/>
      <c r="AC607" s="102"/>
      <c r="AD607" s="144"/>
      <c r="AE607" s="144"/>
      <c r="AF607" s="144"/>
      <c r="AG607" s="144"/>
    </row>
    <row r="608" spans="1:33" s="123" customFormat="1">
      <c r="A608" s="186" t="s">
        <v>44</v>
      </c>
      <c r="B608" s="124"/>
      <c r="C608" s="124"/>
      <c r="D608" s="172"/>
      <c r="E608" s="124"/>
      <c r="F608" s="124"/>
      <c r="G608" s="124"/>
      <c r="H608" s="124"/>
      <c r="I608" s="126"/>
      <c r="J608" s="126"/>
      <c r="K608" s="127"/>
      <c r="L608" s="127"/>
      <c r="M608" s="128"/>
      <c r="N608" s="129"/>
      <c r="O608" s="130"/>
      <c r="P608" s="112"/>
      <c r="Q608" s="113"/>
      <c r="R608" s="113"/>
      <c r="S608" s="124"/>
      <c r="T608" s="124"/>
      <c r="U608" s="124"/>
      <c r="V608" s="124"/>
      <c r="W608" s="124"/>
      <c r="X608" s="124"/>
      <c r="Y608" s="124"/>
      <c r="Z608" s="101">
        <v>21</v>
      </c>
      <c r="AA608" s="102"/>
      <c r="AB608" s="102"/>
      <c r="AC608" s="102"/>
      <c r="AD608" s="144"/>
      <c r="AE608" s="144"/>
      <c r="AF608" s="144"/>
      <c r="AG608" s="144"/>
    </row>
    <row r="609" spans="1:33" s="1" customFormat="1" ht="21" customHeight="1">
      <c r="A609" s="186" t="s">
        <v>44</v>
      </c>
      <c r="B609" s="175" t="s">
        <v>1667</v>
      </c>
      <c r="C609" s="176"/>
      <c r="D609" s="177"/>
      <c r="E609" s="177"/>
      <c r="F609" s="177"/>
      <c r="G609" s="177"/>
      <c r="H609" s="177"/>
      <c r="I609" s="177"/>
      <c r="J609" s="177"/>
      <c r="K609" s="177"/>
      <c r="L609" s="177"/>
      <c r="M609" s="177"/>
      <c r="N609" s="178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94"/>
      <c r="Z609" s="99">
        <v>22</v>
      </c>
      <c r="AA609" s="100"/>
      <c r="AB609" s="100"/>
      <c r="AC609" s="100"/>
      <c r="AD609" s="143"/>
      <c r="AE609" s="143"/>
      <c r="AF609" s="143"/>
      <c r="AG609" s="143"/>
    </row>
    <row r="610" spans="1:33" s="189" customFormat="1" hidden="1">
      <c r="A610" s="195">
        <v>0</v>
      </c>
      <c r="B610" s="148" t="s">
        <v>19</v>
      </c>
      <c r="C610" s="148" t="s">
        <v>1387</v>
      </c>
      <c r="D610" s="149" t="s">
        <v>2</v>
      </c>
      <c r="E610" s="148" t="s">
        <v>1411</v>
      </c>
      <c r="F610" s="148" t="s">
        <v>1410</v>
      </c>
      <c r="G610" s="148" t="s">
        <v>1412</v>
      </c>
      <c r="H610" s="148" t="s">
        <v>39</v>
      </c>
      <c r="I610" s="150"/>
      <c r="J610" s="150" t="s">
        <v>40</v>
      </c>
      <c r="K610" s="151">
        <v>331</v>
      </c>
      <c r="L610" s="187"/>
      <c r="M610" s="152">
        <v>40</v>
      </c>
      <c r="N610" s="153"/>
      <c r="O610" s="188">
        <f t="shared" ref="O610:O678" si="105">IF(L610&lt;&gt;"",N610*L610,K610*N610)</f>
        <v>0</v>
      </c>
      <c r="P610" s="109" t="s">
        <v>1462</v>
      </c>
      <c r="Q610" s="108">
        <f t="shared" ref="Q610:Q628" si="106">N610/M610</f>
        <v>0</v>
      </c>
      <c r="R610" s="185">
        <f t="shared" ref="R610:R642" si="107">IF(SUM($O$26:$O$5170)&gt;=100000,IF(L610&lt;&gt;"",O610,O610*0.95),O610)</f>
        <v>0</v>
      </c>
      <c r="S610" s="148"/>
      <c r="T610" s="148"/>
      <c r="U610" s="155"/>
      <c r="V610" s="155"/>
      <c r="W610" s="155"/>
      <c r="X610" s="155"/>
      <c r="Y610" s="155"/>
      <c r="Z610" s="101">
        <v>23</v>
      </c>
      <c r="AA610" s="102" t="s">
        <v>1410</v>
      </c>
      <c r="AB610" s="102" t="s">
        <v>1412</v>
      </c>
      <c r="AC610" s="102" t="s">
        <v>39</v>
      </c>
    </row>
    <row r="611" spans="1:33">
      <c r="A611" s="3">
        <v>40</v>
      </c>
      <c r="B611" s="35" t="s">
        <v>19</v>
      </c>
      <c r="C611" s="35" t="s">
        <v>959</v>
      </c>
      <c r="D611" s="36" t="s">
        <v>2</v>
      </c>
      <c r="E611" s="35" t="s">
        <v>960</v>
      </c>
      <c r="F611" s="35" t="s">
        <v>961</v>
      </c>
      <c r="G611" s="35" t="s">
        <v>962</v>
      </c>
      <c r="H611" s="35" t="s">
        <v>39</v>
      </c>
      <c r="I611" s="37"/>
      <c r="J611" s="37" t="s">
        <v>40</v>
      </c>
      <c r="K611" s="105">
        <v>291</v>
      </c>
      <c r="L611" s="179"/>
      <c r="M611" s="39">
        <v>40</v>
      </c>
      <c r="N611" s="40"/>
      <c r="O611" s="185">
        <f t="shared" si="105"/>
        <v>0</v>
      </c>
      <c r="P611" s="109" t="s">
        <v>1462</v>
      </c>
      <c r="Q611" s="108">
        <f t="shared" si="106"/>
        <v>0</v>
      </c>
      <c r="R611" s="185">
        <f t="shared" si="107"/>
        <v>0</v>
      </c>
      <c r="S611" s="35"/>
      <c r="T611" s="35"/>
      <c r="U611" s="42"/>
      <c r="V611" s="42"/>
      <c r="W611" s="42"/>
      <c r="X611" s="42"/>
      <c r="Y611" s="42"/>
      <c r="Z611" s="101">
        <v>23</v>
      </c>
      <c r="AA611" s="102" t="s">
        <v>961</v>
      </c>
      <c r="AB611" s="102" t="s">
        <v>962</v>
      </c>
      <c r="AC611" s="102" t="s">
        <v>39</v>
      </c>
    </row>
    <row r="612" spans="1:33" s="189" customFormat="1" hidden="1">
      <c r="A612" s="195">
        <v>0</v>
      </c>
      <c r="B612" s="148" t="s">
        <v>19</v>
      </c>
      <c r="C612" s="148" t="s">
        <v>963</v>
      </c>
      <c r="D612" s="149" t="s">
        <v>2</v>
      </c>
      <c r="E612" s="148" t="s">
        <v>964</v>
      </c>
      <c r="F612" s="148" t="s">
        <v>965</v>
      </c>
      <c r="G612" s="148" t="s">
        <v>966</v>
      </c>
      <c r="H612" s="148" t="s">
        <v>39</v>
      </c>
      <c r="I612" s="150"/>
      <c r="J612" s="150" t="s">
        <v>40</v>
      </c>
      <c r="K612" s="151">
        <v>385</v>
      </c>
      <c r="L612" s="187"/>
      <c r="M612" s="152">
        <v>40</v>
      </c>
      <c r="N612" s="153"/>
      <c r="O612" s="188">
        <f t="shared" si="105"/>
        <v>0</v>
      </c>
      <c r="P612" s="109" t="s">
        <v>1462</v>
      </c>
      <c r="Q612" s="108">
        <f t="shared" si="106"/>
        <v>0</v>
      </c>
      <c r="R612" s="185">
        <f t="shared" si="107"/>
        <v>0</v>
      </c>
      <c r="S612" s="148"/>
      <c r="T612" s="148"/>
      <c r="U612" s="155"/>
      <c r="V612" s="155"/>
      <c r="W612" s="155"/>
      <c r="X612" s="155"/>
      <c r="Y612" s="155"/>
      <c r="Z612" s="101">
        <v>23</v>
      </c>
      <c r="AA612" s="102" t="s">
        <v>965</v>
      </c>
      <c r="AB612" s="102" t="s">
        <v>966</v>
      </c>
      <c r="AC612" s="102" t="s">
        <v>39</v>
      </c>
    </row>
    <row r="613" spans="1:33" s="189" customFormat="1" hidden="1">
      <c r="A613" s="195">
        <v>0</v>
      </c>
      <c r="B613" s="148" t="s">
        <v>19</v>
      </c>
      <c r="C613" s="148" t="s">
        <v>967</v>
      </c>
      <c r="D613" s="149" t="s">
        <v>2</v>
      </c>
      <c r="E613" s="148" t="s">
        <v>964</v>
      </c>
      <c r="F613" s="148" t="s">
        <v>965</v>
      </c>
      <c r="G613" s="148" t="s">
        <v>968</v>
      </c>
      <c r="H613" s="148" t="s">
        <v>39</v>
      </c>
      <c r="I613" s="150"/>
      <c r="J613" s="150" t="s">
        <v>40</v>
      </c>
      <c r="K613" s="151">
        <v>257</v>
      </c>
      <c r="L613" s="187"/>
      <c r="M613" s="152">
        <v>40</v>
      </c>
      <c r="N613" s="153"/>
      <c r="O613" s="188">
        <f t="shared" si="105"/>
        <v>0</v>
      </c>
      <c r="P613" s="109" t="s">
        <v>1462</v>
      </c>
      <c r="Q613" s="108">
        <f t="shared" si="106"/>
        <v>0</v>
      </c>
      <c r="R613" s="185">
        <f t="shared" si="107"/>
        <v>0</v>
      </c>
      <c r="S613" s="148"/>
      <c r="T613" s="148"/>
      <c r="U613" s="155"/>
      <c r="V613" s="155"/>
      <c r="W613" s="155"/>
      <c r="X613" s="155"/>
      <c r="Y613" s="155"/>
      <c r="Z613" s="101">
        <v>23</v>
      </c>
      <c r="AA613" s="102" t="s">
        <v>965</v>
      </c>
      <c r="AB613" s="102" t="s">
        <v>968</v>
      </c>
      <c r="AC613" s="102" t="s">
        <v>39</v>
      </c>
    </row>
    <row r="614" spans="1:33" s="189" customFormat="1" hidden="1">
      <c r="A614" s="195">
        <v>0</v>
      </c>
      <c r="B614" s="148" t="s">
        <v>19</v>
      </c>
      <c r="C614" s="148" t="s">
        <v>969</v>
      </c>
      <c r="D614" s="149" t="s">
        <v>2</v>
      </c>
      <c r="E614" s="148" t="s">
        <v>964</v>
      </c>
      <c r="F614" s="148" t="s">
        <v>965</v>
      </c>
      <c r="G614" s="148" t="s">
        <v>970</v>
      </c>
      <c r="H614" s="148" t="s">
        <v>39</v>
      </c>
      <c r="I614" s="150"/>
      <c r="J614" s="150" t="s">
        <v>40</v>
      </c>
      <c r="K614" s="151">
        <v>257</v>
      </c>
      <c r="L614" s="187"/>
      <c r="M614" s="152">
        <v>40</v>
      </c>
      <c r="N614" s="153"/>
      <c r="O614" s="188">
        <f t="shared" si="105"/>
        <v>0</v>
      </c>
      <c r="P614" s="109" t="s">
        <v>1462</v>
      </c>
      <c r="Q614" s="108">
        <f t="shared" si="106"/>
        <v>0</v>
      </c>
      <c r="R614" s="185">
        <f t="shared" si="107"/>
        <v>0</v>
      </c>
      <c r="S614" s="148"/>
      <c r="T614" s="148"/>
      <c r="U614" s="155"/>
      <c r="V614" s="155"/>
      <c r="W614" s="155"/>
      <c r="X614" s="155"/>
      <c r="Y614" s="155"/>
      <c r="Z614" s="101">
        <v>23</v>
      </c>
      <c r="AA614" s="102" t="s">
        <v>965</v>
      </c>
      <c r="AB614" s="102" t="s">
        <v>970</v>
      </c>
      <c r="AC614" s="102" t="s">
        <v>39</v>
      </c>
    </row>
    <row r="615" spans="1:33" s="189" customFormat="1" hidden="1">
      <c r="A615" s="195">
        <v>0</v>
      </c>
      <c r="B615" s="148" t="s">
        <v>19</v>
      </c>
      <c r="C615" s="148" t="s">
        <v>971</v>
      </c>
      <c r="D615" s="149" t="s">
        <v>2</v>
      </c>
      <c r="E615" s="148" t="s">
        <v>964</v>
      </c>
      <c r="F615" s="148" t="s">
        <v>965</v>
      </c>
      <c r="G615" s="148" t="s">
        <v>972</v>
      </c>
      <c r="H615" s="148" t="s">
        <v>39</v>
      </c>
      <c r="I615" s="150"/>
      <c r="J615" s="150" t="s">
        <v>40</v>
      </c>
      <c r="K615" s="151">
        <v>257</v>
      </c>
      <c r="L615" s="187"/>
      <c r="M615" s="152">
        <v>40</v>
      </c>
      <c r="N615" s="153"/>
      <c r="O615" s="188">
        <f t="shared" si="105"/>
        <v>0</v>
      </c>
      <c r="P615" s="109" t="s">
        <v>1462</v>
      </c>
      <c r="Q615" s="108">
        <f t="shared" si="106"/>
        <v>0</v>
      </c>
      <c r="R615" s="185">
        <f t="shared" si="107"/>
        <v>0</v>
      </c>
      <c r="S615" s="148"/>
      <c r="T615" s="148"/>
      <c r="U615" s="155"/>
      <c r="V615" s="155"/>
      <c r="W615" s="155"/>
      <c r="X615" s="155"/>
      <c r="Y615" s="155"/>
      <c r="Z615" s="101">
        <v>23</v>
      </c>
      <c r="AA615" s="102" t="s">
        <v>965</v>
      </c>
      <c r="AB615" s="102" t="s">
        <v>972</v>
      </c>
      <c r="AC615" s="102" t="s">
        <v>39</v>
      </c>
    </row>
    <row r="616" spans="1:33" s="189" customFormat="1" hidden="1">
      <c r="A616" s="195">
        <v>0</v>
      </c>
      <c r="B616" s="148" t="s">
        <v>19</v>
      </c>
      <c r="C616" s="148" t="s">
        <v>1450</v>
      </c>
      <c r="D616" s="149" t="s">
        <v>2</v>
      </c>
      <c r="E616" s="148" t="s">
        <v>964</v>
      </c>
      <c r="F616" s="148" t="s">
        <v>965</v>
      </c>
      <c r="G616" s="148" t="s">
        <v>1453</v>
      </c>
      <c r="H616" s="148" t="s">
        <v>39</v>
      </c>
      <c r="I616" s="150"/>
      <c r="J616" s="150" t="s">
        <v>40</v>
      </c>
      <c r="K616" s="151">
        <v>257</v>
      </c>
      <c r="L616" s="187"/>
      <c r="M616" s="152">
        <v>40</v>
      </c>
      <c r="N616" s="153"/>
      <c r="O616" s="188">
        <f t="shared" si="105"/>
        <v>0</v>
      </c>
      <c r="P616" s="109" t="s">
        <v>1462</v>
      </c>
      <c r="Q616" s="108">
        <f t="shared" si="106"/>
        <v>0</v>
      </c>
      <c r="R616" s="185">
        <f t="shared" si="107"/>
        <v>0</v>
      </c>
      <c r="S616" s="148"/>
      <c r="T616" s="148"/>
      <c r="U616" s="155"/>
      <c r="V616" s="155"/>
      <c r="W616" s="155"/>
      <c r="X616" s="155"/>
      <c r="Y616" s="155"/>
      <c r="Z616" s="101">
        <v>23</v>
      </c>
      <c r="AA616" s="102" t="s">
        <v>965</v>
      </c>
      <c r="AB616" s="102" t="s">
        <v>1453</v>
      </c>
      <c r="AC616" s="102" t="s">
        <v>39</v>
      </c>
    </row>
    <row r="617" spans="1:33" s="189" customFormat="1" hidden="1">
      <c r="A617" s="195">
        <v>0</v>
      </c>
      <c r="B617" s="148" t="s">
        <v>19</v>
      </c>
      <c r="C617" s="148" t="s">
        <v>973</v>
      </c>
      <c r="D617" s="149" t="s">
        <v>2</v>
      </c>
      <c r="E617" s="148" t="s">
        <v>964</v>
      </c>
      <c r="F617" s="148" t="s">
        <v>965</v>
      </c>
      <c r="G617" s="148" t="s">
        <v>974</v>
      </c>
      <c r="H617" s="148" t="s">
        <v>39</v>
      </c>
      <c r="I617" s="150"/>
      <c r="J617" s="150" t="s">
        <v>40</v>
      </c>
      <c r="K617" s="151">
        <v>257</v>
      </c>
      <c r="L617" s="187"/>
      <c r="M617" s="152">
        <v>40</v>
      </c>
      <c r="N617" s="153"/>
      <c r="O617" s="188">
        <f t="shared" si="105"/>
        <v>0</v>
      </c>
      <c r="P617" s="109" t="s">
        <v>1462</v>
      </c>
      <c r="Q617" s="108">
        <f t="shared" si="106"/>
        <v>0</v>
      </c>
      <c r="R617" s="185">
        <f t="shared" si="107"/>
        <v>0</v>
      </c>
      <c r="S617" s="148"/>
      <c r="T617" s="148"/>
      <c r="U617" s="155"/>
      <c r="V617" s="155"/>
      <c r="W617" s="155"/>
      <c r="X617" s="155"/>
      <c r="Y617" s="155"/>
      <c r="Z617" s="101">
        <v>23</v>
      </c>
      <c r="AA617" s="102" t="s">
        <v>965</v>
      </c>
      <c r="AB617" s="102" t="s">
        <v>974</v>
      </c>
      <c r="AC617" s="102" t="s">
        <v>39</v>
      </c>
    </row>
    <row r="618" spans="1:33" s="189" customFormat="1" hidden="1">
      <c r="A618" s="195">
        <v>0</v>
      </c>
      <c r="B618" s="148" t="s">
        <v>19</v>
      </c>
      <c r="C618" s="148" t="s">
        <v>975</v>
      </c>
      <c r="D618" s="149" t="s">
        <v>2</v>
      </c>
      <c r="E618" s="148" t="s">
        <v>964</v>
      </c>
      <c r="F618" s="148" t="s">
        <v>965</v>
      </c>
      <c r="G618" s="148" t="s">
        <v>976</v>
      </c>
      <c r="H618" s="148" t="s">
        <v>39</v>
      </c>
      <c r="I618" s="150"/>
      <c r="J618" s="150" t="s">
        <v>40</v>
      </c>
      <c r="K618" s="151">
        <v>257</v>
      </c>
      <c r="L618" s="187"/>
      <c r="M618" s="152">
        <v>40</v>
      </c>
      <c r="N618" s="153"/>
      <c r="O618" s="188">
        <f t="shared" si="105"/>
        <v>0</v>
      </c>
      <c r="P618" s="109" t="s">
        <v>1462</v>
      </c>
      <c r="Q618" s="108">
        <f t="shared" si="106"/>
        <v>0</v>
      </c>
      <c r="R618" s="185">
        <f t="shared" si="107"/>
        <v>0</v>
      </c>
      <c r="S618" s="148"/>
      <c r="T618" s="148"/>
      <c r="U618" s="155"/>
      <c r="V618" s="155"/>
      <c r="W618" s="155"/>
      <c r="X618" s="155"/>
      <c r="Y618" s="155"/>
      <c r="Z618" s="101">
        <v>23</v>
      </c>
      <c r="AA618" s="102" t="s">
        <v>965</v>
      </c>
      <c r="AB618" s="102" t="s">
        <v>976</v>
      </c>
      <c r="AC618" s="102" t="s">
        <v>39</v>
      </c>
    </row>
    <row r="619" spans="1:33" s="189" customFormat="1" hidden="1">
      <c r="A619" s="195">
        <v>0</v>
      </c>
      <c r="B619" s="148" t="s">
        <v>19</v>
      </c>
      <c r="C619" s="148" t="s">
        <v>1388</v>
      </c>
      <c r="D619" s="149" t="s">
        <v>2</v>
      </c>
      <c r="E619" s="148" t="s">
        <v>964</v>
      </c>
      <c r="F619" s="148" t="s">
        <v>965</v>
      </c>
      <c r="G619" s="148" t="s">
        <v>1409</v>
      </c>
      <c r="H619" s="148" t="s">
        <v>39</v>
      </c>
      <c r="I619" s="150"/>
      <c r="J619" s="150" t="s">
        <v>223</v>
      </c>
      <c r="K619" s="151">
        <v>257</v>
      </c>
      <c r="L619" s="187"/>
      <c r="M619" s="152">
        <v>32</v>
      </c>
      <c r="N619" s="153"/>
      <c r="O619" s="188">
        <f t="shared" si="105"/>
        <v>0</v>
      </c>
      <c r="P619" s="109" t="s">
        <v>1464</v>
      </c>
      <c r="Q619" s="108">
        <f t="shared" si="106"/>
        <v>0</v>
      </c>
      <c r="R619" s="185">
        <f t="shared" si="107"/>
        <v>0</v>
      </c>
      <c r="S619" s="148"/>
      <c r="T619" s="148"/>
      <c r="U619" s="155"/>
      <c r="V619" s="155"/>
      <c r="W619" s="155"/>
      <c r="X619" s="155"/>
      <c r="Y619" s="155"/>
      <c r="Z619" s="101">
        <v>23</v>
      </c>
      <c r="AA619" s="102" t="s">
        <v>965</v>
      </c>
      <c r="AB619" s="102" t="s">
        <v>1409</v>
      </c>
      <c r="AC619" s="102" t="s">
        <v>39</v>
      </c>
    </row>
    <row r="620" spans="1:33" s="189" customFormat="1" hidden="1">
      <c r="A620" s="195">
        <v>0</v>
      </c>
      <c r="B620" s="148" t="s">
        <v>19</v>
      </c>
      <c r="C620" s="148" t="s">
        <v>1510</v>
      </c>
      <c r="D620" s="149"/>
      <c r="E620" s="148" t="s">
        <v>1567</v>
      </c>
      <c r="F620" s="148" t="s">
        <v>965</v>
      </c>
      <c r="G620" s="148" t="s">
        <v>1615</v>
      </c>
      <c r="H620" s="148" t="s">
        <v>39</v>
      </c>
      <c r="I620" s="150"/>
      <c r="J620" s="150" t="s">
        <v>40</v>
      </c>
      <c r="K620" s="151">
        <v>385</v>
      </c>
      <c r="L620" s="187"/>
      <c r="M620" s="152">
        <v>40</v>
      </c>
      <c r="N620" s="153"/>
      <c r="O620" s="188">
        <f t="shared" si="105"/>
        <v>0</v>
      </c>
      <c r="P620" s="109" t="s">
        <v>1462</v>
      </c>
      <c r="Q620" s="108">
        <f t="shared" si="106"/>
        <v>0</v>
      </c>
      <c r="R620" s="185">
        <f t="shared" si="107"/>
        <v>0</v>
      </c>
      <c r="S620" s="148"/>
      <c r="T620" s="148"/>
      <c r="U620" s="155"/>
      <c r="V620" s="155"/>
      <c r="W620" s="155"/>
      <c r="X620" s="155"/>
      <c r="Y620" s="155"/>
      <c r="Z620" s="101">
        <v>23</v>
      </c>
      <c r="AA620" s="102" t="s">
        <v>965</v>
      </c>
      <c r="AB620" s="102" t="s">
        <v>1615</v>
      </c>
      <c r="AC620" s="102" t="s">
        <v>39</v>
      </c>
    </row>
    <row r="621" spans="1:33">
      <c r="A621" s="3" t="s">
        <v>2047</v>
      </c>
      <c r="B621" s="35" t="s">
        <v>19</v>
      </c>
      <c r="C621" s="35" t="s">
        <v>977</v>
      </c>
      <c r="D621" s="36" t="s">
        <v>2</v>
      </c>
      <c r="E621" s="35" t="s">
        <v>978</v>
      </c>
      <c r="F621" s="35" t="s">
        <v>979</v>
      </c>
      <c r="G621" s="35" t="s">
        <v>980</v>
      </c>
      <c r="H621" s="35" t="s">
        <v>39</v>
      </c>
      <c r="I621" s="37"/>
      <c r="J621" s="37" t="s">
        <v>40</v>
      </c>
      <c r="K621" s="105">
        <v>231</v>
      </c>
      <c r="L621" s="179"/>
      <c r="M621" s="39">
        <v>40</v>
      </c>
      <c r="N621" s="40"/>
      <c r="O621" s="185">
        <f t="shared" si="105"/>
        <v>0</v>
      </c>
      <c r="P621" s="109" t="s">
        <v>1462</v>
      </c>
      <c r="Q621" s="108">
        <f t="shared" si="106"/>
        <v>0</v>
      </c>
      <c r="R621" s="185">
        <f t="shared" si="107"/>
        <v>0</v>
      </c>
      <c r="S621" s="35"/>
      <c r="T621" s="35"/>
      <c r="U621" s="42"/>
      <c r="V621" s="42"/>
      <c r="W621" s="42"/>
      <c r="X621" s="42"/>
      <c r="Y621" s="42"/>
      <c r="Z621" s="101">
        <v>23</v>
      </c>
      <c r="AA621" s="102" t="s">
        <v>979</v>
      </c>
      <c r="AB621" s="102" t="s">
        <v>980</v>
      </c>
      <c r="AC621" s="102" t="s">
        <v>39</v>
      </c>
    </row>
    <row r="622" spans="1:33" s="189" customFormat="1" hidden="1">
      <c r="A622" s="195">
        <v>0</v>
      </c>
      <c r="B622" s="148" t="s">
        <v>19</v>
      </c>
      <c r="C622" s="148" t="s">
        <v>1511</v>
      </c>
      <c r="D622" s="149"/>
      <c r="E622" s="148" t="s">
        <v>1568</v>
      </c>
      <c r="F622" s="148" t="s">
        <v>979</v>
      </c>
      <c r="G622" s="148" t="s">
        <v>1616</v>
      </c>
      <c r="H622" s="148" t="s">
        <v>39</v>
      </c>
      <c r="I622" s="150"/>
      <c r="J622" s="150" t="s">
        <v>40</v>
      </c>
      <c r="K622" s="151">
        <v>251</v>
      </c>
      <c r="L622" s="187"/>
      <c r="M622" s="152">
        <v>40</v>
      </c>
      <c r="N622" s="153"/>
      <c r="O622" s="188">
        <f t="shared" si="105"/>
        <v>0</v>
      </c>
      <c r="P622" s="109" t="s">
        <v>1462</v>
      </c>
      <c r="Q622" s="108">
        <f t="shared" si="106"/>
        <v>0</v>
      </c>
      <c r="R622" s="185">
        <f t="shared" si="107"/>
        <v>0</v>
      </c>
      <c r="S622" s="148"/>
      <c r="T622" s="148"/>
      <c r="U622" s="155"/>
      <c r="V622" s="155"/>
      <c r="W622" s="155"/>
      <c r="X622" s="155"/>
      <c r="Y622" s="155"/>
      <c r="Z622" s="101">
        <v>23</v>
      </c>
      <c r="AA622" s="102" t="s">
        <v>979</v>
      </c>
      <c r="AB622" s="102" t="s">
        <v>1616</v>
      </c>
      <c r="AC622" s="102" t="s">
        <v>39</v>
      </c>
    </row>
    <row r="623" spans="1:33" s="189" customFormat="1" hidden="1">
      <c r="A623" s="195">
        <v>0</v>
      </c>
      <c r="B623" s="148" t="s">
        <v>19</v>
      </c>
      <c r="C623" s="148" t="s">
        <v>981</v>
      </c>
      <c r="D623" s="149" t="s">
        <v>2</v>
      </c>
      <c r="E623" s="148" t="s">
        <v>982</v>
      </c>
      <c r="F623" s="148" t="s">
        <v>983</v>
      </c>
      <c r="G623" s="148" t="s">
        <v>984</v>
      </c>
      <c r="H623" s="148" t="s">
        <v>39</v>
      </c>
      <c r="I623" s="150"/>
      <c r="J623" s="150" t="s">
        <v>40</v>
      </c>
      <c r="K623" s="151">
        <v>385</v>
      </c>
      <c r="L623" s="187"/>
      <c r="M623" s="152">
        <v>40</v>
      </c>
      <c r="N623" s="153"/>
      <c r="O623" s="188">
        <f t="shared" si="105"/>
        <v>0</v>
      </c>
      <c r="P623" s="109" t="s">
        <v>1462</v>
      </c>
      <c r="Q623" s="108">
        <f t="shared" si="106"/>
        <v>0</v>
      </c>
      <c r="R623" s="185">
        <f t="shared" si="107"/>
        <v>0</v>
      </c>
      <c r="S623" s="148"/>
      <c r="T623" s="148"/>
      <c r="U623" s="155"/>
      <c r="V623" s="155"/>
      <c r="W623" s="155"/>
      <c r="X623" s="155"/>
      <c r="Y623" s="155"/>
      <c r="Z623" s="101">
        <v>23</v>
      </c>
      <c r="AA623" s="102" t="s">
        <v>983</v>
      </c>
      <c r="AB623" s="102" t="s">
        <v>984</v>
      </c>
      <c r="AC623" s="102" t="s">
        <v>39</v>
      </c>
    </row>
    <row r="624" spans="1:33" s="189" customFormat="1" hidden="1">
      <c r="A624" s="195">
        <v>0</v>
      </c>
      <c r="B624" s="148" t="s">
        <v>19</v>
      </c>
      <c r="C624" s="148" t="s">
        <v>985</v>
      </c>
      <c r="D624" s="149" t="s">
        <v>2</v>
      </c>
      <c r="E624" s="148" t="s">
        <v>986</v>
      </c>
      <c r="F624" s="148" t="s">
        <v>987</v>
      </c>
      <c r="G624" s="148" t="s">
        <v>988</v>
      </c>
      <c r="H624" s="148" t="s">
        <v>39</v>
      </c>
      <c r="I624" s="150"/>
      <c r="J624" s="150" t="s">
        <v>40</v>
      </c>
      <c r="K624" s="151">
        <v>257</v>
      </c>
      <c r="L624" s="187"/>
      <c r="M624" s="152">
        <v>40</v>
      </c>
      <c r="N624" s="153"/>
      <c r="O624" s="188">
        <f t="shared" si="105"/>
        <v>0</v>
      </c>
      <c r="P624" s="109" t="s">
        <v>1462</v>
      </c>
      <c r="Q624" s="108">
        <f t="shared" si="106"/>
        <v>0</v>
      </c>
      <c r="R624" s="185">
        <f t="shared" si="107"/>
        <v>0</v>
      </c>
      <c r="S624" s="148"/>
      <c r="T624" s="148"/>
      <c r="U624" s="155"/>
      <c r="V624" s="155"/>
      <c r="W624" s="155"/>
      <c r="X624" s="155"/>
      <c r="Y624" s="155"/>
      <c r="Z624" s="101">
        <v>23</v>
      </c>
      <c r="AA624" s="102" t="s">
        <v>987</v>
      </c>
      <c r="AB624" s="102" t="s">
        <v>988</v>
      </c>
      <c r="AC624" s="102" t="s">
        <v>39</v>
      </c>
    </row>
    <row r="625" spans="1:29" s="189" customFormat="1" hidden="1">
      <c r="A625" s="195">
        <v>0</v>
      </c>
      <c r="B625" s="148" t="s">
        <v>19</v>
      </c>
      <c r="C625" s="148" t="s">
        <v>989</v>
      </c>
      <c r="D625" s="149" t="s">
        <v>2</v>
      </c>
      <c r="E625" s="148" t="s">
        <v>986</v>
      </c>
      <c r="F625" s="148" t="s">
        <v>987</v>
      </c>
      <c r="G625" s="148" t="s">
        <v>990</v>
      </c>
      <c r="H625" s="148" t="s">
        <v>39</v>
      </c>
      <c r="I625" s="150"/>
      <c r="J625" s="150" t="s">
        <v>223</v>
      </c>
      <c r="K625" s="151">
        <v>257</v>
      </c>
      <c r="L625" s="187"/>
      <c r="M625" s="152">
        <v>32</v>
      </c>
      <c r="N625" s="153"/>
      <c r="O625" s="188">
        <f t="shared" si="105"/>
        <v>0</v>
      </c>
      <c r="P625" s="109" t="s">
        <v>1464</v>
      </c>
      <c r="Q625" s="108">
        <f t="shared" si="106"/>
        <v>0</v>
      </c>
      <c r="R625" s="185">
        <f t="shared" si="107"/>
        <v>0</v>
      </c>
      <c r="S625" s="148"/>
      <c r="T625" s="148"/>
      <c r="U625" s="155"/>
      <c r="V625" s="155"/>
      <c r="W625" s="155"/>
      <c r="X625" s="155"/>
      <c r="Y625" s="155"/>
      <c r="Z625" s="101">
        <v>23</v>
      </c>
      <c r="AA625" s="102" t="s">
        <v>987</v>
      </c>
      <c r="AB625" s="102" t="s">
        <v>990</v>
      </c>
      <c r="AC625" s="102" t="s">
        <v>39</v>
      </c>
    </row>
    <row r="626" spans="1:29" s="189" customFormat="1" hidden="1">
      <c r="A626" s="195">
        <v>0</v>
      </c>
      <c r="B626" s="148" t="s">
        <v>19</v>
      </c>
      <c r="C626" s="148" t="s">
        <v>1512</v>
      </c>
      <c r="D626" s="149"/>
      <c r="E626" s="148" t="s">
        <v>1569</v>
      </c>
      <c r="F626" s="148" t="s">
        <v>987</v>
      </c>
      <c r="G626" s="148" t="s">
        <v>1439</v>
      </c>
      <c r="H626" s="148" t="s">
        <v>39</v>
      </c>
      <c r="I626" s="150"/>
      <c r="J626" s="150" t="s">
        <v>40</v>
      </c>
      <c r="K626" s="151">
        <v>257</v>
      </c>
      <c r="L626" s="187"/>
      <c r="M626" s="152">
        <v>40</v>
      </c>
      <c r="N626" s="153"/>
      <c r="O626" s="188">
        <f t="shared" si="105"/>
        <v>0</v>
      </c>
      <c r="P626" s="109" t="s">
        <v>1462</v>
      </c>
      <c r="Q626" s="108">
        <f t="shared" si="106"/>
        <v>0</v>
      </c>
      <c r="R626" s="185">
        <f t="shared" si="107"/>
        <v>0</v>
      </c>
      <c r="S626" s="148"/>
      <c r="T626" s="148"/>
      <c r="U626" s="155"/>
      <c r="V626" s="155"/>
      <c r="W626" s="155"/>
      <c r="X626" s="155"/>
      <c r="Y626" s="155"/>
      <c r="Z626" s="101">
        <v>23</v>
      </c>
      <c r="AA626" s="102" t="s">
        <v>987</v>
      </c>
      <c r="AB626" s="102" t="s">
        <v>1439</v>
      </c>
      <c r="AC626" s="102" t="s">
        <v>39</v>
      </c>
    </row>
    <row r="627" spans="1:29">
      <c r="A627" s="3">
        <v>40</v>
      </c>
      <c r="B627" s="35" t="s">
        <v>19</v>
      </c>
      <c r="C627" s="35" t="s">
        <v>1513</v>
      </c>
      <c r="D627" s="36"/>
      <c r="E627" s="35" t="s">
        <v>1570</v>
      </c>
      <c r="F627" s="35" t="s">
        <v>1544</v>
      </c>
      <c r="G627" s="35" t="s">
        <v>1617</v>
      </c>
      <c r="H627" s="35" t="s">
        <v>39</v>
      </c>
      <c r="I627" s="37"/>
      <c r="J627" s="37" t="s">
        <v>40</v>
      </c>
      <c r="K627" s="105">
        <v>313</v>
      </c>
      <c r="L627" s="179"/>
      <c r="M627" s="39">
        <v>40</v>
      </c>
      <c r="N627" s="40"/>
      <c r="O627" s="185">
        <f t="shared" si="105"/>
        <v>0</v>
      </c>
      <c r="P627" s="109" t="s">
        <v>1462</v>
      </c>
      <c r="Q627" s="108">
        <f t="shared" si="106"/>
        <v>0</v>
      </c>
      <c r="R627" s="185">
        <f t="shared" si="107"/>
        <v>0</v>
      </c>
      <c r="S627" s="35"/>
      <c r="T627" s="35"/>
      <c r="U627" s="42"/>
      <c r="V627" s="42"/>
      <c r="W627" s="42"/>
      <c r="X627" s="42"/>
      <c r="Y627" s="42"/>
      <c r="Z627" s="101">
        <v>23</v>
      </c>
      <c r="AA627" s="102" t="s">
        <v>1544</v>
      </c>
      <c r="AB627" s="102" t="s">
        <v>1617</v>
      </c>
      <c r="AC627" s="102" t="s">
        <v>39</v>
      </c>
    </row>
    <row r="628" spans="1:29" s="189" customFormat="1" hidden="1">
      <c r="A628" s="195">
        <v>0</v>
      </c>
      <c r="B628" s="148" t="s">
        <v>19</v>
      </c>
      <c r="C628" s="148" t="s">
        <v>991</v>
      </c>
      <c r="D628" s="149" t="s">
        <v>2</v>
      </c>
      <c r="E628" s="148" t="s">
        <v>992</v>
      </c>
      <c r="F628" s="148" t="s">
        <v>993</v>
      </c>
      <c r="G628" s="148" t="s">
        <v>994</v>
      </c>
      <c r="H628" s="148" t="s">
        <v>39</v>
      </c>
      <c r="I628" s="150"/>
      <c r="J628" s="150" t="s">
        <v>40</v>
      </c>
      <c r="K628" s="151">
        <v>495</v>
      </c>
      <c r="L628" s="187"/>
      <c r="M628" s="152">
        <v>40</v>
      </c>
      <c r="N628" s="153"/>
      <c r="O628" s="188">
        <f t="shared" si="105"/>
        <v>0</v>
      </c>
      <c r="P628" s="109" t="s">
        <v>1462</v>
      </c>
      <c r="Q628" s="108">
        <f t="shared" si="106"/>
        <v>0</v>
      </c>
      <c r="R628" s="185">
        <f t="shared" si="107"/>
        <v>0</v>
      </c>
      <c r="S628" s="148"/>
      <c r="T628" s="148"/>
      <c r="U628" s="155"/>
      <c r="V628" s="155"/>
      <c r="W628" s="155"/>
      <c r="X628" s="155"/>
      <c r="Y628" s="155"/>
      <c r="Z628" s="101">
        <v>23</v>
      </c>
      <c r="AA628" s="102" t="s">
        <v>993</v>
      </c>
      <c r="AB628" s="102" t="s">
        <v>994</v>
      </c>
      <c r="AC628" s="102" t="s">
        <v>39</v>
      </c>
    </row>
    <row r="629" spans="1:29" s="189" customFormat="1" hidden="1">
      <c r="A629" s="195">
        <v>0</v>
      </c>
      <c r="B629" s="148" t="s">
        <v>19</v>
      </c>
      <c r="C629" s="148" t="s">
        <v>1519</v>
      </c>
      <c r="D629" s="149"/>
      <c r="E629" s="148" t="s">
        <v>1560</v>
      </c>
      <c r="F629" s="148" t="s">
        <v>1547</v>
      </c>
      <c r="G629" s="148" t="s">
        <v>1621</v>
      </c>
      <c r="H629" s="148" t="s">
        <v>39</v>
      </c>
      <c r="I629" s="150"/>
      <c r="J629" s="150" t="s">
        <v>40</v>
      </c>
      <c r="K629" s="151">
        <v>325</v>
      </c>
      <c r="L629" s="187"/>
      <c r="M629" s="152">
        <v>40</v>
      </c>
      <c r="N629" s="153"/>
      <c r="O629" s="188">
        <f t="shared" si="105"/>
        <v>0</v>
      </c>
      <c r="P629" s="109" t="s">
        <v>1462</v>
      </c>
      <c r="Q629" s="108">
        <f t="shared" ref="Q629:Q636" si="108">N629/M629</f>
        <v>0</v>
      </c>
      <c r="R629" s="185">
        <f t="shared" si="107"/>
        <v>0</v>
      </c>
      <c r="S629" s="148"/>
      <c r="T629" s="148"/>
      <c r="U629" s="155"/>
      <c r="V629" s="155"/>
      <c r="W629" s="155"/>
      <c r="X629" s="155"/>
      <c r="Y629" s="155"/>
      <c r="Z629" s="101">
        <v>23</v>
      </c>
      <c r="AA629" s="102" t="s">
        <v>1547</v>
      </c>
      <c r="AB629" s="102" t="s">
        <v>1621</v>
      </c>
      <c r="AC629" s="102" t="s">
        <v>39</v>
      </c>
    </row>
    <row r="630" spans="1:29" s="189" customFormat="1" hidden="1">
      <c r="A630" s="195">
        <v>0</v>
      </c>
      <c r="B630" s="148" t="s">
        <v>19</v>
      </c>
      <c r="C630" s="148" t="s">
        <v>1642</v>
      </c>
      <c r="D630" s="149"/>
      <c r="E630" s="148" t="s">
        <v>1643</v>
      </c>
      <c r="F630" s="148" t="s">
        <v>1644</v>
      </c>
      <c r="G630" s="148"/>
      <c r="H630" s="148" t="s">
        <v>39</v>
      </c>
      <c r="I630" s="150"/>
      <c r="J630" s="150" t="s">
        <v>40</v>
      </c>
      <c r="K630" s="151">
        <v>293</v>
      </c>
      <c r="L630" s="187"/>
      <c r="M630" s="152">
        <v>40</v>
      </c>
      <c r="N630" s="153"/>
      <c r="O630" s="188">
        <f t="shared" si="105"/>
        <v>0</v>
      </c>
      <c r="P630" s="109" t="s">
        <v>1462</v>
      </c>
      <c r="Q630" s="108">
        <f t="shared" si="108"/>
        <v>0</v>
      </c>
      <c r="R630" s="185">
        <f t="shared" si="107"/>
        <v>0</v>
      </c>
      <c r="S630" s="148"/>
      <c r="T630" s="148"/>
      <c r="U630" s="155"/>
      <c r="V630" s="155"/>
      <c r="W630" s="155"/>
      <c r="X630" s="155"/>
      <c r="Y630" s="155"/>
      <c r="Z630" s="101">
        <v>23</v>
      </c>
      <c r="AA630" s="102" t="s">
        <v>1644</v>
      </c>
      <c r="AB630" s="102"/>
      <c r="AC630" s="102" t="s">
        <v>39</v>
      </c>
    </row>
    <row r="631" spans="1:29" s="189" customFormat="1" hidden="1">
      <c r="A631" s="195">
        <v>0</v>
      </c>
      <c r="B631" s="148" t="s">
        <v>19</v>
      </c>
      <c r="C631" s="148" t="s">
        <v>1514</v>
      </c>
      <c r="D631" s="149"/>
      <c r="E631" s="148" t="s">
        <v>996</v>
      </c>
      <c r="F631" s="148" t="s">
        <v>997</v>
      </c>
      <c r="G631" s="148" t="s">
        <v>1588</v>
      </c>
      <c r="H631" s="148" t="s">
        <v>39</v>
      </c>
      <c r="I631" s="150"/>
      <c r="J631" s="150" t="s">
        <v>40</v>
      </c>
      <c r="K631" s="151">
        <v>313</v>
      </c>
      <c r="L631" s="187"/>
      <c r="M631" s="152">
        <v>40</v>
      </c>
      <c r="N631" s="153"/>
      <c r="O631" s="188">
        <f t="shared" si="105"/>
        <v>0</v>
      </c>
      <c r="P631" s="109" t="s">
        <v>1462</v>
      </c>
      <c r="Q631" s="108">
        <f t="shared" si="108"/>
        <v>0</v>
      </c>
      <c r="R631" s="185">
        <f t="shared" si="107"/>
        <v>0</v>
      </c>
      <c r="S631" s="148"/>
      <c r="T631" s="148"/>
      <c r="U631" s="155"/>
      <c r="V631" s="155"/>
      <c r="W631" s="155"/>
      <c r="X631" s="155"/>
      <c r="Y631" s="155"/>
      <c r="Z631" s="101">
        <v>23</v>
      </c>
      <c r="AA631" s="102" t="s">
        <v>997</v>
      </c>
      <c r="AB631" s="102" t="s">
        <v>1588</v>
      </c>
      <c r="AC631" s="102" t="s">
        <v>39</v>
      </c>
    </row>
    <row r="632" spans="1:29" s="189" customFormat="1" hidden="1">
      <c r="A632" s="195">
        <v>0</v>
      </c>
      <c r="B632" s="148" t="s">
        <v>19</v>
      </c>
      <c r="C632" s="148" t="s">
        <v>1520</v>
      </c>
      <c r="D632" s="149"/>
      <c r="E632" s="148" t="s">
        <v>996</v>
      </c>
      <c r="F632" s="148" t="s">
        <v>997</v>
      </c>
      <c r="G632" s="148" t="s">
        <v>1589</v>
      </c>
      <c r="H632" s="148" t="s">
        <v>39</v>
      </c>
      <c r="I632" s="150"/>
      <c r="J632" s="150" t="s">
        <v>40</v>
      </c>
      <c r="K632" s="151">
        <v>313</v>
      </c>
      <c r="L632" s="187"/>
      <c r="M632" s="152">
        <v>40</v>
      </c>
      <c r="N632" s="153"/>
      <c r="O632" s="188">
        <f t="shared" si="105"/>
        <v>0</v>
      </c>
      <c r="P632" s="109" t="s">
        <v>1462</v>
      </c>
      <c r="Q632" s="108">
        <f t="shared" si="108"/>
        <v>0</v>
      </c>
      <c r="R632" s="185">
        <f t="shared" si="107"/>
        <v>0</v>
      </c>
      <c r="S632" s="148"/>
      <c r="T632" s="148"/>
      <c r="U632" s="155"/>
      <c r="V632" s="155"/>
      <c r="W632" s="155"/>
      <c r="X632" s="155"/>
      <c r="Y632" s="155"/>
      <c r="Z632" s="101">
        <v>23</v>
      </c>
      <c r="AA632" s="102" t="s">
        <v>997</v>
      </c>
      <c r="AB632" s="102" t="s">
        <v>1589</v>
      </c>
      <c r="AC632" s="102" t="s">
        <v>39</v>
      </c>
    </row>
    <row r="633" spans="1:29" s="189" customFormat="1" hidden="1">
      <c r="A633" s="195">
        <v>0</v>
      </c>
      <c r="B633" s="148" t="s">
        <v>19</v>
      </c>
      <c r="C633" s="148" t="s">
        <v>1521</v>
      </c>
      <c r="D633" s="149"/>
      <c r="E633" s="148" t="s">
        <v>996</v>
      </c>
      <c r="F633" s="148" t="s">
        <v>997</v>
      </c>
      <c r="G633" s="148" t="s">
        <v>1590</v>
      </c>
      <c r="H633" s="148" t="s">
        <v>39</v>
      </c>
      <c r="I633" s="150"/>
      <c r="J633" s="150" t="s">
        <v>40</v>
      </c>
      <c r="K633" s="151">
        <v>313</v>
      </c>
      <c r="L633" s="187"/>
      <c r="M633" s="152">
        <v>40</v>
      </c>
      <c r="N633" s="153"/>
      <c r="O633" s="188">
        <f t="shared" si="105"/>
        <v>0</v>
      </c>
      <c r="P633" s="109" t="s">
        <v>1462</v>
      </c>
      <c r="Q633" s="108">
        <f t="shared" si="108"/>
        <v>0</v>
      </c>
      <c r="R633" s="185">
        <f t="shared" si="107"/>
        <v>0</v>
      </c>
      <c r="S633" s="148"/>
      <c r="T633" s="148"/>
      <c r="U633" s="155"/>
      <c r="V633" s="155"/>
      <c r="W633" s="155"/>
      <c r="X633" s="155"/>
      <c r="Y633" s="155"/>
      <c r="Z633" s="101">
        <v>23</v>
      </c>
      <c r="AA633" s="102" t="s">
        <v>997</v>
      </c>
      <c r="AB633" s="102" t="s">
        <v>1590</v>
      </c>
      <c r="AC633" s="102" t="s">
        <v>39</v>
      </c>
    </row>
    <row r="634" spans="1:29" s="189" customFormat="1" hidden="1">
      <c r="A634" s="195">
        <v>0</v>
      </c>
      <c r="B634" s="148" t="s">
        <v>19</v>
      </c>
      <c r="C634" s="148" t="s">
        <v>1522</v>
      </c>
      <c r="D634" s="149"/>
      <c r="E634" s="148" t="s">
        <v>996</v>
      </c>
      <c r="F634" s="148" t="s">
        <v>997</v>
      </c>
      <c r="G634" s="148" t="s">
        <v>1591</v>
      </c>
      <c r="H634" s="148" t="s">
        <v>39</v>
      </c>
      <c r="I634" s="150"/>
      <c r="J634" s="150" t="s">
        <v>40</v>
      </c>
      <c r="K634" s="151">
        <v>313</v>
      </c>
      <c r="L634" s="187"/>
      <c r="M634" s="152">
        <v>40</v>
      </c>
      <c r="N634" s="153"/>
      <c r="O634" s="188">
        <f t="shared" si="105"/>
        <v>0</v>
      </c>
      <c r="P634" s="109" t="s">
        <v>1462</v>
      </c>
      <c r="Q634" s="108">
        <f t="shared" si="108"/>
        <v>0</v>
      </c>
      <c r="R634" s="185">
        <f t="shared" si="107"/>
        <v>0</v>
      </c>
      <c r="S634" s="148"/>
      <c r="T634" s="148"/>
      <c r="U634" s="155"/>
      <c r="V634" s="155"/>
      <c r="W634" s="155"/>
      <c r="X634" s="155"/>
      <c r="Y634" s="155"/>
      <c r="Z634" s="101">
        <v>23</v>
      </c>
      <c r="AA634" s="102" t="s">
        <v>997</v>
      </c>
      <c r="AB634" s="102" t="s">
        <v>1591</v>
      </c>
      <c r="AC634" s="102" t="s">
        <v>39</v>
      </c>
    </row>
    <row r="635" spans="1:29" s="189" customFormat="1" hidden="1">
      <c r="A635" s="195">
        <v>0</v>
      </c>
      <c r="B635" s="148" t="s">
        <v>19</v>
      </c>
      <c r="C635" s="148" t="s">
        <v>995</v>
      </c>
      <c r="D635" s="149" t="s">
        <v>2</v>
      </c>
      <c r="E635" s="148" t="s">
        <v>996</v>
      </c>
      <c r="F635" s="148" t="s">
        <v>997</v>
      </c>
      <c r="G635" s="148" t="s">
        <v>998</v>
      </c>
      <c r="H635" s="148" t="s">
        <v>39</v>
      </c>
      <c r="I635" s="150"/>
      <c r="J635" s="150" t="s">
        <v>40</v>
      </c>
      <c r="K635" s="151">
        <v>287</v>
      </c>
      <c r="L635" s="187"/>
      <c r="M635" s="152">
        <v>40</v>
      </c>
      <c r="N635" s="153"/>
      <c r="O635" s="188">
        <f t="shared" si="105"/>
        <v>0</v>
      </c>
      <c r="P635" s="109" t="s">
        <v>1462</v>
      </c>
      <c r="Q635" s="108">
        <f t="shared" si="108"/>
        <v>0</v>
      </c>
      <c r="R635" s="185">
        <f t="shared" si="107"/>
        <v>0</v>
      </c>
      <c r="S635" s="148"/>
      <c r="T635" s="148"/>
      <c r="U635" s="155"/>
      <c r="V635" s="155"/>
      <c r="W635" s="155"/>
      <c r="X635" s="155"/>
      <c r="Y635" s="155"/>
      <c r="Z635" s="101">
        <v>23</v>
      </c>
      <c r="AA635" s="102" t="s">
        <v>997</v>
      </c>
      <c r="AB635" s="102" t="s">
        <v>998</v>
      </c>
      <c r="AC635" s="102" t="s">
        <v>39</v>
      </c>
    </row>
    <row r="636" spans="1:29" s="189" customFormat="1" hidden="1">
      <c r="A636" s="195">
        <v>0</v>
      </c>
      <c r="B636" s="148" t="s">
        <v>19</v>
      </c>
      <c r="C636" s="148" t="s">
        <v>1523</v>
      </c>
      <c r="D636" s="149"/>
      <c r="E636" s="148" t="s">
        <v>996</v>
      </c>
      <c r="F636" s="148" t="s">
        <v>997</v>
      </c>
      <c r="G636" s="148" t="s">
        <v>1592</v>
      </c>
      <c r="H636" s="148" t="s">
        <v>39</v>
      </c>
      <c r="I636" s="150"/>
      <c r="J636" s="150" t="s">
        <v>40</v>
      </c>
      <c r="K636" s="151">
        <v>313</v>
      </c>
      <c r="L636" s="187"/>
      <c r="M636" s="152">
        <v>40</v>
      </c>
      <c r="N636" s="153"/>
      <c r="O636" s="188">
        <f t="shared" si="105"/>
        <v>0</v>
      </c>
      <c r="P636" s="109" t="s">
        <v>1462</v>
      </c>
      <c r="Q636" s="108">
        <f t="shared" si="108"/>
        <v>0</v>
      </c>
      <c r="R636" s="185">
        <f t="shared" si="107"/>
        <v>0</v>
      </c>
      <c r="S636" s="148"/>
      <c r="T636" s="148"/>
      <c r="U636" s="155"/>
      <c r="V636" s="155"/>
      <c r="W636" s="155"/>
      <c r="X636" s="155"/>
      <c r="Y636" s="155"/>
      <c r="Z636" s="101">
        <v>23</v>
      </c>
      <c r="AA636" s="102" t="s">
        <v>997</v>
      </c>
      <c r="AB636" s="102" t="s">
        <v>1592</v>
      </c>
      <c r="AC636" s="102" t="s">
        <v>39</v>
      </c>
    </row>
    <row r="637" spans="1:29" s="189" customFormat="1" hidden="1">
      <c r="A637" s="195">
        <v>0</v>
      </c>
      <c r="B637" s="148" t="s">
        <v>19</v>
      </c>
      <c r="C637" s="148" t="s">
        <v>999</v>
      </c>
      <c r="D637" s="149" t="s">
        <v>2</v>
      </c>
      <c r="E637" s="148" t="s">
        <v>1000</v>
      </c>
      <c r="F637" s="148" t="s">
        <v>1001</v>
      </c>
      <c r="G637" s="148" t="s">
        <v>1002</v>
      </c>
      <c r="H637" s="148" t="s">
        <v>39</v>
      </c>
      <c r="I637" s="150"/>
      <c r="J637" s="150" t="s">
        <v>40</v>
      </c>
      <c r="K637" s="151">
        <v>231</v>
      </c>
      <c r="L637" s="187"/>
      <c r="M637" s="152">
        <v>40</v>
      </c>
      <c r="N637" s="153"/>
      <c r="O637" s="188">
        <f t="shared" si="105"/>
        <v>0</v>
      </c>
      <c r="P637" s="109" t="s">
        <v>1462</v>
      </c>
      <c r="Q637" s="108">
        <f t="shared" ref="Q637:Q652" si="109">N637/M637</f>
        <v>0</v>
      </c>
      <c r="R637" s="185">
        <f t="shared" si="107"/>
        <v>0</v>
      </c>
      <c r="S637" s="148"/>
      <c r="T637" s="148"/>
      <c r="U637" s="155"/>
      <c r="V637" s="155"/>
      <c r="W637" s="155"/>
      <c r="X637" s="155"/>
      <c r="Y637" s="155"/>
      <c r="Z637" s="101">
        <v>23</v>
      </c>
      <c r="AA637" s="102" t="s">
        <v>1001</v>
      </c>
      <c r="AB637" s="102" t="s">
        <v>1002</v>
      </c>
      <c r="AC637" s="102" t="s">
        <v>39</v>
      </c>
    </row>
    <row r="638" spans="1:29">
      <c r="A638" s="3" t="s">
        <v>2047</v>
      </c>
      <c r="B638" s="35" t="s">
        <v>19</v>
      </c>
      <c r="C638" s="35" t="s">
        <v>1003</v>
      </c>
      <c r="D638" s="36" t="s">
        <v>2</v>
      </c>
      <c r="E638" s="35" t="s">
        <v>937</v>
      </c>
      <c r="F638" s="35" t="s">
        <v>938</v>
      </c>
      <c r="G638" s="35" t="s">
        <v>1004</v>
      </c>
      <c r="H638" s="35" t="s">
        <v>39</v>
      </c>
      <c r="I638" s="147" t="s">
        <v>44</v>
      </c>
      <c r="J638" s="37" t="s">
        <v>69</v>
      </c>
      <c r="K638" s="105">
        <v>153</v>
      </c>
      <c r="L638" s="179"/>
      <c r="M638" s="39">
        <v>24</v>
      </c>
      <c r="N638" s="40"/>
      <c r="O638" s="185">
        <f t="shared" si="105"/>
        <v>0</v>
      </c>
      <c r="P638" s="109" t="s">
        <v>1464</v>
      </c>
      <c r="Q638" s="108">
        <f t="shared" si="109"/>
        <v>0</v>
      </c>
      <c r="R638" s="185">
        <f t="shared" si="107"/>
        <v>0</v>
      </c>
      <c r="S638" s="35"/>
      <c r="T638" s="35"/>
      <c r="U638" s="42"/>
      <c r="V638" s="42"/>
      <c r="W638" s="42"/>
      <c r="X638" s="42"/>
      <c r="Y638" s="42"/>
      <c r="Z638" s="101">
        <v>23</v>
      </c>
      <c r="AA638" s="102" t="s">
        <v>938</v>
      </c>
      <c r="AB638" s="102" t="s">
        <v>1004</v>
      </c>
      <c r="AC638" s="102" t="s">
        <v>39</v>
      </c>
    </row>
    <row r="639" spans="1:29">
      <c r="A639" s="3">
        <v>29</v>
      </c>
      <c r="B639" s="35" t="s">
        <v>19</v>
      </c>
      <c r="C639" s="35" t="s">
        <v>2035</v>
      </c>
      <c r="D639" s="36" t="s">
        <v>2</v>
      </c>
      <c r="E639" s="35" t="s">
        <v>937</v>
      </c>
      <c r="F639" s="35" t="s">
        <v>938</v>
      </c>
      <c r="G639" s="35" t="s">
        <v>939</v>
      </c>
      <c r="H639" s="35" t="s">
        <v>39</v>
      </c>
      <c r="I639" s="147" t="s">
        <v>44</v>
      </c>
      <c r="J639" s="37" t="s">
        <v>69</v>
      </c>
      <c r="K639" s="211">
        <v>133</v>
      </c>
      <c r="L639" s="179"/>
      <c r="M639" s="39">
        <v>24</v>
      </c>
      <c r="N639" s="40"/>
      <c r="O639" s="185">
        <f t="shared" ref="O639" si="110">IF(L639&lt;&gt;"",N639*L639,K639*N639)</f>
        <v>0</v>
      </c>
      <c r="P639" s="109" t="s">
        <v>1464</v>
      </c>
      <c r="Q639" s="108">
        <f t="shared" ref="Q639" si="111">N639/M639</f>
        <v>0</v>
      </c>
      <c r="R639" s="185">
        <f t="shared" ref="R639" si="112">IF(SUM($O$26:$O$5170)&gt;=100000,IF(L639&lt;&gt;"",O639,O639*0.95),O639)</f>
        <v>0</v>
      </c>
      <c r="S639" s="35"/>
      <c r="T639" s="35"/>
      <c r="U639" s="42"/>
      <c r="V639" s="42"/>
      <c r="W639" s="42"/>
      <c r="X639" s="42"/>
      <c r="Y639" s="42"/>
      <c r="Z639" s="101">
        <v>23</v>
      </c>
      <c r="AA639" s="102" t="s">
        <v>938</v>
      </c>
      <c r="AB639" s="102" t="s">
        <v>1004</v>
      </c>
      <c r="AC639" s="102" t="s">
        <v>39</v>
      </c>
    </row>
    <row r="640" spans="1:29" s="189" customFormat="1" hidden="1">
      <c r="A640" s="195">
        <v>0</v>
      </c>
      <c r="B640" s="148" t="s">
        <v>19</v>
      </c>
      <c r="C640" s="148" t="s">
        <v>1005</v>
      </c>
      <c r="D640" s="149" t="s">
        <v>2</v>
      </c>
      <c r="E640" s="148" t="s">
        <v>937</v>
      </c>
      <c r="F640" s="148" t="s">
        <v>938</v>
      </c>
      <c r="G640" s="148" t="s">
        <v>1006</v>
      </c>
      <c r="H640" s="148" t="s">
        <v>39</v>
      </c>
      <c r="I640" s="150"/>
      <c r="J640" s="150" t="s">
        <v>40</v>
      </c>
      <c r="K640" s="151">
        <v>257</v>
      </c>
      <c r="L640" s="187"/>
      <c r="M640" s="152">
        <v>40</v>
      </c>
      <c r="N640" s="153"/>
      <c r="O640" s="188">
        <f t="shared" si="105"/>
        <v>0</v>
      </c>
      <c r="P640" s="109" t="s">
        <v>1462</v>
      </c>
      <c r="Q640" s="108">
        <f t="shared" si="109"/>
        <v>0</v>
      </c>
      <c r="R640" s="185">
        <f t="shared" si="107"/>
        <v>0</v>
      </c>
      <c r="S640" s="148"/>
      <c r="T640" s="148"/>
      <c r="U640" s="155"/>
      <c r="V640" s="155"/>
      <c r="W640" s="155"/>
      <c r="X640" s="155"/>
      <c r="Y640" s="155"/>
      <c r="Z640" s="101">
        <v>23</v>
      </c>
      <c r="AA640" s="102" t="s">
        <v>938</v>
      </c>
      <c r="AB640" s="102" t="s">
        <v>1006</v>
      </c>
      <c r="AC640" s="102" t="s">
        <v>39</v>
      </c>
    </row>
    <row r="641" spans="1:29" s="189" customFormat="1" hidden="1">
      <c r="A641" s="195">
        <v>0</v>
      </c>
      <c r="B641" s="148" t="s">
        <v>19</v>
      </c>
      <c r="C641" s="148" t="s">
        <v>1007</v>
      </c>
      <c r="D641" s="149" t="s">
        <v>2</v>
      </c>
      <c r="E641" s="148" t="s">
        <v>937</v>
      </c>
      <c r="F641" s="148" t="s">
        <v>938</v>
      </c>
      <c r="G641" s="148" t="s">
        <v>1008</v>
      </c>
      <c r="H641" s="148" t="s">
        <v>39</v>
      </c>
      <c r="I641" s="150"/>
      <c r="J641" s="150" t="s">
        <v>223</v>
      </c>
      <c r="K641" s="151">
        <v>331</v>
      </c>
      <c r="L641" s="187"/>
      <c r="M641" s="152">
        <v>32</v>
      </c>
      <c r="N641" s="153"/>
      <c r="O641" s="188">
        <f t="shared" si="105"/>
        <v>0</v>
      </c>
      <c r="P641" s="109" t="s">
        <v>1464</v>
      </c>
      <c r="Q641" s="108">
        <f t="shared" si="109"/>
        <v>0</v>
      </c>
      <c r="R641" s="185">
        <f t="shared" si="107"/>
        <v>0</v>
      </c>
      <c r="S641" s="148"/>
      <c r="T641" s="148"/>
      <c r="U641" s="155"/>
      <c r="V641" s="155"/>
      <c r="W641" s="155"/>
      <c r="X641" s="155"/>
      <c r="Y641" s="155"/>
      <c r="Z641" s="101">
        <v>23</v>
      </c>
      <c r="AA641" s="102" t="s">
        <v>938</v>
      </c>
      <c r="AB641" s="102" t="s">
        <v>1008</v>
      </c>
      <c r="AC641" s="102" t="s">
        <v>39</v>
      </c>
    </row>
    <row r="642" spans="1:29" s="189" customFormat="1" hidden="1">
      <c r="A642" s="195">
        <v>0</v>
      </c>
      <c r="B642" s="148" t="s">
        <v>19</v>
      </c>
      <c r="C642" s="148" t="s">
        <v>1009</v>
      </c>
      <c r="D642" s="149" t="s">
        <v>2</v>
      </c>
      <c r="E642" s="148" t="s">
        <v>937</v>
      </c>
      <c r="F642" s="148" t="s">
        <v>938</v>
      </c>
      <c r="G642" s="148" t="s">
        <v>1010</v>
      </c>
      <c r="H642" s="148" t="s">
        <v>39</v>
      </c>
      <c r="I642" s="150"/>
      <c r="J642" s="150" t="s">
        <v>69</v>
      </c>
      <c r="K642" s="151">
        <v>133</v>
      </c>
      <c r="L642" s="187"/>
      <c r="M642" s="152">
        <v>24</v>
      </c>
      <c r="N642" s="153"/>
      <c r="O642" s="188">
        <f t="shared" si="105"/>
        <v>0</v>
      </c>
      <c r="P642" s="109" t="s">
        <v>1464</v>
      </c>
      <c r="Q642" s="108">
        <f t="shared" si="109"/>
        <v>0</v>
      </c>
      <c r="R642" s="185">
        <f t="shared" si="107"/>
        <v>0</v>
      </c>
      <c r="S642" s="148"/>
      <c r="T642" s="148"/>
      <c r="U642" s="155"/>
      <c r="V642" s="155"/>
      <c r="W642" s="155"/>
      <c r="X642" s="155"/>
      <c r="Y642" s="155"/>
      <c r="Z642" s="101">
        <v>23</v>
      </c>
      <c r="AA642" s="102" t="s">
        <v>938</v>
      </c>
      <c r="AB642" s="102" t="s">
        <v>1010</v>
      </c>
      <c r="AC642" s="102" t="s">
        <v>39</v>
      </c>
    </row>
    <row r="643" spans="1:29">
      <c r="A643" s="3" t="s">
        <v>2047</v>
      </c>
      <c r="B643" s="35" t="s">
        <v>19</v>
      </c>
      <c r="C643" s="35" t="s">
        <v>1011</v>
      </c>
      <c r="D643" s="36" t="s">
        <v>2</v>
      </c>
      <c r="E643" s="35" t="s">
        <v>937</v>
      </c>
      <c r="F643" s="35" t="s">
        <v>938</v>
      </c>
      <c r="G643" s="35" t="s">
        <v>1012</v>
      </c>
      <c r="H643" s="35" t="s">
        <v>39</v>
      </c>
      <c r="I643" s="37"/>
      <c r="J643" s="37" t="s">
        <v>223</v>
      </c>
      <c r="K643" s="105">
        <v>257</v>
      </c>
      <c r="L643" s="179"/>
      <c r="M643" s="39">
        <v>32</v>
      </c>
      <c r="N643" s="40"/>
      <c r="O643" s="185">
        <f t="shared" si="105"/>
        <v>0</v>
      </c>
      <c r="P643" s="109" t="s">
        <v>1464</v>
      </c>
      <c r="Q643" s="108">
        <f t="shared" si="109"/>
        <v>0</v>
      </c>
      <c r="R643" s="185">
        <f t="shared" ref="R643:R677" si="113">IF(SUM($O$26:$O$5170)&gt;=100000,IF(L643&lt;&gt;"",O643,O643*0.95),O643)</f>
        <v>0</v>
      </c>
      <c r="S643" s="35"/>
      <c r="T643" s="35"/>
      <c r="U643" s="42"/>
      <c r="V643" s="42"/>
      <c r="W643" s="42"/>
      <c r="X643" s="42"/>
      <c r="Y643" s="42"/>
      <c r="Z643" s="101">
        <v>23</v>
      </c>
      <c r="AA643" s="102" t="s">
        <v>938</v>
      </c>
      <c r="AB643" s="102" t="s">
        <v>1012</v>
      </c>
      <c r="AC643" s="102" t="s">
        <v>39</v>
      </c>
    </row>
    <row r="644" spans="1:29">
      <c r="A644" s="3">
        <v>40</v>
      </c>
      <c r="B644" s="35" t="s">
        <v>19</v>
      </c>
      <c r="C644" s="35" t="s">
        <v>1013</v>
      </c>
      <c r="D644" s="36" t="s">
        <v>2</v>
      </c>
      <c r="E644" s="35" t="s">
        <v>937</v>
      </c>
      <c r="F644" s="35" t="s">
        <v>938</v>
      </c>
      <c r="G644" s="35" t="s">
        <v>1012</v>
      </c>
      <c r="H644" s="35" t="s">
        <v>39</v>
      </c>
      <c r="I644" s="37"/>
      <c r="J644" s="37" t="s">
        <v>40</v>
      </c>
      <c r="K644" s="105">
        <v>257</v>
      </c>
      <c r="L644" s="179"/>
      <c r="M644" s="39">
        <v>40</v>
      </c>
      <c r="N644" s="40"/>
      <c r="O644" s="185">
        <f t="shared" si="105"/>
        <v>0</v>
      </c>
      <c r="P644" s="109" t="s">
        <v>1462</v>
      </c>
      <c r="Q644" s="108">
        <f t="shared" si="109"/>
        <v>0</v>
      </c>
      <c r="R644" s="185">
        <f t="shared" si="113"/>
        <v>0</v>
      </c>
      <c r="S644" s="35"/>
      <c r="T644" s="35"/>
      <c r="U644" s="42"/>
      <c r="V644" s="42"/>
      <c r="W644" s="42"/>
      <c r="X644" s="42"/>
      <c r="Y644" s="42"/>
      <c r="Z644" s="101">
        <v>23</v>
      </c>
      <c r="AA644" s="102" t="s">
        <v>938</v>
      </c>
      <c r="AB644" s="102" t="s">
        <v>1012</v>
      </c>
      <c r="AC644" s="102" t="s">
        <v>39</v>
      </c>
    </row>
    <row r="645" spans="1:29" s="189" customFormat="1" hidden="1">
      <c r="A645" s="195">
        <v>0</v>
      </c>
      <c r="B645" s="148" t="s">
        <v>19</v>
      </c>
      <c r="C645" s="148" t="s">
        <v>1014</v>
      </c>
      <c r="D645" s="149" t="s">
        <v>2</v>
      </c>
      <c r="E645" s="148" t="s">
        <v>937</v>
      </c>
      <c r="F645" s="148" t="s">
        <v>938</v>
      </c>
      <c r="G645" s="148" t="s">
        <v>1015</v>
      </c>
      <c r="H645" s="148" t="s">
        <v>39</v>
      </c>
      <c r="I645" s="150"/>
      <c r="J645" s="150" t="s">
        <v>223</v>
      </c>
      <c r="K645" s="151">
        <v>257</v>
      </c>
      <c r="L645" s="187"/>
      <c r="M645" s="152">
        <v>32</v>
      </c>
      <c r="N645" s="153"/>
      <c r="O645" s="188">
        <f t="shared" si="105"/>
        <v>0</v>
      </c>
      <c r="P645" s="109" t="s">
        <v>1464</v>
      </c>
      <c r="Q645" s="108">
        <f t="shared" si="109"/>
        <v>0</v>
      </c>
      <c r="R645" s="185">
        <f t="shared" si="113"/>
        <v>0</v>
      </c>
      <c r="S645" s="148"/>
      <c r="T645" s="148"/>
      <c r="U645" s="155"/>
      <c r="V645" s="155"/>
      <c r="W645" s="155"/>
      <c r="X645" s="155"/>
      <c r="Y645" s="155"/>
      <c r="Z645" s="101">
        <v>23</v>
      </c>
      <c r="AA645" s="102" t="s">
        <v>938</v>
      </c>
      <c r="AB645" s="102" t="s">
        <v>1015</v>
      </c>
      <c r="AC645" s="102" t="s">
        <v>39</v>
      </c>
    </row>
    <row r="646" spans="1:29">
      <c r="A646" s="3" t="s">
        <v>2047</v>
      </c>
      <c r="B646" s="35" t="s">
        <v>19</v>
      </c>
      <c r="C646" s="35" t="s">
        <v>1016</v>
      </c>
      <c r="D646" s="36" t="s">
        <v>2</v>
      </c>
      <c r="E646" s="35" t="s">
        <v>937</v>
      </c>
      <c r="F646" s="35" t="s">
        <v>938</v>
      </c>
      <c r="G646" s="35" t="s">
        <v>1017</v>
      </c>
      <c r="H646" s="35" t="s">
        <v>39</v>
      </c>
      <c r="I646" s="37"/>
      <c r="J646" s="37" t="s">
        <v>69</v>
      </c>
      <c r="K646" s="105">
        <v>139</v>
      </c>
      <c r="L646" s="179"/>
      <c r="M646" s="39">
        <v>24</v>
      </c>
      <c r="N646" s="40"/>
      <c r="O646" s="185">
        <f t="shared" si="105"/>
        <v>0</v>
      </c>
      <c r="P646" s="109" t="s">
        <v>1464</v>
      </c>
      <c r="Q646" s="108">
        <f t="shared" si="109"/>
        <v>0</v>
      </c>
      <c r="R646" s="185">
        <f t="shared" si="113"/>
        <v>0</v>
      </c>
      <c r="S646" s="35"/>
      <c r="T646" s="35"/>
      <c r="U646" s="42"/>
      <c r="V646" s="42"/>
      <c r="W646" s="42"/>
      <c r="X646" s="42"/>
      <c r="Y646" s="42"/>
      <c r="Z646" s="101">
        <v>23</v>
      </c>
      <c r="AA646" s="102" t="s">
        <v>938</v>
      </c>
      <c r="AB646" s="102" t="s">
        <v>1017</v>
      </c>
      <c r="AC646" s="102" t="s">
        <v>39</v>
      </c>
    </row>
    <row r="647" spans="1:29">
      <c r="A647" s="3" t="s">
        <v>2047</v>
      </c>
      <c r="B647" s="35" t="s">
        <v>19</v>
      </c>
      <c r="C647" s="35" t="s">
        <v>1018</v>
      </c>
      <c r="D647" s="140" t="s">
        <v>2</v>
      </c>
      <c r="E647" s="35" t="s">
        <v>1019</v>
      </c>
      <c r="F647" s="35" t="s">
        <v>1020</v>
      </c>
      <c r="G647" s="35" t="s">
        <v>1021</v>
      </c>
      <c r="H647" s="35" t="s">
        <v>39</v>
      </c>
      <c r="I647" s="37"/>
      <c r="J647" s="37" t="s">
        <v>40</v>
      </c>
      <c r="K647" s="105">
        <v>257</v>
      </c>
      <c r="L647" s="179"/>
      <c r="M647" s="39">
        <v>40</v>
      </c>
      <c r="N647" s="40"/>
      <c r="O647" s="185">
        <f t="shared" si="105"/>
        <v>0</v>
      </c>
      <c r="P647" s="109" t="s">
        <v>1462</v>
      </c>
      <c r="Q647" s="108">
        <f t="shared" si="109"/>
        <v>0</v>
      </c>
      <c r="R647" s="185">
        <f t="shared" si="113"/>
        <v>0</v>
      </c>
      <c r="S647" s="35"/>
      <c r="T647" s="35"/>
      <c r="U647" s="42"/>
      <c r="V647" s="42"/>
      <c r="W647" s="42"/>
      <c r="X647" s="42"/>
      <c r="Y647" s="42"/>
      <c r="Z647" s="101">
        <v>23</v>
      </c>
      <c r="AA647" s="102" t="s">
        <v>1020</v>
      </c>
      <c r="AB647" s="102" t="s">
        <v>1021</v>
      </c>
      <c r="AC647" s="102" t="s">
        <v>39</v>
      </c>
    </row>
    <row r="648" spans="1:29" s="189" customFormat="1" hidden="1">
      <c r="A648" s="195">
        <v>0</v>
      </c>
      <c r="B648" s="148" t="s">
        <v>19</v>
      </c>
      <c r="C648" s="148" t="s">
        <v>1022</v>
      </c>
      <c r="D648" s="149" t="s">
        <v>2</v>
      </c>
      <c r="E648" s="148" t="s">
        <v>1019</v>
      </c>
      <c r="F648" s="148" t="s">
        <v>1020</v>
      </c>
      <c r="G648" s="148" t="s">
        <v>1023</v>
      </c>
      <c r="H648" s="148" t="s">
        <v>39</v>
      </c>
      <c r="I648" s="150"/>
      <c r="J648" s="150" t="s">
        <v>40</v>
      </c>
      <c r="K648" s="151">
        <v>257</v>
      </c>
      <c r="L648" s="187"/>
      <c r="M648" s="152">
        <v>40</v>
      </c>
      <c r="N648" s="153"/>
      <c r="O648" s="188">
        <f t="shared" si="105"/>
        <v>0</v>
      </c>
      <c r="P648" s="109" t="s">
        <v>1462</v>
      </c>
      <c r="Q648" s="108">
        <f t="shared" si="109"/>
        <v>0</v>
      </c>
      <c r="R648" s="185">
        <f t="shared" si="113"/>
        <v>0</v>
      </c>
      <c r="S648" s="148"/>
      <c r="T648" s="148"/>
      <c r="U648" s="155"/>
      <c r="V648" s="155"/>
      <c r="W648" s="155"/>
      <c r="X648" s="155"/>
      <c r="Y648" s="155"/>
      <c r="Z648" s="101">
        <v>23</v>
      </c>
      <c r="AA648" s="102" t="s">
        <v>1020</v>
      </c>
      <c r="AB648" s="102" t="s">
        <v>1023</v>
      </c>
      <c r="AC648" s="102" t="s">
        <v>39</v>
      </c>
    </row>
    <row r="649" spans="1:29">
      <c r="A649" s="3">
        <v>80</v>
      </c>
      <c r="B649" s="35" t="s">
        <v>19</v>
      </c>
      <c r="C649" s="35" t="s">
        <v>1024</v>
      </c>
      <c r="D649" s="36" t="s">
        <v>2</v>
      </c>
      <c r="E649" s="35" t="s">
        <v>1019</v>
      </c>
      <c r="F649" s="35" t="s">
        <v>1020</v>
      </c>
      <c r="G649" s="35" t="s">
        <v>1025</v>
      </c>
      <c r="H649" s="35" t="s">
        <v>39</v>
      </c>
      <c r="I649" s="37"/>
      <c r="J649" s="37" t="s">
        <v>40</v>
      </c>
      <c r="K649" s="105">
        <v>299</v>
      </c>
      <c r="L649" s="179"/>
      <c r="M649" s="39">
        <v>40</v>
      </c>
      <c r="N649" s="40"/>
      <c r="O649" s="185">
        <f t="shared" si="105"/>
        <v>0</v>
      </c>
      <c r="P649" s="109" t="s">
        <v>1462</v>
      </c>
      <c r="Q649" s="108">
        <f t="shared" si="109"/>
        <v>0</v>
      </c>
      <c r="R649" s="185">
        <f t="shared" si="113"/>
        <v>0</v>
      </c>
      <c r="S649" s="35"/>
      <c r="T649" s="35"/>
      <c r="U649" s="42"/>
      <c r="V649" s="42"/>
      <c r="W649" s="42"/>
      <c r="X649" s="42"/>
      <c r="Y649" s="42"/>
      <c r="Z649" s="101">
        <v>23</v>
      </c>
      <c r="AA649" s="102" t="s">
        <v>1020</v>
      </c>
      <c r="AB649" s="102" t="s">
        <v>1025</v>
      </c>
      <c r="AC649" s="102" t="s">
        <v>39</v>
      </c>
    </row>
    <row r="650" spans="1:29" s="189" customFormat="1" hidden="1">
      <c r="A650" s="195">
        <v>0</v>
      </c>
      <c r="B650" s="148" t="s">
        <v>19</v>
      </c>
      <c r="C650" s="148" t="s">
        <v>1026</v>
      </c>
      <c r="D650" s="149" t="s">
        <v>2</v>
      </c>
      <c r="E650" s="148" t="s">
        <v>1019</v>
      </c>
      <c r="F650" s="148" t="s">
        <v>1020</v>
      </c>
      <c r="G650" s="148" t="s">
        <v>1027</v>
      </c>
      <c r="H650" s="148" t="s">
        <v>39</v>
      </c>
      <c r="I650" s="150"/>
      <c r="J650" s="150" t="s">
        <v>40</v>
      </c>
      <c r="K650" s="151">
        <v>257</v>
      </c>
      <c r="L650" s="187"/>
      <c r="M650" s="152">
        <v>40</v>
      </c>
      <c r="N650" s="153"/>
      <c r="O650" s="188">
        <f t="shared" si="105"/>
        <v>0</v>
      </c>
      <c r="P650" s="109" t="s">
        <v>1462</v>
      </c>
      <c r="Q650" s="108">
        <f t="shared" si="109"/>
        <v>0</v>
      </c>
      <c r="R650" s="185">
        <f t="shared" si="113"/>
        <v>0</v>
      </c>
      <c r="S650" s="148"/>
      <c r="T650" s="148"/>
      <c r="U650" s="155"/>
      <c r="V650" s="155"/>
      <c r="W650" s="155"/>
      <c r="X650" s="155"/>
      <c r="Y650" s="155"/>
      <c r="Z650" s="101">
        <v>23</v>
      </c>
      <c r="AA650" s="102" t="s">
        <v>1020</v>
      </c>
      <c r="AB650" s="102" t="s">
        <v>1027</v>
      </c>
      <c r="AC650" s="102" t="s">
        <v>39</v>
      </c>
    </row>
    <row r="651" spans="1:29">
      <c r="A651" s="3" t="s">
        <v>2047</v>
      </c>
      <c r="B651" s="35" t="s">
        <v>19</v>
      </c>
      <c r="C651" s="35" t="s">
        <v>1028</v>
      </c>
      <c r="D651" s="140" t="s">
        <v>2</v>
      </c>
      <c r="E651" s="35" t="s">
        <v>1019</v>
      </c>
      <c r="F651" s="35" t="s">
        <v>1020</v>
      </c>
      <c r="G651" s="35" t="s">
        <v>1029</v>
      </c>
      <c r="H651" s="35" t="s">
        <v>39</v>
      </c>
      <c r="I651" s="37"/>
      <c r="J651" s="37" t="s">
        <v>40</v>
      </c>
      <c r="K651" s="105">
        <v>257</v>
      </c>
      <c r="L651" s="179"/>
      <c r="M651" s="39">
        <v>40</v>
      </c>
      <c r="N651" s="40"/>
      <c r="O651" s="185">
        <f t="shared" si="105"/>
        <v>0</v>
      </c>
      <c r="P651" s="109" t="s">
        <v>1462</v>
      </c>
      <c r="Q651" s="108">
        <f t="shared" si="109"/>
        <v>0</v>
      </c>
      <c r="R651" s="185">
        <f t="shared" si="113"/>
        <v>0</v>
      </c>
      <c r="S651" s="35"/>
      <c r="T651" s="35"/>
      <c r="U651" s="42"/>
      <c r="V651" s="42"/>
      <c r="W651" s="42"/>
      <c r="X651" s="42"/>
      <c r="Y651" s="42"/>
      <c r="Z651" s="101">
        <v>23</v>
      </c>
      <c r="AA651" s="102" t="s">
        <v>1020</v>
      </c>
      <c r="AB651" s="102" t="s">
        <v>1029</v>
      </c>
      <c r="AC651" s="102" t="s">
        <v>39</v>
      </c>
    </row>
    <row r="652" spans="1:29" s="189" customFormat="1" hidden="1">
      <c r="A652" s="195">
        <v>0</v>
      </c>
      <c r="B652" s="148" t="s">
        <v>19</v>
      </c>
      <c r="C652" s="148" t="s">
        <v>1030</v>
      </c>
      <c r="D652" s="149" t="s">
        <v>2</v>
      </c>
      <c r="E652" s="148" t="s">
        <v>1031</v>
      </c>
      <c r="F652" s="148" t="s">
        <v>1032</v>
      </c>
      <c r="G652" s="148" t="s">
        <v>1033</v>
      </c>
      <c r="H652" s="148" t="s">
        <v>39</v>
      </c>
      <c r="I652" s="150"/>
      <c r="J652" s="150" t="s">
        <v>40</v>
      </c>
      <c r="K652" s="151">
        <v>299</v>
      </c>
      <c r="L652" s="187"/>
      <c r="M652" s="152">
        <v>40</v>
      </c>
      <c r="N652" s="153"/>
      <c r="O652" s="188">
        <f t="shared" si="105"/>
        <v>0</v>
      </c>
      <c r="P652" s="109" t="s">
        <v>1462</v>
      </c>
      <c r="Q652" s="108">
        <f t="shared" si="109"/>
        <v>0</v>
      </c>
      <c r="R652" s="185">
        <f t="shared" si="113"/>
        <v>0</v>
      </c>
      <c r="S652" s="148"/>
      <c r="T652" s="148"/>
      <c r="U652" s="155"/>
      <c r="V652" s="155"/>
      <c r="W652" s="155"/>
      <c r="X652" s="155"/>
      <c r="Y652" s="155"/>
      <c r="Z652" s="101">
        <v>23</v>
      </c>
      <c r="AA652" s="102" t="s">
        <v>1032</v>
      </c>
      <c r="AB652" s="102" t="s">
        <v>1033</v>
      </c>
      <c r="AC652" s="102" t="s">
        <v>39</v>
      </c>
    </row>
    <row r="653" spans="1:29" s="142" customFormat="1">
      <c r="A653" s="202">
        <v>24</v>
      </c>
      <c r="B653" s="35" t="s">
        <v>19</v>
      </c>
      <c r="C653" s="35" t="s">
        <v>2036</v>
      </c>
      <c r="D653" s="140" t="s">
        <v>2</v>
      </c>
      <c r="E653" s="35" t="s">
        <v>1031</v>
      </c>
      <c r="F653" s="35" t="s">
        <v>1032</v>
      </c>
      <c r="G653" s="35" t="s">
        <v>1624</v>
      </c>
      <c r="H653" s="35" t="s">
        <v>39</v>
      </c>
      <c r="I653" s="37" t="s">
        <v>44</v>
      </c>
      <c r="J653" s="37" t="s">
        <v>69</v>
      </c>
      <c r="K653" s="211">
        <v>129</v>
      </c>
      <c r="L653" s="179"/>
      <c r="M653" s="39">
        <v>24</v>
      </c>
      <c r="N653" s="40"/>
      <c r="O653" s="185">
        <f t="shared" ref="O653:O654" si="114">IF(L653&lt;&gt;"",N653*L653,K653*N653)</f>
        <v>0</v>
      </c>
      <c r="P653" s="109" t="s">
        <v>1462</v>
      </c>
      <c r="Q653" s="108">
        <f t="shared" ref="Q653:Q654" si="115">N653/M653</f>
        <v>0</v>
      </c>
      <c r="R653" s="185">
        <f t="shared" ref="R653:R654" si="116">IF(SUM($O$26:$O$5170)&gt;=100000,IF(L653&lt;&gt;"",O653,O653*0.95),O653)</f>
        <v>0</v>
      </c>
      <c r="S653" s="35"/>
      <c r="T653" s="35"/>
      <c r="U653" s="42"/>
      <c r="V653" s="42"/>
      <c r="W653" s="42"/>
      <c r="X653" s="42"/>
      <c r="Y653" s="42"/>
      <c r="Z653" s="101">
        <v>23</v>
      </c>
      <c r="AA653" s="102" t="s">
        <v>1032</v>
      </c>
      <c r="AB653" s="102" t="s">
        <v>1033</v>
      </c>
      <c r="AC653" s="102" t="s">
        <v>39</v>
      </c>
    </row>
    <row r="654" spans="1:29" s="142" customFormat="1">
      <c r="A654" s="202">
        <v>24</v>
      </c>
      <c r="B654" s="35" t="s">
        <v>19</v>
      </c>
      <c r="C654" s="35" t="s">
        <v>2037</v>
      </c>
      <c r="D654" s="140" t="s">
        <v>2</v>
      </c>
      <c r="E654" s="35" t="s">
        <v>1031</v>
      </c>
      <c r="F654" s="35" t="s">
        <v>1032</v>
      </c>
      <c r="G654" s="35" t="s">
        <v>1033</v>
      </c>
      <c r="H654" s="35" t="s">
        <v>39</v>
      </c>
      <c r="I654" s="37" t="s">
        <v>44</v>
      </c>
      <c r="J654" s="37" t="s">
        <v>69</v>
      </c>
      <c r="K654" s="211">
        <v>129</v>
      </c>
      <c r="L654" s="179"/>
      <c r="M654" s="39">
        <v>24</v>
      </c>
      <c r="N654" s="40"/>
      <c r="O654" s="185">
        <f t="shared" si="114"/>
        <v>0</v>
      </c>
      <c r="P654" s="109" t="s">
        <v>1462</v>
      </c>
      <c r="Q654" s="108">
        <f t="shared" si="115"/>
        <v>0</v>
      </c>
      <c r="R654" s="185">
        <f t="shared" si="116"/>
        <v>0</v>
      </c>
      <c r="S654" s="35"/>
      <c r="T654" s="35"/>
      <c r="U654" s="42"/>
      <c r="V654" s="42"/>
      <c r="W654" s="42"/>
      <c r="X654" s="42"/>
      <c r="Y654" s="42"/>
      <c r="Z654" s="101">
        <v>23</v>
      </c>
      <c r="AA654" s="102" t="s">
        <v>1032</v>
      </c>
      <c r="AB654" s="102" t="s">
        <v>1033</v>
      </c>
      <c r="AC654" s="102" t="s">
        <v>39</v>
      </c>
    </row>
    <row r="655" spans="1:29" s="189" customFormat="1" hidden="1">
      <c r="A655" s="195">
        <v>0</v>
      </c>
      <c r="B655" s="148" t="s">
        <v>19</v>
      </c>
      <c r="C655" s="148" t="s">
        <v>1526</v>
      </c>
      <c r="D655" s="149"/>
      <c r="E655" s="148" t="s">
        <v>1408</v>
      </c>
      <c r="F655" s="148" t="s">
        <v>1407</v>
      </c>
      <c r="G655" s="148" t="s">
        <v>1623</v>
      </c>
      <c r="H655" s="148" t="s">
        <v>39</v>
      </c>
      <c r="I655" s="150"/>
      <c r="J655" s="150" t="s">
        <v>40</v>
      </c>
      <c r="K655" s="151">
        <v>287</v>
      </c>
      <c r="L655" s="187"/>
      <c r="M655" s="152">
        <v>40</v>
      </c>
      <c r="N655" s="153"/>
      <c r="O655" s="188">
        <f t="shared" si="105"/>
        <v>0</v>
      </c>
      <c r="P655" s="109" t="s">
        <v>1462</v>
      </c>
      <c r="Q655" s="108">
        <f t="shared" ref="Q655:Q658" si="117">N655/M655</f>
        <v>0</v>
      </c>
      <c r="R655" s="185">
        <f t="shared" si="113"/>
        <v>0</v>
      </c>
      <c r="S655" s="148"/>
      <c r="T655" s="148"/>
      <c r="U655" s="155"/>
      <c r="V655" s="155"/>
      <c r="W655" s="155"/>
      <c r="X655" s="155"/>
      <c r="Y655" s="155"/>
      <c r="Z655" s="101">
        <v>23</v>
      </c>
      <c r="AA655" s="102" t="s">
        <v>1407</v>
      </c>
      <c r="AB655" s="102" t="s">
        <v>1623</v>
      </c>
      <c r="AC655" s="102" t="s">
        <v>39</v>
      </c>
    </row>
    <row r="656" spans="1:29" s="142" customFormat="1">
      <c r="A656" s="202">
        <v>45</v>
      </c>
      <c r="B656" s="35" t="s">
        <v>19</v>
      </c>
      <c r="C656" s="35" t="s">
        <v>2038</v>
      </c>
      <c r="D656" s="140"/>
      <c r="E656" s="35" t="s">
        <v>1408</v>
      </c>
      <c r="F656" s="35" t="s">
        <v>1407</v>
      </c>
      <c r="G656" s="35" t="s">
        <v>1623</v>
      </c>
      <c r="H656" s="35" t="s">
        <v>39</v>
      </c>
      <c r="I656" s="37" t="s">
        <v>44</v>
      </c>
      <c r="J656" s="37" t="s">
        <v>69</v>
      </c>
      <c r="K656" s="211">
        <v>135</v>
      </c>
      <c r="L656" s="179"/>
      <c r="M656" s="39">
        <v>24</v>
      </c>
      <c r="N656" s="40"/>
      <c r="O656" s="185">
        <f t="shared" ref="O656" si="118">IF(L656&lt;&gt;"",N656*L656,K656*N656)</f>
        <v>0</v>
      </c>
      <c r="P656" s="109" t="s">
        <v>1462</v>
      </c>
      <c r="Q656" s="108">
        <f t="shared" ref="Q656" si="119">N656/M656</f>
        <v>0</v>
      </c>
      <c r="R656" s="185">
        <f t="shared" ref="R656" si="120">IF(SUM($O$26:$O$5170)&gt;=100000,IF(L656&lt;&gt;"",O656,O656*0.95),O656)</f>
        <v>0</v>
      </c>
      <c r="S656" s="35"/>
      <c r="T656" s="35"/>
      <c r="U656" s="42"/>
      <c r="V656" s="42"/>
      <c r="W656" s="42"/>
      <c r="X656" s="42"/>
      <c r="Y656" s="42"/>
      <c r="Z656" s="101">
        <v>23</v>
      </c>
      <c r="AA656" s="102" t="s">
        <v>1407</v>
      </c>
      <c r="AB656" s="102" t="s">
        <v>1623</v>
      </c>
      <c r="AC656" s="102" t="s">
        <v>39</v>
      </c>
    </row>
    <row r="657" spans="1:29" s="189" customFormat="1" hidden="1">
      <c r="A657" s="195">
        <v>0</v>
      </c>
      <c r="B657" s="148" t="s">
        <v>19</v>
      </c>
      <c r="C657" s="148" t="s">
        <v>1525</v>
      </c>
      <c r="D657" s="149"/>
      <c r="E657" s="148" t="s">
        <v>1408</v>
      </c>
      <c r="F657" s="148" t="s">
        <v>1407</v>
      </c>
      <c r="G657" s="148" t="s">
        <v>1622</v>
      </c>
      <c r="H657" s="148" t="s">
        <v>39</v>
      </c>
      <c r="I657" s="150"/>
      <c r="J657" s="150" t="s">
        <v>40</v>
      </c>
      <c r="K657" s="151">
        <v>287</v>
      </c>
      <c r="L657" s="187"/>
      <c r="M657" s="152">
        <v>40</v>
      </c>
      <c r="N657" s="153"/>
      <c r="O657" s="188">
        <f t="shared" si="105"/>
        <v>0</v>
      </c>
      <c r="P657" s="109" t="s">
        <v>1462</v>
      </c>
      <c r="Q657" s="108">
        <f t="shared" si="117"/>
        <v>0</v>
      </c>
      <c r="R657" s="185">
        <f t="shared" si="113"/>
        <v>0</v>
      </c>
      <c r="S657" s="148"/>
      <c r="T657" s="148"/>
      <c r="U657" s="155"/>
      <c r="V657" s="155"/>
      <c r="W657" s="155"/>
      <c r="X657" s="155"/>
      <c r="Y657" s="155"/>
      <c r="Z657" s="101">
        <v>23</v>
      </c>
      <c r="AA657" s="102" t="s">
        <v>1407</v>
      </c>
      <c r="AB657" s="102" t="s">
        <v>1622</v>
      </c>
      <c r="AC657" s="102" t="s">
        <v>39</v>
      </c>
    </row>
    <row r="658" spans="1:29" s="189" customFormat="1" hidden="1">
      <c r="A658" s="195">
        <v>0</v>
      </c>
      <c r="B658" s="148" t="s">
        <v>19</v>
      </c>
      <c r="C658" s="148" t="s">
        <v>1389</v>
      </c>
      <c r="D658" s="149" t="s">
        <v>2</v>
      </c>
      <c r="E658" s="148" t="s">
        <v>1408</v>
      </c>
      <c r="F658" s="148" t="s">
        <v>1407</v>
      </c>
      <c r="G658" s="148" t="s">
        <v>1406</v>
      </c>
      <c r="H658" s="148" t="s">
        <v>39</v>
      </c>
      <c r="I658" s="150"/>
      <c r="J658" s="150" t="s">
        <v>40</v>
      </c>
      <c r="K658" s="151">
        <v>405</v>
      </c>
      <c r="L658" s="187"/>
      <c r="M658" s="152">
        <v>40</v>
      </c>
      <c r="N658" s="153"/>
      <c r="O658" s="188">
        <f t="shared" si="105"/>
        <v>0</v>
      </c>
      <c r="P658" s="109" t="s">
        <v>1462</v>
      </c>
      <c r="Q658" s="108">
        <f t="shared" si="117"/>
        <v>0</v>
      </c>
      <c r="R658" s="185">
        <f t="shared" si="113"/>
        <v>0</v>
      </c>
      <c r="S658" s="148"/>
      <c r="T658" s="148"/>
      <c r="U658" s="155"/>
      <c r="V658" s="155"/>
      <c r="W658" s="155"/>
      <c r="X658" s="155"/>
      <c r="Y658" s="155"/>
      <c r="Z658" s="101">
        <v>23</v>
      </c>
      <c r="AA658" s="102" t="s">
        <v>1407</v>
      </c>
      <c r="AB658" s="102" t="s">
        <v>1406</v>
      </c>
      <c r="AC658" s="102" t="s">
        <v>39</v>
      </c>
    </row>
    <row r="659" spans="1:29" s="189" customFormat="1" hidden="1">
      <c r="A659" s="195">
        <v>0</v>
      </c>
      <c r="B659" s="148" t="s">
        <v>19</v>
      </c>
      <c r="C659" s="148" t="s">
        <v>1659</v>
      </c>
      <c r="D659" s="149" t="s">
        <v>2</v>
      </c>
      <c r="E659" s="148" t="s">
        <v>1408</v>
      </c>
      <c r="F659" s="148" t="s">
        <v>1407</v>
      </c>
      <c r="G659" s="148" t="s">
        <v>1658</v>
      </c>
      <c r="H659" s="148" t="s">
        <v>39</v>
      </c>
      <c r="I659" s="150"/>
      <c r="J659" s="150" t="s">
        <v>40</v>
      </c>
      <c r="K659" s="151">
        <v>287</v>
      </c>
      <c r="L659" s="187"/>
      <c r="M659" s="152">
        <v>40</v>
      </c>
      <c r="N659" s="153"/>
      <c r="O659" s="188">
        <f t="shared" si="105"/>
        <v>0</v>
      </c>
      <c r="P659" s="109" t="s">
        <v>1462</v>
      </c>
      <c r="Q659" s="108">
        <f t="shared" ref="Q659:Q677" si="121">N659/M659</f>
        <v>0</v>
      </c>
      <c r="R659" s="185">
        <f t="shared" si="113"/>
        <v>0</v>
      </c>
      <c r="S659" s="148"/>
      <c r="T659" s="148"/>
      <c r="U659" s="155"/>
      <c r="V659" s="155"/>
      <c r="W659" s="155"/>
      <c r="X659" s="155"/>
      <c r="Y659" s="155"/>
      <c r="Z659" s="101">
        <v>23</v>
      </c>
      <c r="AA659" s="102" t="s">
        <v>1407</v>
      </c>
      <c r="AB659" s="102" t="s">
        <v>1658</v>
      </c>
      <c r="AC659" s="102" t="s">
        <v>39</v>
      </c>
    </row>
    <row r="660" spans="1:29" s="189" customFormat="1" hidden="1">
      <c r="A660" s="195">
        <v>0</v>
      </c>
      <c r="B660" s="148" t="s">
        <v>19</v>
      </c>
      <c r="C660" s="148" t="s">
        <v>1034</v>
      </c>
      <c r="D660" s="149" t="s">
        <v>2</v>
      </c>
      <c r="E660" s="148" t="s">
        <v>1035</v>
      </c>
      <c r="F660" s="148" t="s">
        <v>1036</v>
      </c>
      <c r="G660" s="148" t="s">
        <v>1037</v>
      </c>
      <c r="H660" s="148" t="s">
        <v>39</v>
      </c>
      <c r="I660" s="150"/>
      <c r="J660" s="150" t="s">
        <v>40</v>
      </c>
      <c r="K660" s="151">
        <v>271</v>
      </c>
      <c r="L660" s="187"/>
      <c r="M660" s="152">
        <v>40</v>
      </c>
      <c r="N660" s="153"/>
      <c r="O660" s="188">
        <f t="shared" si="105"/>
        <v>0</v>
      </c>
      <c r="P660" s="109" t="s">
        <v>1462</v>
      </c>
      <c r="Q660" s="108">
        <f t="shared" si="121"/>
        <v>0</v>
      </c>
      <c r="R660" s="185">
        <f t="shared" si="113"/>
        <v>0</v>
      </c>
      <c r="S660" s="148"/>
      <c r="T660" s="148"/>
      <c r="U660" s="155"/>
      <c r="V660" s="155"/>
      <c r="W660" s="155"/>
      <c r="X660" s="155"/>
      <c r="Y660" s="155"/>
      <c r="Z660" s="101">
        <v>23</v>
      </c>
      <c r="AA660" s="102" t="s">
        <v>1036</v>
      </c>
      <c r="AB660" s="102" t="s">
        <v>1037</v>
      </c>
      <c r="AC660" s="102" t="s">
        <v>39</v>
      </c>
    </row>
    <row r="661" spans="1:29" s="189" customFormat="1" hidden="1">
      <c r="A661" s="195">
        <v>0</v>
      </c>
      <c r="B661" s="148" t="s">
        <v>19</v>
      </c>
      <c r="C661" s="148" t="s">
        <v>1038</v>
      </c>
      <c r="D661" s="149" t="s">
        <v>2</v>
      </c>
      <c r="E661" s="148" t="s">
        <v>1039</v>
      </c>
      <c r="F661" s="148" t="s">
        <v>1040</v>
      </c>
      <c r="G661" s="148" t="s">
        <v>1041</v>
      </c>
      <c r="H661" s="148" t="s">
        <v>39</v>
      </c>
      <c r="I661" s="150"/>
      <c r="J661" s="150" t="s">
        <v>69</v>
      </c>
      <c r="K661" s="151">
        <v>271</v>
      </c>
      <c r="L661" s="187"/>
      <c r="M661" s="152">
        <v>24</v>
      </c>
      <c r="N661" s="153"/>
      <c r="O661" s="188">
        <f t="shared" si="105"/>
        <v>0</v>
      </c>
      <c r="P661" s="109" t="s">
        <v>1464</v>
      </c>
      <c r="Q661" s="108">
        <f t="shared" si="121"/>
        <v>0</v>
      </c>
      <c r="R661" s="185">
        <f t="shared" si="113"/>
        <v>0</v>
      </c>
      <c r="S661" s="148"/>
      <c r="T661" s="148"/>
      <c r="U661" s="155"/>
      <c r="V661" s="155"/>
      <c r="W661" s="155"/>
      <c r="X661" s="155"/>
      <c r="Y661" s="155"/>
      <c r="Z661" s="101">
        <v>23</v>
      </c>
      <c r="AA661" s="102" t="s">
        <v>1040</v>
      </c>
      <c r="AB661" s="102" t="s">
        <v>1041</v>
      </c>
      <c r="AC661" s="102" t="s">
        <v>39</v>
      </c>
    </row>
    <row r="662" spans="1:29" s="142" customFormat="1">
      <c r="A662" s="202">
        <v>40</v>
      </c>
      <c r="B662" s="35" t="s">
        <v>19</v>
      </c>
      <c r="C662" s="35" t="s">
        <v>1042</v>
      </c>
      <c r="D662" s="140" t="s">
        <v>2</v>
      </c>
      <c r="E662" s="35" t="s">
        <v>1039</v>
      </c>
      <c r="F662" s="35" t="s">
        <v>1040</v>
      </c>
      <c r="G662" s="35" t="s">
        <v>1041</v>
      </c>
      <c r="H662" s="35" t="s">
        <v>39</v>
      </c>
      <c r="I662" s="37"/>
      <c r="J662" s="37" t="s">
        <v>40</v>
      </c>
      <c r="K662" s="105">
        <v>271</v>
      </c>
      <c r="L662" s="179"/>
      <c r="M662" s="39">
        <v>40</v>
      </c>
      <c r="N662" s="40"/>
      <c r="O662" s="185">
        <f t="shared" si="105"/>
        <v>0</v>
      </c>
      <c r="P662" s="109" t="s">
        <v>1462</v>
      </c>
      <c r="Q662" s="108">
        <f t="shared" si="121"/>
        <v>0</v>
      </c>
      <c r="R662" s="185">
        <f t="shared" si="113"/>
        <v>0</v>
      </c>
      <c r="S662" s="35"/>
      <c r="T662" s="35"/>
      <c r="U662" s="42"/>
      <c r="V662" s="42"/>
      <c r="W662" s="42"/>
      <c r="X662" s="42"/>
      <c r="Y662" s="42"/>
      <c r="Z662" s="101">
        <v>23</v>
      </c>
      <c r="AA662" s="102" t="s">
        <v>1040</v>
      </c>
      <c r="AB662" s="102" t="s">
        <v>1041</v>
      </c>
      <c r="AC662" s="102" t="s">
        <v>39</v>
      </c>
    </row>
    <row r="663" spans="1:29" s="189" customFormat="1" hidden="1">
      <c r="A663" s="195">
        <v>0</v>
      </c>
      <c r="B663" s="148" t="s">
        <v>19</v>
      </c>
      <c r="C663" s="148" t="s">
        <v>1451</v>
      </c>
      <c r="D663" s="149" t="s">
        <v>2</v>
      </c>
      <c r="E663" s="148" t="s">
        <v>1039</v>
      </c>
      <c r="F663" s="148" t="s">
        <v>1040</v>
      </c>
      <c r="G663" s="148" t="s">
        <v>1452</v>
      </c>
      <c r="H663" s="148" t="s">
        <v>39</v>
      </c>
      <c r="I663" s="150"/>
      <c r="J663" s="150" t="s">
        <v>40</v>
      </c>
      <c r="K663" s="151">
        <v>271</v>
      </c>
      <c r="L663" s="187"/>
      <c r="M663" s="152">
        <v>40</v>
      </c>
      <c r="N663" s="153"/>
      <c r="O663" s="188">
        <f t="shared" si="105"/>
        <v>0</v>
      </c>
      <c r="P663" s="109" t="s">
        <v>1462</v>
      </c>
      <c r="Q663" s="108">
        <f t="shared" si="121"/>
        <v>0</v>
      </c>
      <c r="R663" s="185">
        <f t="shared" si="113"/>
        <v>0</v>
      </c>
      <c r="S663" s="148"/>
      <c r="T663" s="148"/>
      <c r="U663" s="155"/>
      <c r="V663" s="155"/>
      <c r="W663" s="155"/>
      <c r="X663" s="155"/>
      <c r="Y663" s="155"/>
      <c r="Z663" s="101">
        <v>23</v>
      </c>
      <c r="AA663" s="102" t="s">
        <v>1040</v>
      </c>
      <c r="AB663" s="102" t="s">
        <v>1452</v>
      </c>
      <c r="AC663" s="102" t="s">
        <v>39</v>
      </c>
    </row>
    <row r="664" spans="1:29">
      <c r="A664" s="3">
        <v>40</v>
      </c>
      <c r="B664" s="35" t="s">
        <v>19</v>
      </c>
      <c r="C664" s="35" t="s">
        <v>1043</v>
      </c>
      <c r="D664" s="36" t="s">
        <v>2</v>
      </c>
      <c r="E664" s="35" t="s">
        <v>1044</v>
      </c>
      <c r="F664" s="35" t="s">
        <v>1045</v>
      </c>
      <c r="G664" s="35" t="s">
        <v>1046</v>
      </c>
      <c r="H664" s="35" t="s">
        <v>39</v>
      </c>
      <c r="I664" s="37"/>
      <c r="J664" s="37" t="s">
        <v>40</v>
      </c>
      <c r="K664" s="105">
        <v>391</v>
      </c>
      <c r="L664" s="179"/>
      <c r="M664" s="39">
        <v>40</v>
      </c>
      <c r="N664" s="40"/>
      <c r="O664" s="185">
        <f t="shared" si="105"/>
        <v>0</v>
      </c>
      <c r="P664" s="109" t="s">
        <v>1462</v>
      </c>
      <c r="Q664" s="108">
        <f t="shared" si="121"/>
        <v>0</v>
      </c>
      <c r="R664" s="185">
        <f t="shared" si="113"/>
        <v>0</v>
      </c>
      <c r="S664" s="35"/>
      <c r="T664" s="35"/>
      <c r="U664" s="42"/>
      <c r="V664" s="42"/>
      <c r="W664" s="42"/>
      <c r="X664" s="42"/>
      <c r="Y664" s="42"/>
      <c r="Z664" s="101">
        <v>23</v>
      </c>
      <c r="AA664" s="102" t="s">
        <v>1045</v>
      </c>
      <c r="AB664" s="102" t="s">
        <v>1046</v>
      </c>
      <c r="AC664" s="102" t="s">
        <v>39</v>
      </c>
    </row>
    <row r="665" spans="1:29" s="189" customFormat="1" hidden="1">
      <c r="A665" s="195">
        <v>0</v>
      </c>
      <c r="B665" s="148" t="s">
        <v>19</v>
      </c>
      <c r="C665" s="148" t="s">
        <v>1047</v>
      </c>
      <c r="D665" s="149" t="s">
        <v>2</v>
      </c>
      <c r="E665" s="148" t="s">
        <v>1044</v>
      </c>
      <c r="F665" s="148" t="s">
        <v>1045</v>
      </c>
      <c r="G665" s="148" t="s">
        <v>1048</v>
      </c>
      <c r="H665" s="148" t="s">
        <v>39</v>
      </c>
      <c r="I665" s="150"/>
      <c r="J665" s="150" t="s">
        <v>40</v>
      </c>
      <c r="K665" s="151">
        <v>299</v>
      </c>
      <c r="L665" s="187"/>
      <c r="M665" s="152">
        <v>40</v>
      </c>
      <c r="N665" s="153"/>
      <c r="O665" s="188">
        <f t="shared" si="105"/>
        <v>0</v>
      </c>
      <c r="P665" s="109" t="s">
        <v>1462</v>
      </c>
      <c r="Q665" s="108">
        <f t="shared" si="121"/>
        <v>0</v>
      </c>
      <c r="R665" s="185">
        <f t="shared" si="113"/>
        <v>0</v>
      </c>
      <c r="S665" s="148"/>
      <c r="T665" s="148"/>
      <c r="U665" s="155"/>
      <c r="V665" s="155"/>
      <c r="W665" s="155"/>
      <c r="X665" s="155"/>
      <c r="Y665" s="155"/>
      <c r="Z665" s="101">
        <v>23</v>
      </c>
      <c r="AA665" s="102" t="s">
        <v>1045</v>
      </c>
      <c r="AB665" s="102" t="s">
        <v>1048</v>
      </c>
      <c r="AC665" s="102" t="s">
        <v>39</v>
      </c>
    </row>
    <row r="666" spans="1:29">
      <c r="A666" s="3">
        <v>19</v>
      </c>
      <c r="B666" s="35" t="s">
        <v>19</v>
      </c>
      <c r="C666" s="35" t="s">
        <v>1994</v>
      </c>
      <c r="D666" s="36"/>
      <c r="E666" s="35" t="s">
        <v>1995</v>
      </c>
      <c r="F666" s="35" t="s">
        <v>1993</v>
      </c>
      <c r="G666" s="35" t="s">
        <v>1996</v>
      </c>
      <c r="H666" s="35" t="s">
        <v>39</v>
      </c>
      <c r="I666" s="147" t="s">
        <v>44</v>
      </c>
      <c r="J666" s="37" t="s">
        <v>69</v>
      </c>
      <c r="K666" s="105">
        <v>206</v>
      </c>
      <c r="L666" s="179"/>
      <c r="M666" s="39">
        <v>24</v>
      </c>
      <c r="N666" s="40"/>
      <c r="O666" s="185">
        <f t="shared" ref="O666" si="122">IF(L666&lt;&gt;"",N666*L666,K666*N666)</f>
        <v>0</v>
      </c>
      <c r="P666" s="109" t="s">
        <v>1464</v>
      </c>
      <c r="Q666" s="108">
        <f t="shared" ref="Q666" si="123">N666/M666</f>
        <v>0</v>
      </c>
      <c r="R666" s="185">
        <f t="shared" si="113"/>
        <v>0</v>
      </c>
      <c r="S666" s="35"/>
      <c r="T666" s="35"/>
      <c r="U666" s="42"/>
      <c r="V666" s="42"/>
      <c r="W666" s="42"/>
      <c r="X666" s="42"/>
      <c r="Y666" s="42"/>
      <c r="Z666" s="101">
        <v>23</v>
      </c>
      <c r="AA666" s="102" t="s">
        <v>1993</v>
      </c>
      <c r="AB666" s="102" t="s">
        <v>1996</v>
      </c>
      <c r="AC666" s="102" t="s">
        <v>39</v>
      </c>
    </row>
    <row r="667" spans="1:29" s="189" customFormat="1" hidden="1">
      <c r="A667" s="195">
        <v>0</v>
      </c>
      <c r="B667" s="148" t="s">
        <v>19</v>
      </c>
      <c r="C667" s="148" t="s">
        <v>1049</v>
      </c>
      <c r="D667" s="149" t="s">
        <v>2</v>
      </c>
      <c r="E667" s="148" t="s">
        <v>1050</v>
      </c>
      <c r="F667" s="148" t="s">
        <v>1051</v>
      </c>
      <c r="G667" s="148" t="s">
        <v>1052</v>
      </c>
      <c r="H667" s="148" t="s">
        <v>39</v>
      </c>
      <c r="I667" s="150"/>
      <c r="J667" s="150" t="s">
        <v>40</v>
      </c>
      <c r="K667" s="151">
        <v>235</v>
      </c>
      <c r="L667" s="187"/>
      <c r="M667" s="152">
        <v>40</v>
      </c>
      <c r="N667" s="153"/>
      <c r="O667" s="188">
        <f t="shared" si="105"/>
        <v>0</v>
      </c>
      <c r="P667" s="109" t="s">
        <v>1462</v>
      </c>
      <c r="Q667" s="108">
        <f t="shared" si="121"/>
        <v>0</v>
      </c>
      <c r="R667" s="185">
        <f t="shared" si="113"/>
        <v>0</v>
      </c>
      <c r="S667" s="148"/>
      <c r="T667" s="148"/>
      <c r="U667" s="155"/>
      <c r="V667" s="155"/>
      <c r="W667" s="155"/>
      <c r="X667" s="155"/>
      <c r="Y667" s="155"/>
      <c r="Z667" s="101">
        <v>23</v>
      </c>
      <c r="AA667" s="102" t="s">
        <v>1051</v>
      </c>
      <c r="AB667" s="102" t="s">
        <v>1052</v>
      </c>
      <c r="AC667" s="102" t="s">
        <v>39</v>
      </c>
    </row>
    <row r="668" spans="1:29" s="189" customFormat="1" hidden="1">
      <c r="A668" s="195">
        <v>0</v>
      </c>
      <c r="B668" s="148" t="s">
        <v>19</v>
      </c>
      <c r="C668" s="148" t="s">
        <v>1053</v>
      </c>
      <c r="D668" s="149" t="s">
        <v>2</v>
      </c>
      <c r="E668" s="148" t="s">
        <v>1054</v>
      </c>
      <c r="F668" s="148" t="s">
        <v>1055</v>
      </c>
      <c r="G668" s="148" t="s">
        <v>1056</v>
      </c>
      <c r="H668" s="148" t="s">
        <v>39</v>
      </c>
      <c r="I668" s="150"/>
      <c r="J668" s="150" t="s">
        <v>40</v>
      </c>
      <c r="K668" s="151">
        <v>235</v>
      </c>
      <c r="L668" s="187"/>
      <c r="M668" s="152">
        <v>40</v>
      </c>
      <c r="N668" s="153"/>
      <c r="O668" s="188">
        <f t="shared" si="105"/>
        <v>0</v>
      </c>
      <c r="P668" s="109" t="s">
        <v>1462</v>
      </c>
      <c r="Q668" s="108">
        <f t="shared" si="121"/>
        <v>0</v>
      </c>
      <c r="R668" s="185">
        <f t="shared" si="113"/>
        <v>0</v>
      </c>
      <c r="S668" s="148"/>
      <c r="T668" s="148"/>
      <c r="U668" s="155"/>
      <c r="V668" s="155"/>
      <c r="W668" s="155"/>
      <c r="X668" s="155"/>
      <c r="Y668" s="155"/>
      <c r="Z668" s="101">
        <v>23</v>
      </c>
      <c r="AA668" s="102" t="s">
        <v>1055</v>
      </c>
      <c r="AB668" s="102" t="s">
        <v>1056</v>
      </c>
      <c r="AC668" s="102" t="s">
        <v>39</v>
      </c>
    </row>
    <row r="669" spans="1:29">
      <c r="A669" s="3">
        <v>1</v>
      </c>
      <c r="B669" s="35" t="s">
        <v>19</v>
      </c>
      <c r="C669" s="35" t="s">
        <v>1057</v>
      </c>
      <c r="D669" s="36" t="s">
        <v>2</v>
      </c>
      <c r="E669" s="35" t="s">
        <v>1058</v>
      </c>
      <c r="F669" s="35" t="s">
        <v>1059</v>
      </c>
      <c r="G669" s="35" t="s">
        <v>1060</v>
      </c>
      <c r="H669" s="35" t="s">
        <v>39</v>
      </c>
      <c r="I669" s="147" t="s">
        <v>44</v>
      </c>
      <c r="J669" s="37" t="s">
        <v>69</v>
      </c>
      <c r="K669" s="105">
        <v>165</v>
      </c>
      <c r="L669" s="179"/>
      <c r="M669" s="39">
        <v>24</v>
      </c>
      <c r="N669" s="40"/>
      <c r="O669" s="185">
        <f t="shared" si="105"/>
        <v>0</v>
      </c>
      <c r="P669" s="109" t="s">
        <v>1464</v>
      </c>
      <c r="Q669" s="108">
        <f t="shared" si="121"/>
        <v>0</v>
      </c>
      <c r="R669" s="185">
        <f t="shared" si="113"/>
        <v>0</v>
      </c>
      <c r="S669" s="35"/>
      <c r="T669" s="35"/>
      <c r="U669" s="42"/>
      <c r="V669" s="42"/>
      <c r="W669" s="42"/>
      <c r="X669" s="42"/>
      <c r="Y669" s="42"/>
      <c r="Z669" s="101">
        <v>23</v>
      </c>
      <c r="AA669" s="102" t="s">
        <v>1059</v>
      </c>
      <c r="AB669" s="102" t="s">
        <v>1060</v>
      </c>
      <c r="AC669" s="102" t="s">
        <v>39</v>
      </c>
    </row>
    <row r="670" spans="1:29" s="189" customFormat="1" hidden="1">
      <c r="A670" s="195">
        <v>0</v>
      </c>
      <c r="B670" s="148" t="s">
        <v>19</v>
      </c>
      <c r="C670" s="148" t="s">
        <v>1061</v>
      </c>
      <c r="D670" s="149" t="s">
        <v>2</v>
      </c>
      <c r="E670" s="148" t="s">
        <v>1062</v>
      </c>
      <c r="F670" s="148" t="s">
        <v>1063</v>
      </c>
      <c r="G670" s="148" t="s">
        <v>1037</v>
      </c>
      <c r="H670" s="148" t="s">
        <v>39</v>
      </c>
      <c r="I670" s="150"/>
      <c r="J670" s="150" t="s">
        <v>40</v>
      </c>
      <c r="K670" s="151">
        <v>271</v>
      </c>
      <c r="L670" s="187"/>
      <c r="M670" s="152">
        <v>40</v>
      </c>
      <c r="N670" s="153"/>
      <c r="O670" s="188">
        <f t="shared" si="105"/>
        <v>0</v>
      </c>
      <c r="P670" s="109" t="s">
        <v>1462</v>
      </c>
      <c r="Q670" s="108">
        <f t="shared" si="121"/>
        <v>0</v>
      </c>
      <c r="R670" s="185">
        <f t="shared" si="113"/>
        <v>0</v>
      </c>
      <c r="S670" s="148"/>
      <c r="T670" s="148"/>
      <c r="U670" s="155"/>
      <c r="V670" s="155"/>
      <c r="W670" s="155"/>
      <c r="X670" s="155"/>
      <c r="Y670" s="155"/>
      <c r="Z670" s="101">
        <v>23</v>
      </c>
      <c r="AA670" s="102" t="s">
        <v>1063</v>
      </c>
      <c r="AB670" s="102" t="s">
        <v>1037</v>
      </c>
      <c r="AC670" s="102" t="s">
        <v>39</v>
      </c>
    </row>
    <row r="671" spans="1:29">
      <c r="A671" s="3">
        <v>80</v>
      </c>
      <c r="B671" s="35" t="s">
        <v>19</v>
      </c>
      <c r="C671" s="35" t="s">
        <v>1064</v>
      </c>
      <c r="D671" s="36" t="s">
        <v>2</v>
      </c>
      <c r="E671" s="35" t="s">
        <v>1065</v>
      </c>
      <c r="F671" s="35" t="s">
        <v>1066</v>
      </c>
      <c r="G671" s="35" t="s">
        <v>1067</v>
      </c>
      <c r="H671" s="35" t="s">
        <v>39</v>
      </c>
      <c r="I671" s="37"/>
      <c r="J671" s="37" t="s">
        <v>40</v>
      </c>
      <c r="K671" s="105">
        <v>257</v>
      </c>
      <c r="L671" s="179"/>
      <c r="M671" s="39">
        <v>40</v>
      </c>
      <c r="N671" s="40"/>
      <c r="O671" s="185">
        <f t="shared" si="105"/>
        <v>0</v>
      </c>
      <c r="P671" s="109" t="s">
        <v>1462</v>
      </c>
      <c r="Q671" s="108">
        <f t="shared" si="121"/>
        <v>0</v>
      </c>
      <c r="R671" s="185">
        <f t="shared" si="113"/>
        <v>0</v>
      </c>
      <c r="S671" s="35"/>
      <c r="T671" s="35"/>
      <c r="U671" s="42"/>
      <c r="V671" s="42"/>
      <c r="W671" s="42"/>
      <c r="X671" s="42"/>
      <c r="Y671" s="42"/>
      <c r="Z671" s="101">
        <v>23</v>
      </c>
      <c r="AA671" s="102" t="s">
        <v>1066</v>
      </c>
      <c r="AB671" s="102" t="s">
        <v>1067</v>
      </c>
      <c r="AC671" s="102" t="s">
        <v>39</v>
      </c>
    </row>
    <row r="672" spans="1:29" s="189" customFormat="1" hidden="1">
      <c r="A672" s="195">
        <v>0</v>
      </c>
      <c r="B672" s="148" t="s">
        <v>19</v>
      </c>
      <c r="C672" s="148" t="s">
        <v>1068</v>
      </c>
      <c r="D672" s="149" t="s">
        <v>2</v>
      </c>
      <c r="E672" s="148" t="s">
        <v>1069</v>
      </c>
      <c r="F672" s="148" t="s">
        <v>1070</v>
      </c>
      <c r="G672" s="148" t="s">
        <v>1037</v>
      </c>
      <c r="H672" s="148" t="s">
        <v>39</v>
      </c>
      <c r="I672" s="150"/>
      <c r="J672" s="150" t="s">
        <v>40</v>
      </c>
      <c r="K672" s="151">
        <v>271</v>
      </c>
      <c r="L672" s="187"/>
      <c r="M672" s="152">
        <v>40</v>
      </c>
      <c r="N672" s="153"/>
      <c r="O672" s="188">
        <f t="shared" si="105"/>
        <v>0</v>
      </c>
      <c r="P672" s="109" t="s">
        <v>1462</v>
      </c>
      <c r="Q672" s="108">
        <f t="shared" si="121"/>
        <v>0</v>
      </c>
      <c r="R672" s="185">
        <f t="shared" si="113"/>
        <v>0</v>
      </c>
      <c r="S672" s="148"/>
      <c r="T672" s="148"/>
      <c r="U672" s="155"/>
      <c r="V672" s="155"/>
      <c r="W672" s="155"/>
      <c r="X672" s="155"/>
      <c r="Y672" s="155"/>
      <c r="Z672" s="101">
        <v>23</v>
      </c>
      <c r="AA672" s="102" t="s">
        <v>1070</v>
      </c>
      <c r="AB672" s="102" t="s">
        <v>1037</v>
      </c>
      <c r="AC672" s="102" t="s">
        <v>39</v>
      </c>
    </row>
    <row r="673" spans="1:29" s="189" customFormat="1" hidden="1">
      <c r="A673" s="195">
        <v>0</v>
      </c>
      <c r="B673" s="148" t="s">
        <v>19</v>
      </c>
      <c r="C673" s="148" t="s">
        <v>1071</v>
      </c>
      <c r="D673" s="149" t="s">
        <v>2</v>
      </c>
      <c r="E673" s="148" t="s">
        <v>1069</v>
      </c>
      <c r="F673" s="148" t="s">
        <v>1070</v>
      </c>
      <c r="G673" s="148" t="s">
        <v>1072</v>
      </c>
      <c r="H673" s="148" t="s">
        <v>39</v>
      </c>
      <c r="I673" s="150"/>
      <c r="J673" s="150" t="s">
        <v>40</v>
      </c>
      <c r="K673" s="151">
        <v>391</v>
      </c>
      <c r="L673" s="187"/>
      <c r="M673" s="152">
        <v>40</v>
      </c>
      <c r="N673" s="153"/>
      <c r="O673" s="188">
        <f t="shared" si="105"/>
        <v>0</v>
      </c>
      <c r="P673" s="109" t="s">
        <v>1462</v>
      </c>
      <c r="Q673" s="108">
        <f t="shared" si="121"/>
        <v>0</v>
      </c>
      <c r="R673" s="185">
        <f t="shared" si="113"/>
        <v>0</v>
      </c>
      <c r="S673" s="148"/>
      <c r="T673" s="148"/>
      <c r="U673" s="155"/>
      <c r="V673" s="155"/>
      <c r="W673" s="155"/>
      <c r="X673" s="155"/>
      <c r="Y673" s="155"/>
      <c r="Z673" s="101">
        <v>23</v>
      </c>
      <c r="AA673" s="102" t="s">
        <v>1070</v>
      </c>
      <c r="AB673" s="102" t="s">
        <v>1072</v>
      </c>
      <c r="AC673" s="102" t="s">
        <v>39</v>
      </c>
    </row>
    <row r="674" spans="1:29" s="189" customFormat="1" hidden="1">
      <c r="A674" s="195">
        <v>0</v>
      </c>
      <c r="B674" s="148" t="s">
        <v>19</v>
      </c>
      <c r="C674" s="148" t="s">
        <v>1073</v>
      </c>
      <c r="D674" s="149" t="s">
        <v>2</v>
      </c>
      <c r="E674" s="148" t="s">
        <v>1074</v>
      </c>
      <c r="F674" s="148" t="s">
        <v>1075</v>
      </c>
      <c r="G674" s="148" t="s">
        <v>1076</v>
      </c>
      <c r="H674" s="148" t="s">
        <v>39</v>
      </c>
      <c r="I674" s="150"/>
      <c r="J674" s="150" t="s">
        <v>40</v>
      </c>
      <c r="K674" s="151">
        <v>326</v>
      </c>
      <c r="L674" s="187"/>
      <c r="M674" s="152">
        <v>40</v>
      </c>
      <c r="N674" s="153"/>
      <c r="O674" s="188">
        <f t="shared" si="105"/>
        <v>0</v>
      </c>
      <c r="P674" s="109" t="s">
        <v>1462</v>
      </c>
      <c r="Q674" s="108">
        <f t="shared" si="121"/>
        <v>0</v>
      </c>
      <c r="R674" s="185">
        <f t="shared" si="113"/>
        <v>0</v>
      </c>
      <c r="S674" s="148"/>
      <c r="T674" s="148"/>
      <c r="U674" s="155"/>
      <c r="V674" s="155"/>
      <c r="W674" s="155"/>
      <c r="X674" s="155"/>
      <c r="Y674" s="155"/>
      <c r="Z674" s="101">
        <v>23</v>
      </c>
      <c r="AA674" s="102" t="s">
        <v>1075</v>
      </c>
      <c r="AB674" s="102" t="s">
        <v>1076</v>
      </c>
      <c r="AC674" s="102" t="s">
        <v>39</v>
      </c>
    </row>
    <row r="675" spans="1:29">
      <c r="A675" s="3">
        <v>40</v>
      </c>
      <c r="B675" s="35" t="s">
        <v>19</v>
      </c>
      <c r="C675" s="35" t="s">
        <v>1077</v>
      </c>
      <c r="D675" s="36" t="s">
        <v>2</v>
      </c>
      <c r="E675" s="35" t="s">
        <v>1078</v>
      </c>
      <c r="F675" s="35" t="s">
        <v>1079</v>
      </c>
      <c r="G675" s="35" t="s">
        <v>1080</v>
      </c>
      <c r="H675" s="35" t="s">
        <v>39</v>
      </c>
      <c r="I675" s="37"/>
      <c r="J675" s="37" t="s">
        <v>40</v>
      </c>
      <c r="K675" s="105">
        <v>271</v>
      </c>
      <c r="L675" s="179"/>
      <c r="M675" s="39">
        <v>40</v>
      </c>
      <c r="N675" s="40"/>
      <c r="O675" s="185">
        <f t="shared" si="105"/>
        <v>0</v>
      </c>
      <c r="P675" s="109" t="s">
        <v>1462</v>
      </c>
      <c r="Q675" s="108">
        <f t="shared" si="121"/>
        <v>0</v>
      </c>
      <c r="R675" s="185">
        <f t="shared" si="113"/>
        <v>0</v>
      </c>
      <c r="S675" s="35"/>
      <c r="T675" s="35"/>
      <c r="U675" s="42"/>
      <c r="V675" s="42"/>
      <c r="W675" s="42"/>
      <c r="X675" s="42"/>
      <c r="Y675" s="42"/>
      <c r="Z675" s="101">
        <v>23</v>
      </c>
      <c r="AA675" s="102" t="s">
        <v>1079</v>
      </c>
      <c r="AB675" s="102" t="s">
        <v>1080</v>
      </c>
      <c r="AC675" s="102" t="s">
        <v>39</v>
      </c>
    </row>
    <row r="676" spans="1:29">
      <c r="A676" s="3" t="s">
        <v>2047</v>
      </c>
      <c r="B676" s="35" t="s">
        <v>19</v>
      </c>
      <c r="C676" s="35" t="s">
        <v>1081</v>
      </c>
      <c r="D676" s="36" t="s">
        <v>2</v>
      </c>
      <c r="E676" s="35" t="s">
        <v>1078</v>
      </c>
      <c r="F676" s="35" t="s">
        <v>1079</v>
      </c>
      <c r="G676" s="35" t="s">
        <v>1082</v>
      </c>
      <c r="H676" s="35" t="s">
        <v>39</v>
      </c>
      <c r="I676" s="37"/>
      <c r="J676" s="37" t="s">
        <v>40</v>
      </c>
      <c r="K676" s="105">
        <v>271</v>
      </c>
      <c r="L676" s="179"/>
      <c r="M676" s="39">
        <v>40</v>
      </c>
      <c r="N676" s="40"/>
      <c r="O676" s="185">
        <f t="shared" si="105"/>
        <v>0</v>
      </c>
      <c r="P676" s="109" t="s">
        <v>1462</v>
      </c>
      <c r="Q676" s="108">
        <f t="shared" si="121"/>
        <v>0</v>
      </c>
      <c r="R676" s="185">
        <f t="shared" si="113"/>
        <v>0</v>
      </c>
      <c r="S676" s="35"/>
      <c r="T676" s="35"/>
      <c r="U676" s="42"/>
      <c r="V676" s="42"/>
      <c r="W676" s="42"/>
      <c r="X676" s="42"/>
      <c r="Y676" s="42"/>
      <c r="Z676" s="101">
        <v>23</v>
      </c>
      <c r="AA676" s="102" t="s">
        <v>1079</v>
      </c>
      <c r="AB676" s="102" t="s">
        <v>1082</v>
      </c>
      <c r="AC676" s="102" t="s">
        <v>39</v>
      </c>
    </row>
    <row r="677" spans="1:29" s="189" customFormat="1" hidden="1">
      <c r="A677" s="195">
        <v>0</v>
      </c>
      <c r="B677" s="148" t="s">
        <v>19</v>
      </c>
      <c r="C677" s="148" t="s">
        <v>1083</v>
      </c>
      <c r="D677" s="149" t="s">
        <v>2</v>
      </c>
      <c r="E677" s="148" t="s">
        <v>1084</v>
      </c>
      <c r="F677" s="148" t="s">
        <v>1085</v>
      </c>
      <c r="G677" s="148" t="s">
        <v>1086</v>
      </c>
      <c r="H677" s="148" t="s">
        <v>116</v>
      </c>
      <c r="I677" s="150"/>
      <c r="J677" s="150" t="s">
        <v>40</v>
      </c>
      <c r="K677" s="151">
        <v>327</v>
      </c>
      <c r="L677" s="187"/>
      <c r="M677" s="152">
        <v>25</v>
      </c>
      <c r="N677" s="153"/>
      <c r="O677" s="188">
        <f t="shared" si="105"/>
        <v>0</v>
      </c>
      <c r="P677" s="109" t="s">
        <v>1462</v>
      </c>
      <c r="Q677" s="108">
        <f t="shared" si="121"/>
        <v>0</v>
      </c>
      <c r="R677" s="185">
        <f t="shared" si="113"/>
        <v>0</v>
      </c>
      <c r="S677" s="148"/>
      <c r="T677" s="148"/>
      <c r="U677" s="155"/>
      <c r="V677" s="155"/>
      <c r="W677" s="155"/>
      <c r="X677" s="155"/>
      <c r="Y677" s="155"/>
      <c r="Z677" s="101">
        <v>23</v>
      </c>
      <c r="AA677" s="102" t="s">
        <v>1085</v>
      </c>
      <c r="AB677" s="102" t="s">
        <v>1086</v>
      </c>
      <c r="AC677" s="102" t="s">
        <v>116</v>
      </c>
    </row>
    <row r="678" spans="1:29" s="189" customFormat="1" hidden="1">
      <c r="A678" s="195">
        <v>0</v>
      </c>
      <c r="B678" s="148" t="s">
        <v>19</v>
      </c>
      <c r="C678" s="148" t="s">
        <v>1527</v>
      </c>
      <c r="D678" s="149"/>
      <c r="E678" s="148" t="s">
        <v>1574</v>
      </c>
      <c r="F678" s="148" t="s">
        <v>1548</v>
      </c>
      <c r="G678" s="148" t="s">
        <v>1606</v>
      </c>
      <c r="H678" s="148" t="s">
        <v>39</v>
      </c>
      <c r="I678" s="150"/>
      <c r="J678" s="150" t="s">
        <v>40</v>
      </c>
      <c r="K678" s="151">
        <v>257</v>
      </c>
      <c r="L678" s="187"/>
      <c r="M678" s="152">
        <v>40</v>
      </c>
      <c r="N678" s="153"/>
      <c r="O678" s="188">
        <f t="shared" si="105"/>
        <v>0</v>
      </c>
      <c r="P678" s="109" t="s">
        <v>1462</v>
      </c>
      <c r="Q678" s="108">
        <f t="shared" ref="Q678" si="124">N678/M678</f>
        <v>0</v>
      </c>
      <c r="R678" s="185">
        <f t="shared" ref="R678:R709" si="125">IF(SUM($O$26:$O$5170)&gt;=100000,IF(L678&lt;&gt;"",O678,O678*0.95),O678)</f>
        <v>0</v>
      </c>
      <c r="S678" s="148"/>
      <c r="T678" s="148"/>
      <c r="U678" s="155"/>
      <c r="V678" s="155"/>
      <c r="W678" s="155"/>
      <c r="X678" s="155"/>
      <c r="Y678" s="155"/>
      <c r="Z678" s="101">
        <v>23</v>
      </c>
      <c r="AA678" s="102" t="s">
        <v>1548</v>
      </c>
      <c r="AB678" s="102" t="s">
        <v>1606</v>
      </c>
      <c r="AC678" s="102" t="s">
        <v>39</v>
      </c>
    </row>
    <row r="679" spans="1:29">
      <c r="A679" s="3" t="s">
        <v>2047</v>
      </c>
      <c r="B679" s="35" t="s">
        <v>19</v>
      </c>
      <c r="C679" s="35" t="s">
        <v>1087</v>
      </c>
      <c r="D679" s="36" t="s">
        <v>2</v>
      </c>
      <c r="E679" s="35" t="s">
        <v>1088</v>
      </c>
      <c r="F679" s="35" t="s">
        <v>1089</v>
      </c>
      <c r="G679" s="35" t="s">
        <v>1090</v>
      </c>
      <c r="H679" s="35" t="s">
        <v>39</v>
      </c>
      <c r="I679" s="147" t="s">
        <v>44</v>
      </c>
      <c r="J679" s="37" t="s">
        <v>69</v>
      </c>
      <c r="K679" s="105">
        <v>105</v>
      </c>
      <c r="L679" s="179"/>
      <c r="M679" s="39">
        <v>24</v>
      </c>
      <c r="N679" s="40"/>
      <c r="O679" s="185">
        <f t="shared" ref="O679:O745" si="126">IF(L679&lt;&gt;"",N679*L679,K679*N679)</f>
        <v>0</v>
      </c>
      <c r="P679" s="109" t="s">
        <v>1464</v>
      </c>
      <c r="Q679" s="108">
        <f t="shared" ref="Q679:Q689" si="127">N679/M679</f>
        <v>0</v>
      </c>
      <c r="R679" s="185">
        <f t="shared" si="125"/>
        <v>0</v>
      </c>
      <c r="S679" s="35"/>
      <c r="T679" s="35"/>
      <c r="U679" s="42"/>
      <c r="V679" s="42"/>
      <c r="W679" s="42"/>
      <c r="X679" s="42"/>
      <c r="Y679" s="42"/>
      <c r="Z679" s="101">
        <v>23</v>
      </c>
      <c r="AA679" s="102" t="s">
        <v>1089</v>
      </c>
      <c r="AB679" s="102" t="s">
        <v>1090</v>
      </c>
      <c r="AC679" s="102" t="s">
        <v>39</v>
      </c>
    </row>
    <row r="680" spans="1:29" s="189" customFormat="1" hidden="1">
      <c r="A680" s="195">
        <v>0</v>
      </c>
      <c r="B680" s="148" t="s">
        <v>19</v>
      </c>
      <c r="C680" s="148" t="s">
        <v>1091</v>
      </c>
      <c r="D680" s="149" t="s">
        <v>2</v>
      </c>
      <c r="E680" s="148" t="s">
        <v>1088</v>
      </c>
      <c r="F680" s="148" t="s">
        <v>1089</v>
      </c>
      <c r="G680" s="148" t="s">
        <v>1092</v>
      </c>
      <c r="H680" s="148" t="s">
        <v>39</v>
      </c>
      <c r="I680" s="150"/>
      <c r="J680" s="150" t="s">
        <v>40</v>
      </c>
      <c r="K680" s="151">
        <v>229</v>
      </c>
      <c r="L680" s="187"/>
      <c r="M680" s="152">
        <v>40</v>
      </c>
      <c r="N680" s="153"/>
      <c r="O680" s="188">
        <f t="shared" si="126"/>
        <v>0</v>
      </c>
      <c r="P680" s="109" t="s">
        <v>1462</v>
      </c>
      <c r="Q680" s="108">
        <f t="shared" si="127"/>
        <v>0</v>
      </c>
      <c r="R680" s="185">
        <f t="shared" si="125"/>
        <v>0</v>
      </c>
      <c r="S680" s="148"/>
      <c r="T680" s="148"/>
      <c r="U680" s="155"/>
      <c r="V680" s="155"/>
      <c r="W680" s="155"/>
      <c r="X680" s="155"/>
      <c r="Y680" s="155"/>
      <c r="Z680" s="101">
        <v>23</v>
      </c>
      <c r="AA680" s="102" t="s">
        <v>1089</v>
      </c>
      <c r="AB680" s="102" t="s">
        <v>1092</v>
      </c>
      <c r="AC680" s="102" t="s">
        <v>39</v>
      </c>
    </row>
    <row r="681" spans="1:29">
      <c r="A681" s="3" t="s">
        <v>2047</v>
      </c>
      <c r="B681" s="35" t="s">
        <v>19</v>
      </c>
      <c r="C681" s="35" t="s">
        <v>1093</v>
      </c>
      <c r="D681" s="36" t="s">
        <v>2</v>
      </c>
      <c r="E681" s="35" t="s">
        <v>1088</v>
      </c>
      <c r="F681" s="35" t="s">
        <v>1089</v>
      </c>
      <c r="G681" s="35" t="s">
        <v>1094</v>
      </c>
      <c r="H681" s="35" t="s">
        <v>39</v>
      </c>
      <c r="I681" s="147" t="s">
        <v>44</v>
      </c>
      <c r="J681" s="37" t="s">
        <v>69</v>
      </c>
      <c r="K681" s="105">
        <v>92</v>
      </c>
      <c r="L681" s="179"/>
      <c r="M681" s="39">
        <v>24</v>
      </c>
      <c r="N681" s="40"/>
      <c r="O681" s="185">
        <f t="shared" si="126"/>
        <v>0</v>
      </c>
      <c r="P681" s="109" t="s">
        <v>1464</v>
      </c>
      <c r="Q681" s="108">
        <f t="shared" si="127"/>
        <v>0</v>
      </c>
      <c r="R681" s="185">
        <f t="shared" si="125"/>
        <v>0</v>
      </c>
      <c r="S681" s="35"/>
      <c r="T681" s="35"/>
      <c r="U681" s="42"/>
      <c r="V681" s="42"/>
      <c r="W681" s="42"/>
      <c r="X681" s="42"/>
      <c r="Y681" s="42"/>
      <c r="Z681" s="101">
        <v>23</v>
      </c>
      <c r="AA681" s="102" t="s">
        <v>1089</v>
      </c>
      <c r="AB681" s="102" t="s">
        <v>1094</v>
      </c>
      <c r="AC681" s="102" t="s">
        <v>39</v>
      </c>
    </row>
    <row r="682" spans="1:29">
      <c r="A682" s="3" t="s">
        <v>2047</v>
      </c>
      <c r="B682" s="35" t="s">
        <v>19</v>
      </c>
      <c r="C682" s="35" t="s">
        <v>1095</v>
      </c>
      <c r="D682" s="36" t="s">
        <v>2</v>
      </c>
      <c r="E682" s="35" t="s">
        <v>1088</v>
      </c>
      <c r="F682" s="35" t="s">
        <v>1089</v>
      </c>
      <c r="G682" s="35" t="s">
        <v>1096</v>
      </c>
      <c r="H682" s="35" t="s">
        <v>39</v>
      </c>
      <c r="I682" s="147" t="s">
        <v>44</v>
      </c>
      <c r="J682" s="37" t="s">
        <v>69</v>
      </c>
      <c r="K682" s="105">
        <v>105</v>
      </c>
      <c r="L682" s="179"/>
      <c r="M682" s="39">
        <v>24</v>
      </c>
      <c r="N682" s="40"/>
      <c r="O682" s="185">
        <f t="shared" si="126"/>
        <v>0</v>
      </c>
      <c r="P682" s="109" t="s">
        <v>1464</v>
      </c>
      <c r="Q682" s="108">
        <f t="shared" si="127"/>
        <v>0</v>
      </c>
      <c r="R682" s="185">
        <f t="shared" si="125"/>
        <v>0</v>
      </c>
      <c r="S682" s="35"/>
      <c r="T682" s="35"/>
      <c r="U682" s="42"/>
      <c r="V682" s="42"/>
      <c r="W682" s="42"/>
      <c r="X682" s="42"/>
      <c r="Y682" s="42"/>
      <c r="Z682" s="101">
        <v>23</v>
      </c>
      <c r="AA682" s="102" t="s">
        <v>1089</v>
      </c>
      <c r="AB682" s="102" t="s">
        <v>1096</v>
      </c>
      <c r="AC682" s="102" t="s">
        <v>39</v>
      </c>
    </row>
    <row r="683" spans="1:29" s="189" customFormat="1" hidden="1">
      <c r="A683" s="195">
        <v>0</v>
      </c>
      <c r="B683" s="148" t="s">
        <v>19</v>
      </c>
      <c r="C683" s="148" t="s">
        <v>1097</v>
      </c>
      <c r="D683" s="149" t="s">
        <v>2</v>
      </c>
      <c r="E683" s="148" t="s">
        <v>1088</v>
      </c>
      <c r="F683" s="148" t="s">
        <v>1089</v>
      </c>
      <c r="G683" s="148" t="s">
        <v>1098</v>
      </c>
      <c r="H683" s="148" t="s">
        <v>39</v>
      </c>
      <c r="I683" s="150"/>
      <c r="J683" s="150" t="s">
        <v>40</v>
      </c>
      <c r="K683" s="151">
        <v>229</v>
      </c>
      <c r="L683" s="187"/>
      <c r="M683" s="152">
        <v>40</v>
      </c>
      <c r="N683" s="153"/>
      <c r="O683" s="188">
        <f t="shared" si="126"/>
        <v>0</v>
      </c>
      <c r="P683" s="109" t="s">
        <v>1462</v>
      </c>
      <c r="Q683" s="108">
        <f t="shared" si="127"/>
        <v>0</v>
      </c>
      <c r="R683" s="185">
        <f t="shared" si="125"/>
        <v>0</v>
      </c>
      <c r="S683" s="148"/>
      <c r="T683" s="148"/>
      <c r="U683" s="155"/>
      <c r="V683" s="155"/>
      <c r="W683" s="155"/>
      <c r="X683" s="155"/>
      <c r="Y683" s="155"/>
      <c r="Z683" s="101">
        <v>23</v>
      </c>
      <c r="AA683" s="102" t="s">
        <v>1089</v>
      </c>
      <c r="AB683" s="102" t="s">
        <v>1098</v>
      </c>
      <c r="AC683" s="102" t="s">
        <v>39</v>
      </c>
    </row>
    <row r="684" spans="1:29">
      <c r="A684" s="3" t="s">
        <v>2047</v>
      </c>
      <c r="B684" s="35" t="s">
        <v>19</v>
      </c>
      <c r="C684" s="35" t="s">
        <v>1099</v>
      </c>
      <c r="D684" s="36" t="s">
        <v>2</v>
      </c>
      <c r="E684" s="35" t="s">
        <v>1088</v>
      </c>
      <c r="F684" s="35" t="s">
        <v>1089</v>
      </c>
      <c r="G684" s="35" t="s">
        <v>1100</v>
      </c>
      <c r="H684" s="35" t="s">
        <v>39</v>
      </c>
      <c r="I684" s="147" t="s">
        <v>44</v>
      </c>
      <c r="J684" s="37" t="s">
        <v>69</v>
      </c>
      <c r="K684" s="105">
        <v>105</v>
      </c>
      <c r="L684" s="179"/>
      <c r="M684" s="39">
        <v>24</v>
      </c>
      <c r="N684" s="40"/>
      <c r="O684" s="185">
        <f t="shared" si="126"/>
        <v>0</v>
      </c>
      <c r="P684" s="109" t="s">
        <v>1464</v>
      </c>
      <c r="Q684" s="108">
        <f t="shared" si="127"/>
        <v>0</v>
      </c>
      <c r="R684" s="185">
        <f t="shared" si="125"/>
        <v>0</v>
      </c>
      <c r="S684" s="35"/>
      <c r="T684" s="35"/>
      <c r="U684" s="42"/>
      <c r="V684" s="42"/>
      <c r="W684" s="42"/>
      <c r="X684" s="42"/>
      <c r="Y684" s="42"/>
      <c r="Z684" s="101">
        <v>23</v>
      </c>
      <c r="AA684" s="102" t="s">
        <v>1089</v>
      </c>
      <c r="AB684" s="102" t="s">
        <v>1100</v>
      </c>
      <c r="AC684" s="102" t="s">
        <v>39</v>
      </c>
    </row>
    <row r="685" spans="1:29">
      <c r="A685" s="3" t="s">
        <v>2047</v>
      </c>
      <c r="B685" s="35" t="s">
        <v>19</v>
      </c>
      <c r="C685" s="35" t="s">
        <v>1101</v>
      </c>
      <c r="D685" s="36" t="s">
        <v>2</v>
      </c>
      <c r="E685" s="35" t="s">
        <v>1088</v>
      </c>
      <c r="F685" s="35" t="s">
        <v>1089</v>
      </c>
      <c r="G685" s="35" t="s">
        <v>1102</v>
      </c>
      <c r="H685" s="35" t="s">
        <v>39</v>
      </c>
      <c r="I685" s="147" t="s">
        <v>44</v>
      </c>
      <c r="J685" s="37" t="s">
        <v>69</v>
      </c>
      <c r="K685" s="105">
        <v>92</v>
      </c>
      <c r="L685" s="179"/>
      <c r="M685" s="39">
        <v>24</v>
      </c>
      <c r="N685" s="40"/>
      <c r="O685" s="185">
        <f t="shared" si="126"/>
        <v>0</v>
      </c>
      <c r="P685" s="109" t="s">
        <v>1464</v>
      </c>
      <c r="Q685" s="108">
        <f t="shared" si="127"/>
        <v>0</v>
      </c>
      <c r="R685" s="185">
        <f t="shared" si="125"/>
        <v>0</v>
      </c>
      <c r="S685" s="35"/>
      <c r="T685" s="35"/>
      <c r="U685" s="42"/>
      <c r="V685" s="42"/>
      <c r="W685" s="42"/>
      <c r="X685" s="42"/>
      <c r="Y685" s="42"/>
      <c r="Z685" s="101">
        <v>23</v>
      </c>
      <c r="AA685" s="102" t="s">
        <v>1089</v>
      </c>
      <c r="AB685" s="102" t="s">
        <v>1102</v>
      </c>
      <c r="AC685" s="102" t="s">
        <v>39</v>
      </c>
    </row>
    <row r="686" spans="1:29" s="189" customFormat="1" hidden="1">
      <c r="A686" s="195">
        <v>0</v>
      </c>
      <c r="B686" s="148" t="s">
        <v>19</v>
      </c>
      <c r="C686" s="148" t="s">
        <v>1103</v>
      </c>
      <c r="D686" s="149" t="s">
        <v>2</v>
      </c>
      <c r="E686" s="148" t="s">
        <v>1088</v>
      </c>
      <c r="F686" s="148" t="s">
        <v>1089</v>
      </c>
      <c r="G686" s="148" t="s">
        <v>1104</v>
      </c>
      <c r="H686" s="148" t="s">
        <v>39</v>
      </c>
      <c r="I686" s="156"/>
      <c r="J686" s="150" t="s">
        <v>69</v>
      </c>
      <c r="K686" s="151">
        <v>105</v>
      </c>
      <c r="L686" s="187"/>
      <c r="M686" s="152">
        <v>24</v>
      </c>
      <c r="N686" s="153"/>
      <c r="O686" s="188">
        <f t="shared" si="126"/>
        <v>0</v>
      </c>
      <c r="P686" s="109" t="s">
        <v>1464</v>
      </c>
      <c r="Q686" s="108">
        <f t="shared" si="127"/>
        <v>0</v>
      </c>
      <c r="R686" s="185">
        <f t="shared" si="125"/>
        <v>0</v>
      </c>
      <c r="S686" s="148"/>
      <c r="T686" s="148"/>
      <c r="U686" s="155"/>
      <c r="V686" s="155"/>
      <c r="W686" s="155"/>
      <c r="X686" s="155"/>
      <c r="Y686" s="155"/>
      <c r="Z686" s="101">
        <v>23</v>
      </c>
      <c r="AA686" s="102" t="s">
        <v>1089</v>
      </c>
      <c r="AB686" s="102" t="s">
        <v>1104</v>
      </c>
      <c r="AC686" s="102" t="s">
        <v>39</v>
      </c>
    </row>
    <row r="687" spans="1:29" s="189" customFormat="1" hidden="1">
      <c r="A687" s="195">
        <v>0</v>
      </c>
      <c r="B687" s="148" t="s">
        <v>19</v>
      </c>
      <c r="C687" s="148" t="s">
        <v>1646</v>
      </c>
      <c r="D687" s="149" t="s">
        <v>2</v>
      </c>
      <c r="E687" s="148" t="s">
        <v>1088</v>
      </c>
      <c r="F687" s="148" t="s">
        <v>1089</v>
      </c>
      <c r="G687" s="148" t="s">
        <v>1645</v>
      </c>
      <c r="H687" s="148" t="s">
        <v>39</v>
      </c>
      <c r="I687" s="156"/>
      <c r="J687" s="150" t="s">
        <v>69</v>
      </c>
      <c r="K687" s="151">
        <v>105</v>
      </c>
      <c r="L687" s="187"/>
      <c r="M687" s="152">
        <v>24</v>
      </c>
      <c r="N687" s="153"/>
      <c r="O687" s="188">
        <f t="shared" si="126"/>
        <v>0</v>
      </c>
      <c r="P687" s="109" t="s">
        <v>1464</v>
      </c>
      <c r="Q687" s="108">
        <f t="shared" ref="Q687" si="128">N687/M687</f>
        <v>0</v>
      </c>
      <c r="R687" s="185">
        <f t="shared" si="125"/>
        <v>0</v>
      </c>
      <c r="S687" s="148"/>
      <c r="T687" s="148"/>
      <c r="U687" s="155"/>
      <c r="V687" s="155"/>
      <c r="W687" s="155"/>
      <c r="X687" s="155"/>
      <c r="Y687" s="155"/>
      <c r="Z687" s="101">
        <v>23</v>
      </c>
      <c r="AA687" s="102" t="s">
        <v>1089</v>
      </c>
      <c r="AB687" s="102" t="s">
        <v>1645</v>
      </c>
      <c r="AC687" s="102" t="s">
        <v>39</v>
      </c>
    </row>
    <row r="688" spans="1:29">
      <c r="A688" s="3" t="s">
        <v>2047</v>
      </c>
      <c r="B688" s="35" t="s">
        <v>19</v>
      </c>
      <c r="C688" s="35" t="s">
        <v>1105</v>
      </c>
      <c r="D688" s="36" t="s">
        <v>2</v>
      </c>
      <c r="E688" s="35" t="s">
        <v>1088</v>
      </c>
      <c r="F688" s="35" t="s">
        <v>1089</v>
      </c>
      <c r="G688" s="35" t="s">
        <v>1106</v>
      </c>
      <c r="H688" s="35" t="s">
        <v>39</v>
      </c>
      <c r="I688" s="147" t="s">
        <v>44</v>
      </c>
      <c r="J688" s="37" t="s">
        <v>69</v>
      </c>
      <c r="K688" s="105">
        <v>105</v>
      </c>
      <c r="L688" s="179"/>
      <c r="M688" s="39">
        <v>24</v>
      </c>
      <c r="N688" s="40"/>
      <c r="O688" s="185">
        <f t="shared" si="126"/>
        <v>0</v>
      </c>
      <c r="P688" s="109" t="s">
        <v>1464</v>
      </c>
      <c r="Q688" s="108">
        <f t="shared" si="127"/>
        <v>0</v>
      </c>
      <c r="R688" s="185">
        <f t="shared" si="125"/>
        <v>0</v>
      </c>
      <c r="S688" s="35"/>
      <c r="T688" s="35"/>
      <c r="U688" s="42"/>
      <c r="V688" s="42"/>
      <c r="W688" s="42"/>
      <c r="X688" s="42"/>
      <c r="Y688" s="42"/>
      <c r="Z688" s="101">
        <v>23</v>
      </c>
      <c r="AA688" s="102" t="s">
        <v>1089</v>
      </c>
      <c r="AB688" s="102" t="s">
        <v>1106</v>
      </c>
      <c r="AC688" s="102" t="s">
        <v>39</v>
      </c>
    </row>
    <row r="689" spans="1:29">
      <c r="A689" s="3">
        <v>34</v>
      </c>
      <c r="B689" s="35" t="s">
        <v>19</v>
      </c>
      <c r="C689" s="35" t="s">
        <v>1107</v>
      </c>
      <c r="D689" s="36" t="s">
        <v>2</v>
      </c>
      <c r="E689" s="35" t="s">
        <v>1088</v>
      </c>
      <c r="F689" s="35" t="s">
        <v>1089</v>
      </c>
      <c r="G689" s="35" t="s">
        <v>1108</v>
      </c>
      <c r="H689" s="35" t="s">
        <v>39</v>
      </c>
      <c r="I689" s="147" t="s">
        <v>44</v>
      </c>
      <c r="J689" s="37" t="s">
        <v>69</v>
      </c>
      <c r="K689" s="105">
        <v>133</v>
      </c>
      <c r="L689" s="179"/>
      <c r="M689" s="39">
        <v>24</v>
      </c>
      <c r="N689" s="40"/>
      <c r="O689" s="185">
        <f t="shared" si="126"/>
        <v>0</v>
      </c>
      <c r="P689" s="109" t="s">
        <v>1464</v>
      </c>
      <c r="Q689" s="108">
        <f t="shared" si="127"/>
        <v>0</v>
      </c>
      <c r="R689" s="185">
        <f t="shared" si="125"/>
        <v>0</v>
      </c>
      <c r="S689" s="35"/>
      <c r="T689" s="35"/>
      <c r="U689" s="42"/>
      <c r="V689" s="42"/>
      <c r="W689" s="42"/>
      <c r="X689" s="42"/>
      <c r="Y689" s="42"/>
      <c r="Z689" s="101">
        <v>23</v>
      </c>
      <c r="AA689" s="102" t="s">
        <v>1089</v>
      </c>
      <c r="AB689" s="102" t="s">
        <v>1108</v>
      </c>
      <c r="AC689" s="102" t="s">
        <v>39</v>
      </c>
    </row>
    <row r="690" spans="1:29" s="189" customFormat="1" hidden="1">
      <c r="A690" s="195">
        <v>0</v>
      </c>
      <c r="B690" s="148" t="s">
        <v>19</v>
      </c>
      <c r="C690" s="148" t="s">
        <v>1528</v>
      </c>
      <c r="D690" s="149"/>
      <c r="E690" s="148" t="s">
        <v>1575</v>
      </c>
      <c r="F690" s="148" t="s">
        <v>1549</v>
      </c>
      <c r="G690" s="148" t="s">
        <v>1624</v>
      </c>
      <c r="H690" s="148" t="s">
        <v>39</v>
      </c>
      <c r="I690" s="150"/>
      <c r="J690" s="150" t="s">
        <v>40</v>
      </c>
      <c r="K690" s="151">
        <v>287</v>
      </c>
      <c r="L690" s="187"/>
      <c r="M690" s="152">
        <v>40</v>
      </c>
      <c r="N690" s="153"/>
      <c r="O690" s="188">
        <f t="shared" si="126"/>
        <v>0</v>
      </c>
      <c r="P690" s="109" t="s">
        <v>1462</v>
      </c>
      <c r="Q690" s="108">
        <f t="shared" ref="Q690" si="129">N690/M690</f>
        <v>0</v>
      </c>
      <c r="R690" s="185">
        <f t="shared" si="125"/>
        <v>0</v>
      </c>
      <c r="S690" s="148"/>
      <c r="T690" s="148"/>
      <c r="U690" s="155"/>
      <c r="V690" s="155"/>
      <c r="W690" s="155"/>
      <c r="X690" s="155"/>
      <c r="Y690" s="155"/>
      <c r="Z690" s="101">
        <v>23</v>
      </c>
      <c r="AA690" s="102" t="s">
        <v>1549</v>
      </c>
      <c r="AB690" s="102" t="s">
        <v>1624</v>
      </c>
      <c r="AC690" s="102" t="s">
        <v>39</v>
      </c>
    </row>
    <row r="691" spans="1:29">
      <c r="A691" s="3">
        <v>25</v>
      </c>
      <c r="B691" s="35" t="s">
        <v>19</v>
      </c>
      <c r="C691" s="35" t="s">
        <v>1390</v>
      </c>
      <c r="D691" s="36" t="s">
        <v>2</v>
      </c>
      <c r="E691" s="35" t="s">
        <v>1405</v>
      </c>
      <c r="F691" s="35" t="s">
        <v>1404</v>
      </c>
      <c r="G691" s="35" t="s">
        <v>1403</v>
      </c>
      <c r="H691" s="35" t="s">
        <v>116</v>
      </c>
      <c r="I691" s="37"/>
      <c r="J691" s="37" t="s">
        <v>40</v>
      </c>
      <c r="K691" s="105">
        <v>357</v>
      </c>
      <c r="L691" s="179"/>
      <c r="M691" s="39">
        <v>25</v>
      </c>
      <c r="N691" s="40"/>
      <c r="O691" s="185">
        <f t="shared" si="126"/>
        <v>0</v>
      </c>
      <c r="P691" s="109" t="s">
        <v>1462</v>
      </c>
      <c r="Q691" s="108">
        <f t="shared" ref="Q691:Q696" si="130">N691/M691</f>
        <v>0</v>
      </c>
      <c r="R691" s="185">
        <f t="shared" si="125"/>
        <v>0</v>
      </c>
      <c r="S691" s="35"/>
      <c r="T691" s="35"/>
      <c r="U691" s="42"/>
      <c r="V691" s="42"/>
      <c r="W691" s="42"/>
      <c r="X691" s="42"/>
      <c r="Y691" s="42"/>
      <c r="Z691" s="101">
        <v>23</v>
      </c>
      <c r="AA691" s="102" t="s">
        <v>1404</v>
      </c>
      <c r="AB691" s="102" t="s">
        <v>1403</v>
      </c>
      <c r="AC691" s="102" t="s">
        <v>116</v>
      </c>
    </row>
    <row r="692" spans="1:29">
      <c r="A692" s="3">
        <v>40</v>
      </c>
      <c r="B692" s="35" t="s">
        <v>19</v>
      </c>
      <c r="C692" s="35" t="s">
        <v>1109</v>
      </c>
      <c r="D692" s="36" t="s">
        <v>2</v>
      </c>
      <c r="E692" s="35" t="s">
        <v>881</v>
      </c>
      <c r="F692" s="35" t="s">
        <v>882</v>
      </c>
      <c r="G692" s="35" t="s">
        <v>1037</v>
      </c>
      <c r="H692" s="35" t="s">
        <v>39</v>
      </c>
      <c r="I692" s="37"/>
      <c r="J692" s="37" t="s">
        <v>40</v>
      </c>
      <c r="K692" s="105">
        <v>199</v>
      </c>
      <c r="L692" s="179"/>
      <c r="M692" s="39">
        <v>40</v>
      </c>
      <c r="N692" s="40"/>
      <c r="O692" s="185">
        <f t="shared" si="126"/>
        <v>0</v>
      </c>
      <c r="P692" s="109" t="s">
        <v>1462</v>
      </c>
      <c r="Q692" s="108">
        <f t="shared" si="130"/>
        <v>0</v>
      </c>
      <c r="R692" s="185">
        <f t="shared" si="125"/>
        <v>0</v>
      </c>
      <c r="S692" s="35"/>
      <c r="T692" s="35"/>
      <c r="U692" s="42"/>
      <c r="V692" s="42"/>
      <c r="W692" s="42"/>
      <c r="X692" s="42"/>
      <c r="Y692" s="42"/>
      <c r="Z692" s="101">
        <v>23</v>
      </c>
      <c r="AA692" s="102" t="s">
        <v>882</v>
      </c>
      <c r="AB692" s="102" t="s">
        <v>1037</v>
      </c>
      <c r="AC692" s="102" t="s">
        <v>39</v>
      </c>
    </row>
    <row r="693" spans="1:29" s="189" customFormat="1" hidden="1">
      <c r="A693" s="195">
        <v>0</v>
      </c>
      <c r="B693" s="148" t="s">
        <v>19</v>
      </c>
      <c r="C693" s="148" t="s">
        <v>1110</v>
      </c>
      <c r="D693" s="149" t="s">
        <v>2</v>
      </c>
      <c r="E693" s="148" t="s">
        <v>1111</v>
      </c>
      <c r="F693" s="148" t="s">
        <v>1112</v>
      </c>
      <c r="G693" s="148" t="s">
        <v>1113</v>
      </c>
      <c r="H693" s="148" t="s">
        <v>39</v>
      </c>
      <c r="I693" s="150"/>
      <c r="J693" s="150" t="s">
        <v>69</v>
      </c>
      <c r="K693" s="151">
        <v>151</v>
      </c>
      <c r="L693" s="187"/>
      <c r="M693" s="152">
        <v>24</v>
      </c>
      <c r="N693" s="153"/>
      <c r="O693" s="188">
        <f t="shared" si="126"/>
        <v>0</v>
      </c>
      <c r="P693" s="109" t="s">
        <v>1464</v>
      </c>
      <c r="Q693" s="108">
        <f t="shared" si="130"/>
        <v>0</v>
      </c>
      <c r="R693" s="185">
        <f t="shared" si="125"/>
        <v>0</v>
      </c>
      <c r="S693" s="148"/>
      <c r="T693" s="148"/>
      <c r="U693" s="155"/>
      <c r="V693" s="155"/>
      <c r="W693" s="155"/>
      <c r="X693" s="155"/>
      <c r="Y693" s="155"/>
      <c r="Z693" s="101">
        <v>23</v>
      </c>
      <c r="AA693" s="102" t="s">
        <v>1112</v>
      </c>
      <c r="AB693" s="102" t="s">
        <v>1113</v>
      </c>
      <c r="AC693" s="102" t="s">
        <v>39</v>
      </c>
    </row>
    <row r="694" spans="1:29" s="189" customFormat="1" hidden="1">
      <c r="A694" s="195">
        <v>0</v>
      </c>
      <c r="B694" s="148" t="s">
        <v>19</v>
      </c>
      <c r="C694" s="148" t="s">
        <v>1114</v>
      </c>
      <c r="D694" s="149" t="s">
        <v>2</v>
      </c>
      <c r="E694" s="148" t="s">
        <v>1111</v>
      </c>
      <c r="F694" s="148" t="s">
        <v>1112</v>
      </c>
      <c r="G694" s="148" t="s">
        <v>1115</v>
      </c>
      <c r="H694" s="148" t="s">
        <v>39</v>
      </c>
      <c r="I694" s="150"/>
      <c r="J694" s="150" t="s">
        <v>40</v>
      </c>
      <c r="K694" s="151">
        <v>287</v>
      </c>
      <c r="L694" s="187"/>
      <c r="M694" s="152">
        <v>40</v>
      </c>
      <c r="N694" s="153"/>
      <c r="O694" s="188">
        <f t="shared" si="126"/>
        <v>0</v>
      </c>
      <c r="P694" s="109" t="s">
        <v>1462</v>
      </c>
      <c r="Q694" s="108">
        <f t="shared" si="130"/>
        <v>0</v>
      </c>
      <c r="R694" s="185">
        <f t="shared" si="125"/>
        <v>0</v>
      </c>
      <c r="S694" s="148"/>
      <c r="T694" s="148"/>
      <c r="U694" s="155"/>
      <c r="V694" s="155"/>
      <c r="W694" s="155"/>
      <c r="X694" s="155"/>
      <c r="Y694" s="155"/>
      <c r="Z694" s="101">
        <v>23</v>
      </c>
      <c r="AA694" s="102" t="s">
        <v>1112</v>
      </c>
      <c r="AB694" s="102" t="s">
        <v>1115</v>
      </c>
      <c r="AC694" s="102" t="s">
        <v>39</v>
      </c>
    </row>
    <row r="695" spans="1:29" s="189" customFormat="1" hidden="1">
      <c r="A695" s="195">
        <v>0</v>
      </c>
      <c r="B695" s="148" t="s">
        <v>19</v>
      </c>
      <c r="C695" s="148" t="s">
        <v>1116</v>
      </c>
      <c r="D695" s="149" t="s">
        <v>2</v>
      </c>
      <c r="E695" s="148" t="s">
        <v>1111</v>
      </c>
      <c r="F695" s="148" t="s">
        <v>1112</v>
      </c>
      <c r="G695" s="148" t="s">
        <v>1117</v>
      </c>
      <c r="H695" s="148" t="s">
        <v>39</v>
      </c>
      <c r="I695" s="150"/>
      <c r="J695" s="150" t="s">
        <v>69</v>
      </c>
      <c r="K695" s="151">
        <v>151</v>
      </c>
      <c r="L695" s="187"/>
      <c r="M695" s="152">
        <v>24</v>
      </c>
      <c r="N695" s="153"/>
      <c r="O695" s="188">
        <f t="shared" si="126"/>
        <v>0</v>
      </c>
      <c r="P695" s="109" t="s">
        <v>1464</v>
      </c>
      <c r="Q695" s="108">
        <f t="shared" si="130"/>
        <v>0</v>
      </c>
      <c r="R695" s="185">
        <f t="shared" si="125"/>
        <v>0</v>
      </c>
      <c r="S695" s="148"/>
      <c r="T695" s="148"/>
      <c r="U695" s="155"/>
      <c r="V695" s="155"/>
      <c r="W695" s="155"/>
      <c r="X695" s="155"/>
      <c r="Y695" s="155"/>
      <c r="Z695" s="101">
        <v>23</v>
      </c>
      <c r="AA695" s="102" t="s">
        <v>1112</v>
      </c>
      <c r="AB695" s="102" t="s">
        <v>1117</v>
      </c>
      <c r="AC695" s="102" t="s">
        <v>39</v>
      </c>
    </row>
    <row r="696" spans="1:29" s="189" customFormat="1" hidden="1">
      <c r="A696" s="195">
        <v>0</v>
      </c>
      <c r="B696" s="148" t="s">
        <v>19</v>
      </c>
      <c r="C696" s="148" t="s">
        <v>1118</v>
      </c>
      <c r="D696" s="149" t="s">
        <v>2</v>
      </c>
      <c r="E696" s="148" t="s">
        <v>1119</v>
      </c>
      <c r="F696" s="148" t="s">
        <v>1120</v>
      </c>
      <c r="G696" s="148" t="s">
        <v>1052</v>
      </c>
      <c r="H696" s="148" t="s">
        <v>39</v>
      </c>
      <c r="I696" s="156"/>
      <c r="J696" s="150" t="s">
        <v>69</v>
      </c>
      <c r="K696" s="151">
        <v>191</v>
      </c>
      <c r="L696" s="187"/>
      <c r="M696" s="152">
        <v>24</v>
      </c>
      <c r="N696" s="153"/>
      <c r="O696" s="188">
        <f t="shared" si="126"/>
        <v>0</v>
      </c>
      <c r="P696" s="109" t="s">
        <v>1464</v>
      </c>
      <c r="Q696" s="108">
        <f t="shared" si="130"/>
        <v>0</v>
      </c>
      <c r="R696" s="185">
        <f t="shared" si="125"/>
        <v>0</v>
      </c>
      <c r="S696" s="148"/>
      <c r="T696" s="148"/>
      <c r="U696" s="155"/>
      <c r="V696" s="155"/>
      <c r="W696" s="155"/>
      <c r="X696" s="155"/>
      <c r="Y696" s="155"/>
      <c r="Z696" s="101">
        <v>23</v>
      </c>
      <c r="AA696" s="102" t="s">
        <v>1120</v>
      </c>
      <c r="AB696" s="102" t="s">
        <v>1052</v>
      </c>
      <c r="AC696" s="102" t="s">
        <v>39</v>
      </c>
    </row>
    <row r="697" spans="1:29" s="189" customFormat="1" hidden="1">
      <c r="A697" s="195">
        <v>0</v>
      </c>
      <c r="B697" s="148" t="s">
        <v>19</v>
      </c>
      <c r="C697" s="148" t="s">
        <v>1529</v>
      </c>
      <c r="D697" s="149"/>
      <c r="E697" s="148" t="s">
        <v>1122</v>
      </c>
      <c r="F697" s="148" t="s">
        <v>1123</v>
      </c>
      <c r="G697" s="148" t="s">
        <v>1625</v>
      </c>
      <c r="H697" s="148" t="s">
        <v>39</v>
      </c>
      <c r="I697" s="150"/>
      <c r="J697" s="150" t="s">
        <v>40</v>
      </c>
      <c r="K697" s="151">
        <v>287</v>
      </c>
      <c r="L697" s="187"/>
      <c r="M697" s="152">
        <v>40</v>
      </c>
      <c r="N697" s="153"/>
      <c r="O697" s="188">
        <f t="shared" si="126"/>
        <v>0</v>
      </c>
      <c r="P697" s="109" t="s">
        <v>1462</v>
      </c>
      <c r="Q697" s="108">
        <f t="shared" ref="Q697:Q698" si="131">N697/M697</f>
        <v>0</v>
      </c>
      <c r="R697" s="185">
        <f t="shared" si="125"/>
        <v>0</v>
      </c>
      <c r="S697" s="148"/>
      <c r="T697" s="148"/>
      <c r="U697" s="155"/>
      <c r="V697" s="155"/>
      <c r="W697" s="155"/>
      <c r="X697" s="155"/>
      <c r="Y697" s="155"/>
      <c r="Z697" s="101">
        <v>23</v>
      </c>
      <c r="AA697" s="102" t="s">
        <v>1123</v>
      </c>
      <c r="AB697" s="102" t="s">
        <v>1625</v>
      </c>
      <c r="AC697" s="102" t="s">
        <v>39</v>
      </c>
    </row>
    <row r="698" spans="1:29" s="189" customFormat="1" hidden="1">
      <c r="A698" s="195">
        <v>0</v>
      </c>
      <c r="B698" s="148" t="s">
        <v>19</v>
      </c>
      <c r="C698" s="148" t="s">
        <v>1530</v>
      </c>
      <c r="D698" s="149"/>
      <c r="E698" s="148" t="s">
        <v>1122</v>
      </c>
      <c r="F698" s="148" t="s">
        <v>1123</v>
      </c>
      <c r="G698" s="148" t="s">
        <v>1626</v>
      </c>
      <c r="H698" s="148" t="s">
        <v>39</v>
      </c>
      <c r="I698" s="150"/>
      <c r="J698" s="150" t="s">
        <v>40</v>
      </c>
      <c r="K698" s="151">
        <v>287</v>
      </c>
      <c r="L698" s="187"/>
      <c r="M698" s="152">
        <v>40</v>
      </c>
      <c r="N698" s="153"/>
      <c r="O698" s="188">
        <f t="shared" si="126"/>
        <v>0</v>
      </c>
      <c r="P698" s="109" t="s">
        <v>1462</v>
      </c>
      <c r="Q698" s="108">
        <f t="shared" si="131"/>
        <v>0</v>
      </c>
      <c r="R698" s="185">
        <f t="shared" si="125"/>
        <v>0</v>
      </c>
      <c r="S698" s="148"/>
      <c r="T698" s="148"/>
      <c r="U698" s="155"/>
      <c r="V698" s="155"/>
      <c r="W698" s="155"/>
      <c r="X698" s="155"/>
      <c r="Y698" s="155"/>
      <c r="Z698" s="101">
        <v>23</v>
      </c>
      <c r="AA698" s="102" t="s">
        <v>1123</v>
      </c>
      <c r="AB698" s="102" t="s">
        <v>1626</v>
      </c>
      <c r="AC698" s="102" t="s">
        <v>39</v>
      </c>
    </row>
    <row r="699" spans="1:29">
      <c r="A699" s="3">
        <v>40</v>
      </c>
      <c r="B699" s="35" t="s">
        <v>19</v>
      </c>
      <c r="C699" s="35" t="s">
        <v>1121</v>
      </c>
      <c r="D699" s="36" t="s">
        <v>2</v>
      </c>
      <c r="E699" s="35" t="s">
        <v>1122</v>
      </c>
      <c r="F699" s="35" t="s">
        <v>1123</v>
      </c>
      <c r="G699" s="35" t="s">
        <v>1124</v>
      </c>
      <c r="H699" s="35" t="s">
        <v>39</v>
      </c>
      <c r="I699" s="37"/>
      <c r="J699" s="37" t="s">
        <v>40</v>
      </c>
      <c r="K699" s="105">
        <v>287</v>
      </c>
      <c r="L699" s="179"/>
      <c r="M699" s="39">
        <v>40</v>
      </c>
      <c r="N699" s="40"/>
      <c r="O699" s="185">
        <f t="shared" si="126"/>
        <v>0</v>
      </c>
      <c r="P699" s="109" t="s">
        <v>1462</v>
      </c>
      <c r="Q699" s="108">
        <f t="shared" ref="Q699:Q706" si="132">N699/M699</f>
        <v>0</v>
      </c>
      <c r="R699" s="185">
        <f t="shared" si="125"/>
        <v>0</v>
      </c>
      <c r="S699" s="35"/>
      <c r="T699" s="35"/>
      <c r="U699" s="42"/>
      <c r="V699" s="42"/>
      <c r="W699" s="42"/>
      <c r="X699" s="42"/>
      <c r="Y699" s="42"/>
      <c r="Z699" s="101">
        <v>23</v>
      </c>
      <c r="AA699" s="102" t="s">
        <v>1123</v>
      </c>
      <c r="AB699" s="102" t="s">
        <v>1124</v>
      </c>
      <c r="AC699" s="102" t="s">
        <v>39</v>
      </c>
    </row>
    <row r="700" spans="1:29" s="189" customFormat="1" hidden="1">
      <c r="A700" s="195">
        <v>0</v>
      </c>
      <c r="B700" s="148" t="s">
        <v>19</v>
      </c>
      <c r="C700" s="148" t="s">
        <v>1125</v>
      </c>
      <c r="D700" s="149" t="s">
        <v>2</v>
      </c>
      <c r="E700" s="148" t="s">
        <v>1126</v>
      </c>
      <c r="F700" s="148" t="s">
        <v>1127</v>
      </c>
      <c r="G700" s="148" t="s">
        <v>1128</v>
      </c>
      <c r="H700" s="148" t="s">
        <v>39</v>
      </c>
      <c r="I700" s="150"/>
      <c r="J700" s="150" t="s">
        <v>40</v>
      </c>
      <c r="K700" s="151">
        <v>287</v>
      </c>
      <c r="L700" s="187"/>
      <c r="M700" s="152">
        <v>40</v>
      </c>
      <c r="N700" s="153"/>
      <c r="O700" s="188">
        <f t="shared" si="126"/>
        <v>0</v>
      </c>
      <c r="P700" s="109" t="s">
        <v>1462</v>
      </c>
      <c r="Q700" s="108">
        <f t="shared" si="132"/>
        <v>0</v>
      </c>
      <c r="R700" s="185">
        <f t="shared" si="125"/>
        <v>0</v>
      </c>
      <c r="S700" s="148"/>
      <c r="T700" s="148"/>
      <c r="U700" s="155"/>
      <c r="V700" s="155"/>
      <c r="W700" s="155"/>
      <c r="X700" s="155"/>
      <c r="Y700" s="155"/>
      <c r="Z700" s="101">
        <v>23</v>
      </c>
      <c r="AA700" s="102" t="s">
        <v>1127</v>
      </c>
      <c r="AB700" s="102" t="s">
        <v>1128</v>
      </c>
      <c r="AC700" s="102" t="s">
        <v>39</v>
      </c>
    </row>
    <row r="701" spans="1:29" s="189" customFormat="1" hidden="1">
      <c r="A701" s="195">
        <v>0</v>
      </c>
      <c r="B701" s="148" t="s">
        <v>19</v>
      </c>
      <c r="C701" s="148" t="s">
        <v>1129</v>
      </c>
      <c r="D701" s="149" t="s">
        <v>2</v>
      </c>
      <c r="E701" s="148" t="s">
        <v>1130</v>
      </c>
      <c r="F701" s="148" t="s">
        <v>1131</v>
      </c>
      <c r="G701" s="148" t="s">
        <v>1132</v>
      </c>
      <c r="H701" s="148" t="s">
        <v>39</v>
      </c>
      <c r="I701" s="150"/>
      <c r="J701" s="150" t="s">
        <v>69</v>
      </c>
      <c r="K701" s="151">
        <v>287</v>
      </c>
      <c r="L701" s="187"/>
      <c r="M701" s="152">
        <v>24</v>
      </c>
      <c r="N701" s="153"/>
      <c r="O701" s="188">
        <f t="shared" si="126"/>
        <v>0</v>
      </c>
      <c r="P701" s="109" t="s">
        <v>1464</v>
      </c>
      <c r="Q701" s="108">
        <f t="shared" si="132"/>
        <v>0</v>
      </c>
      <c r="R701" s="185">
        <f t="shared" si="125"/>
        <v>0</v>
      </c>
      <c r="S701" s="148"/>
      <c r="T701" s="148"/>
      <c r="U701" s="155"/>
      <c r="V701" s="155"/>
      <c r="W701" s="155"/>
      <c r="X701" s="155"/>
      <c r="Y701" s="155"/>
      <c r="Z701" s="101">
        <v>23</v>
      </c>
      <c r="AA701" s="102" t="s">
        <v>1131</v>
      </c>
      <c r="AB701" s="102" t="s">
        <v>1132</v>
      </c>
      <c r="AC701" s="102" t="s">
        <v>39</v>
      </c>
    </row>
    <row r="702" spans="1:29" s="189" customFormat="1" hidden="1">
      <c r="A702" s="195">
        <v>0</v>
      </c>
      <c r="B702" s="148" t="s">
        <v>19</v>
      </c>
      <c r="C702" s="148" t="s">
        <v>1133</v>
      </c>
      <c r="D702" s="149" t="s">
        <v>2</v>
      </c>
      <c r="E702" s="148" t="s">
        <v>1130</v>
      </c>
      <c r="F702" s="148" t="s">
        <v>1131</v>
      </c>
      <c r="G702" s="148" t="s">
        <v>1132</v>
      </c>
      <c r="H702" s="148" t="s">
        <v>39</v>
      </c>
      <c r="I702" s="150"/>
      <c r="J702" s="150" t="s">
        <v>40</v>
      </c>
      <c r="K702" s="151">
        <v>295</v>
      </c>
      <c r="L702" s="187"/>
      <c r="M702" s="152">
        <v>40</v>
      </c>
      <c r="N702" s="153"/>
      <c r="O702" s="188">
        <f t="shared" si="126"/>
        <v>0</v>
      </c>
      <c r="P702" s="109" t="s">
        <v>1462</v>
      </c>
      <c r="Q702" s="108">
        <f t="shared" si="132"/>
        <v>0</v>
      </c>
      <c r="R702" s="185">
        <f t="shared" si="125"/>
        <v>0</v>
      </c>
      <c r="S702" s="148"/>
      <c r="T702" s="148"/>
      <c r="U702" s="155"/>
      <c r="V702" s="155"/>
      <c r="W702" s="155"/>
      <c r="X702" s="155"/>
      <c r="Y702" s="155"/>
      <c r="Z702" s="101">
        <v>23</v>
      </c>
      <c r="AA702" s="102" t="s">
        <v>1131</v>
      </c>
      <c r="AB702" s="102" t="s">
        <v>1132</v>
      </c>
      <c r="AC702" s="102" t="s">
        <v>39</v>
      </c>
    </row>
    <row r="703" spans="1:29" s="189" customFormat="1" hidden="1">
      <c r="A703" s="195">
        <v>0</v>
      </c>
      <c r="B703" s="148" t="s">
        <v>19</v>
      </c>
      <c r="C703" s="148" t="s">
        <v>1391</v>
      </c>
      <c r="D703" s="149" t="s">
        <v>2</v>
      </c>
      <c r="E703" s="148" t="s">
        <v>1130</v>
      </c>
      <c r="F703" s="148" t="s">
        <v>1131</v>
      </c>
      <c r="G703" s="148" t="s">
        <v>1402</v>
      </c>
      <c r="H703" s="148" t="s">
        <v>39</v>
      </c>
      <c r="I703" s="150"/>
      <c r="J703" s="150" t="s">
        <v>40</v>
      </c>
      <c r="K703" s="151">
        <v>287</v>
      </c>
      <c r="L703" s="187"/>
      <c r="M703" s="152">
        <v>40</v>
      </c>
      <c r="N703" s="153"/>
      <c r="O703" s="188">
        <f t="shared" si="126"/>
        <v>0</v>
      </c>
      <c r="P703" s="109" t="s">
        <v>1462</v>
      </c>
      <c r="Q703" s="108">
        <f t="shared" si="132"/>
        <v>0</v>
      </c>
      <c r="R703" s="185">
        <f t="shared" si="125"/>
        <v>0</v>
      </c>
      <c r="S703" s="148"/>
      <c r="T703" s="148"/>
      <c r="U703" s="155"/>
      <c r="V703" s="155"/>
      <c r="W703" s="155"/>
      <c r="X703" s="155"/>
      <c r="Y703" s="155"/>
      <c r="Z703" s="101">
        <v>23</v>
      </c>
      <c r="AA703" s="102" t="s">
        <v>1131</v>
      </c>
      <c r="AB703" s="102" t="s">
        <v>1402</v>
      </c>
      <c r="AC703" s="102" t="s">
        <v>39</v>
      </c>
    </row>
    <row r="704" spans="1:29" s="189" customFormat="1" hidden="1">
      <c r="A704" s="195">
        <v>0</v>
      </c>
      <c r="B704" s="148" t="s">
        <v>19</v>
      </c>
      <c r="C704" s="148" t="s">
        <v>1134</v>
      </c>
      <c r="D704" s="149" t="s">
        <v>2</v>
      </c>
      <c r="E704" s="148" t="s">
        <v>1135</v>
      </c>
      <c r="F704" s="148" t="s">
        <v>1136</v>
      </c>
      <c r="G704" s="148" t="s">
        <v>1137</v>
      </c>
      <c r="H704" s="148" t="s">
        <v>39</v>
      </c>
      <c r="I704" s="150"/>
      <c r="J704" s="150" t="s">
        <v>40</v>
      </c>
      <c r="K704" s="151">
        <v>287</v>
      </c>
      <c r="L704" s="187"/>
      <c r="M704" s="152">
        <v>40</v>
      </c>
      <c r="N704" s="153"/>
      <c r="O704" s="188">
        <f t="shared" si="126"/>
        <v>0</v>
      </c>
      <c r="P704" s="109" t="s">
        <v>1462</v>
      </c>
      <c r="Q704" s="108">
        <f t="shared" si="132"/>
        <v>0</v>
      </c>
      <c r="R704" s="185">
        <f t="shared" si="125"/>
        <v>0</v>
      </c>
      <c r="S704" s="148"/>
      <c r="T704" s="148"/>
      <c r="U704" s="155"/>
      <c r="V704" s="155"/>
      <c r="W704" s="155"/>
      <c r="X704" s="155"/>
      <c r="Y704" s="155"/>
      <c r="Z704" s="101">
        <v>23</v>
      </c>
      <c r="AA704" s="102" t="s">
        <v>1136</v>
      </c>
      <c r="AB704" s="102" t="s">
        <v>1137</v>
      </c>
      <c r="AC704" s="102" t="s">
        <v>39</v>
      </c>
    </row>
    <row r="705" spans="1:29" s="189" customFormat="1" hidden="1">
      <c r="A705" s="195">
        <v>0</v>
      </c>
      <c r="B705" s="148" t="s">
        <v>19</v>
      </c>
      <c r="C705" s="148" t="s">
        <v>1138</v>
      </c>
      <c r="D705" s="149" t="s">
        <v>2</v>
      </c>
      <c r="E705" s="148" t="s">
        <v>1135</v>
      </c>
      <c r="F705" s="148" t="s">
        <v>1136</v>
      </c>
      <c r="G705" s="148" t="s">
        <v>1139</v>
      </c>
      <c r="H705" s="148" t="s">
        <v>39</v>
      </c>
      <c r="I705" s="150"/>
      <c r="J705" s="150" t="s">
        <v>40</v>
      </c>
      <c r="K705" s="151">
        <v>287</v>
      </c>
      <c r="L705" s="187"/>
      <c r="M705" s="152">
        <v>40</v>
      </c>
      <c r="N705" s="153"/>
      <c r="O705" s="188">
        <f t="shared" si="126"/>
        <v>0</v>
      </c>
      <c r="P705" s="109" t="s">
        <v>1462</v>
      </c>
      <c r="Q705" s="108">
        <f t="shared" si="132"/>
        <v>0</v>
      </c>
      <c r="R705" s="185">
        <f t="shared" si="125"/>
        <v>0</v>
      </c>
      <c r="S705" s="148"/>
      <c r="T705" s="148"/>
      <c r="U705" s="155"/>
      <c r="V705" s="155"/>
      <c r="W705" s="155"/>
      <c r="X705" s="155"/>
      <c r="Y705" s="155"/>
      <c r="Z705" s="101">
        <v>23</v>
      </c>
      <c r="AA705" s="102" t="s">
        <v>1136</v>
      </c>
      <c r="AB705" s="102" t="s">
        <v>1139</v>
      </c>
      <c r="AC705" s="102" t="s">
        <v>39</v>
      </c>
    </row>
    <row r="706" spans="1:29" s="189" customFormat="1" hidden="1">
      <c r="A706" s="195">
        <v>0</v>
      </c>
      <c r="B706" s="148" t="s">
        <v>19</v>
      </c>
      <c r="C706" s="148" t="s">
        <v>1140</v>
      </c>
      <c r="D706" s="149" t="s">
        <v>2</v>
      </c>
      <c r="E706" s="148" t="s">
        <v>1135</v>
      </c>
      <c r="F706" s="148" t="s">
        <v>1136</v>
      </c>
      <c r="G706" s="148" t="s">
        <v>1141</v>
      </c>
      <c r="H706" s="148" t="s">
        <v>39</v>
      </c>
      <c r="I706" s="150"/>
      <c r="J706" s="150" t="s">
        <v>40</v>
      </c>
      <c r="K706" s="151">
        <v>287</v>
      </c>
      <c r="L706" s="187"/>
      <c r="M706" s="152">
        <v>40</v>
      </c>
      <c r="N706" s="153"/>
      <c r="O706" s="188">
        <f t="shared" si="126"/>
        <v>0</v>
      </c>
      <c r="P706" s="109" t="s">
        <v>1462</v>
      </c>
      <c r="Q706" s="108">
        <f t="shared" si="132"/>
        <v>0</v>
      </c>
      <c r="R706" s="185">
        <f t="shared" si="125"/>
        <v>0</v>
      </c>
      <c r="S706" s="148"/>
      <c r="T706" s="148"/>
      <c r="U706" s="155"/>
      <c r="V706" s="155"/>
      <c r="W706" s="155"/>
      <c r="X706" s="155"/>
      <c r="Y706" s="155"/>
      <c r="Z706" s="101">
        <v>23</v>
      </c>
      <c r="AA706" s="102" t="s">
        <v>1136</v>
      </c>
      <c r="AB706" s="102" t="s">
        <v>1141</v>
      </c>
      <c r="AC706" s="102" t="s">
        <v>39</v>
      </c>
    </row>
    <row r="707" spans="1:29" s="189" customFormat="1" hidden="1">
      <c r="A707" s="195">
        <v>0</v>
      </c>
      <c r="B707" s="148" t="s">
        <v>19</v>
      </c>
      <c r="C707" s="148" t="s">
        <v>1515</v>
      </c>
      <c r="D707" s="149"/>
      <c r="E707" s="148" t="s">
        <v>1571</v>
      </c>
      <c r="F707" s="148" t="s">
        <v>1545</v>
      </c>
      <c r="G707" s="148" t="s">
        <v>1618</v>
      </c>
      <c r="H707" s="148" t="s">
        <v>39</v>
      </c>
      <c r="I707" s="150"/>
      <c r="J707" s="150" t="s">
        <v>40</v>
      </c>
      <c r="K707" s="151">
        <v>287</v>
      </c>
      <c r="L707" s="187"/>
      <c r="M707" s="152">
        <v>40</v>
      </c>
      <c r="N707" s="153"/>
      <c r="O707" s="188">
        <f t="shared" si="126"/>
        <v>0</v>
      </c>
      <c r="P707" s="109" t="s">
        <v>1462</v>
      </c>
      <c r="Q707" s="108">
        <f t="shared" ref="Q707" si="133">N707/M707</f>
        <v>0</v>
      </c>
      <c r="R707" s="185">
        <f t="shared" si="125"/>
        <v>0</v>
      </c>
      <c r="S707" s="148"/>
      <c r="T707" s="148"/>
      <c r="U707" s="155"/>
      <c r="V707" s="155"/>
      <c r="W707" s="155"/>
      <c r="X707" s="155"/>
      <c r="Y707" s="155"/>
      <c r="Z707" s="101">
        <v>23</v>
      </c>
      <c r="AA707" s="102" t="s">
        <v>1545</v>
      </c>
      <c r="AB707" s="102" t="s">
        <v>1618</v>
      </c>
      <c r="AC707" s="102" t="s">
        <v>39</v>
      </c>
    </row>
    <row r="708" spans="1:29" s="189" customFormat="1" hidden="1">
      <c r="A708" s="195">
        <v>0</v>
      </c>
      <c r="B708" s="148" t="s">
        <v>19</v>
      </c>
      <c r="C708" s="148" t="s">
        <v>1392</v>
      </c>
      <c r="D708" s="149" t="s">
        <v>2</v>
      </c>
      <c r="E708" s="148" t="s">
        <v>884</v>
      </c>
      <c r="F708" s="148" t="s">
        <v>885</v>
      </c>
      <c r="G708" s="148" t="s">
        <v>1401</v>
      </c>
      <c r="H708" s="148" t="s">
        <v>116</v>
      </c>
      <c r="I708" s="150"/>
      <c r="J708" s="150" t="s">
        <v>40</v>
      </c>
      <c r="K708" s="151">
        <v>297</v>
      </c>
      <c r="L708" s="187"/>
      <c r="M708" s="152">
        <v>25</v>
      </c>
      <c r="N708" s="153"/>
      <c r="O708" s="188">
        <f t="shared" si="126"/>
        <v>0</v>
      </c>
      <c r="P708" s="109" t="s">
        <v>1462</v>
      </c>
      <c r="Q708" s="108">
        <f t="shared" ref="Q708:Q714" si="134">N708/M708</f>
        <v>0</v>
      </c>
      <c r="R708" s="185">
        <f t="shared" si="125"/>
        <v>0</v>
      </c>
      <c r="S708" s="148"/>
      <c r="T708" s="148"/>
      <c r="U708" s="155"/>
      <c r="V708" s="155"/>
      <c r="W708" s="155"/>
      <c r="X708" s="155"/>
      <c r="Y708" s="155"/>
      <c r="Z708" s="101">
        <v>23</v>
      </c>
      <c r="AA708" s="102" t="s">
        <v>885</v>
      </c>
      <c r="AB708" s="102" t="s">
        <v>1401</v>
      </c>
      <c r="AC708" s="102" t="s">
        <v>116</v>
      </c>
    </row>
    <row r="709" spans="1:29" s="189" customFormat="1" hidden="1">
      <c r="A709" s="195">
        <v>0</v>
      </c>
      <c r="B709" s="148" t="s">
        <v>19</v>
      </c>
      <c r="C709" s="148" t="s">
        <v>1142</v>
      </c>
      <c r="D709" s="149" t="s">
        <v>2</v>
      </c>
      <c r="E709" s="148" t="s">
        <v>884</v>
      </c>
      <c r="F709" s="148" t="s">
        <v>885</v>
      </c>
      <c r="G709" s="148" t="s">
        <v>886</v>
      </c>
      <c r="H709" s="148" t="s">
        <v>116</v>
      </c>
      <c r="I709" s="150"/>
      <c r="J709" s="150" t="s">
        <v>40</v>
      </c>
      <c r="K709" s="151">
        <v>297</v>
      </c>
      <c r="L709" s="187"/>
      <c r="M709" s="152">
        <v>25</v>
      </c>
      <c r="N709" s="153"/>
      <c r="O709" s="188">
        <f t="shared" si="126"/>
        <v>0</v>
      </c>
      <c r="P709" s="109" t="s">
        <v>1462</v>
      </c>
      <c r="Q709" s="108">
        <f t="shared" si="134"/>
        <v>0</v>
      </c>
      <c r="R709" s="185">
        <f t="shared" si="125"/>
        <v>0</v>
      </c>
      <c r="S709" s="148"/>
      <c r="T709" s="148"/>
      <c r="U709" s="155"/>
      <c r="V709" s="155"/>
      <c r="W709" s="155"/>
      <c r="X709" s="155"/>
      <c r="Y709" s="155"/>
      <c r="Z709" s="101">
        <v>23</v>
      </c>
      <c r="AA709" s="102" t="s">
        <v>885</v>
      </c>
      <c r="AB709" s="102" t="s">
        <v>886</v>
      </c>
      <c r="AC709" s="102" t="s">
        <v>116</v>
      </c>
    </row>
    <row r="710" spans="1:29" s="189" customFormat="1" hidden="1">
      <c r="A710" s="195">
        <v>0</v>
      </c>
      <c r="B710" s="148" t="s">
        <v>19</v>
      </c>
      <c r="C710" s="148" t="s">
        <v>1143</v>
      </c>
      <c r="D710" s="149" t="s">
        <v>2</v>
      </c>
      <c r="E710" s="148" t="s">
        <v>1144</v>
      </c>
      <c r="F710" s="148" t="s">
        <v>1145</v>
      </c>
      <c r="G710" s="148" t="s">
        <v>1037</v>
      </c>
      <c r="H710" s="148" t="s">
        <v>39</v>
      </c>
      <c r="I710" s="150"/>
      <c r="J710" s="150" t="s">
        <v>40</v>
      </c>
      <c r="K710" s="151">
        <v>287</v>
      </c>
      <c r="L710" s="187"/>
      <c r="M710" s="152">
        <v>40</v>
      </c>
      <c r="N710" s="153"/>
      <c r="O710" s="188">
        <f t="shared" si="126"/>
        <v>0</v>
      </c>
      <c r="P710" s="109" t="s">
        <v>1462</v>
      </c>
      <c r="Q710" s="108">
        <f t="shared" si="134"/>
        <v>0</v>
      </c>
      <c r="R710" s="185">
        <f t="shared" ref="R710:R744" si="135">IF(SUM($O$26:$O$5170)&gt;=100000,IF(L710&lt;&gt;"",O710,O710*0.95),O710)</f>
        <v>0</v>
      </c>
      <c r="S710" s="148"/>
      <c r="T710" s="148"/>
      <c r="U710" s="155"/>
      <c r="V710" s="155"/>
      <c r="W710" s="155"/>
      <c r="X710" s="155"/>
      <c r="Y710" s="155"/>
      <c r="Z710" s="101">
        <v>23</v>
      </c>
      <c r="AA710" s="102" t="s">
        <v>1145</v>
      </c>
      <c r="AB710" s="102" t="s">
        <v>1037</v>
      </c>
      <c r="AC710" s="102" t="s">
        <v>39</v>
      </c>
    </row>
    <row r="711" spans="1:29" s="189" customFormat="1" hidden="1">
      <c r="A711" s="195">
        <v>0</v>
      </c>
      <c r="B711" s="148" t="s">
        <v>19</v>
      </c>
      <c r="C711" s="148" t="s">
        <v>1146</v>
      </c>
      <c r="D711" s="149" t="s">
        <v>2</v>
      </c>
      <c r="E711" s="148" t="s">
        <v>1147</v>
      </c>
      <c r="F711" s="148" t="s">
        <v>1148</v>
      </c>
      <c r="G711" s="148" t="s">
        <v>1149</v>
      </c>
      <c r="H711" s="148" t="s">
        <v>39</v>
      </c>
      <c r="I711" s="150"/>
      <c r="J711" s="150" t="s">
        <v>40</v>
      </c>
      <c r="K711" s="151">
        <v>287</v>
      </c>
      <c r="L711" s="187"/>
      <c r="M711" s="152">
        <v>40</v>
      </c>
      <c r="N711" s="153"/>
      <c r="O711" s="188">
        <f t="shared" si="126"/>
        <v>0</v>
      </c>
      <c r="P711" s="109" t="s">
        <v>1462</v>
      </c>
      <c r="Q711" s="108">
        <f t="shared" si="134"/>
        <v>0</v>
      </c>
      <c r="R711" s="185">
        <f t="shared" si="135"/>
        <v>0</v>
      </c>
      <c r="S711" s="148"/>
      <c r="T711" s="148"/>
      <c r="U711" s="155"/>
      <c r="V711" s="155"/>
      <c r="W711" s="155"/>
      <c r="X711" s="155"/>
      <c r="Y711" s="155"/>
      <c r="Z711" s="101">
        <v>23</v>
      </c>
      <c r="AA711" s="102" t="s">
        <v>1148</v>
      </c>
      <c r="AB711" s="102" t="s">
        <v>1149</v>
      </c>
      <c r="AC711" s="102" t="s">
        <v>39</v>
      </c>
    </row>
    <row r="712" spans="1:29" s="142" customFormat="1">
      <c r="A712" s="202" t="s">
        <v>2047</v>
      </c>
      <c r="B712" s="35" t="s">
        <v>19</v>
      </c>
      <c r="C712" s="35" t="s">
        <v>2046</v>
      </c>
      <c r="D712" s="140"/>
      <c r="E712" s="35" t="s">
        <v>907</v>
      </c>
      <c r="F712" s="35" t="s">
        <v>908</v>
      </c>
      <c r="G712" s="35"/>
      <c r="H712" s="35" t="s">
        <v>39</v>
      </c>
      <c r="I712" s="37"/>
      <c r="J712" s="37" t="s">
        <v>69</v>
      </c>
      <c r="K712" s="211">
        <v>107</v>
      </c>
      <c r="L712" s="179"/>
      <c r="M712" s="39">
        <v>25</v>
      </c>
      <c r="N712" s="40"/>
      <c r="O712" s="185">
        <f t="shared" si="126"/>
        <v>0</v>
      </c>
      <c r="P712" s="109"/>
      <c r="Q712" s="108">
        <f t="shared" si="134"/>
        <v>0</v>
      </c>
      <c r="R712" s="185">
        <f t="shared" si="135"/>
        <v>0</v>
      </c>
      <c r="S712" s="35"/>
      <c r="T712" s="35"/>
      <c r="U712" s="42"/>
      <c r="V712" s="42"/>
      <c r="W712" s="42"/>
      <c r="X712" s="42"/>
      <c r="Y712" s="42"/>
      <c r="Z712" s="101"/>
      <c r="AA712" s="102"/>
      <c r="AB712" s="102"/>
      <c r="AC712" s="102"/>
    </row>
    <row r="713" spans="1:29">
      <c r="A713" s="3">
        <v>40</v>
      </c>
      <c r="B713" s="35" t="s">
        <v>19</v>
      </c>
      <c r="C713" s="35" t="s">
        <v>1150</v>
      </c>
      <c r="D713" s="36" t="s">
        <v>2</v>
      </c>
      <c r="E713" s="35" t="s">
        <v>1151</v>
      </c>
      <c r="F713" s="35" t="s">
        <v>1152</v>
      </c>
      <c r="G713" s="35" t="s">
        <v>1153</v>
      </c>
      <c r="H713" s="35" t="s">
        <v>39</v>
      </c>
      <c r="I713" s="37"/>
      <c r="J713" s="37" t="s">
        <v>40</v>
      </c>
      <c r="K713" s="105">
        <v>287</v>
      </c>
      <c r="L713" s="179"/>
      <c r="M713" s="39">
        <v>40</v>
      </c>
      <c r="N713" s="40"/>
      <c r="O713" s="185">
        <f t="shared" si="126"/>
        <v>0</v>
      </c>
      <c r="P713" s="109" t="s">
        <v>1462</v>
      </c>
      <c r="Q713" s="108">
        <f t="shared" si="134"/>
        <v>0</v>
      </c>
      <c r="R713" s="185">
        <f t="shared" si="135"/>
        <v>0</v>
      </c>
      <c r="S713" s="35"/>
      <c r="T713" s="35"/>
      <c r="U713" s="42"/>
      <c r="V713" s="42"/>
      <c r="W713" s="42"/>
      <c r="X713" s="42"/>
      <c r="Y713" s="42"/>
      <c r="Z713" s="101">
        <v>23</v>
      </c>
      <c r="AA713" s="102" t="s">
        <v>1152</v>
      </c>
      <c r="AB713" s="102" t="s">
        <v>1153</v>
      </c>
      <c r="AC713" s="102" t="s">
        <v>39</v>
      </c>
    </row>
    <row r="714" spans="1:29" s="189" customFormat="1" hidden="1">
      <c r="A714" s="195">
        <v>0</v>
      </c>
      <c r="B714" s="148" t="s">
        <v>19</v>
      </c>
      <c r="C714" s="148" t="s">
        <v>1154</v>
      </c>
      <c r="D714" s="149" t="s">
        <v>2</v>
      </c>
      <c r="E714" s="148" t="s">
        <v>1155</v>
      </c>
      <c r="F714" s="148" t="s">
        <v>1156</v>
      </c>
      <c r="G714" s="148" t="s">
        <v>1157</v>
      </c>
      <c r="H714" s="148" t="s">
        <v>39</v>
      </c>
      <c r="I714" s="150"/>
      <c r="J714" s="150" t="s">
        <v>40</v>
      </c>
      <c r="K714" s="151">
        <v>227</v>
      </c>
      <c r="L714" s="187"/>
      <c r="M714" s="152">
        <v>40</v>
      </c>
      <c r="N714" s="153"/>
      <c r="O714" s="188">
        <f t="shared" si="126"/>
        <v>0</v>
      </c>
      <c r="P714" s="109" t="s">
        <v>1462</v>
      </c>
      <c r="Q714" s="108">
        <f t="shared" si="134"/>
        <v>0</v>
      </c>
      <c r="R714" s="185">
        <f t="shared" si="135"/>
        <v>0</v>
      </c>
      <c r="S714" s="148"/>
      <c r="T714" s="148"/>
      <c r="U714" s="155"/>
      <c r="V714" s="155"/>
      <c r="W714" s="155"/>
      <c r="X714" s="155"/>
      <c r="Y714" s="155"/>
      <c r="Z714" s="101">
        <v>23</v>
      </c>
      <c r="AA714" s="102" t="s">
        <v>1156</v>
      </c>
      <c r="AB714" s="102" t="s">
        <v>1157</v>
      </c>
      <c r="AC714" s="102" t="s">
        <v>39</v>
      </c>
    </row>
    <row r="715" spans="1:29" s="189" customFormat="1" hidden="1">
      <c r="A715" s="195">
        <v>0</v>
      </c>
      <c r="B715" s="148" t="s">
        <v>19</v>
      </c>
      <c r="C715" s="148" t="s">
        <v>1531</v>
      </c>
      <c r="D715" s="149"/>
      <c r="E715" s="148" t="s">
        <v>1576</v>
      </c>
      <c r="F715" s="148" t="s">
        <v>1550</v>
      </c>
      <c r="G715" s="148"/>
      <c r="H715" s="148" t="s">
        <v>39</v>
      </c>
      <c r="I715" s="150"/>
      <c r="J715" s="150" t="s">
        <v>40</v>
      </c>
      <c r="K715" s="151">
        <v>313</v>
      </c>
      <c r="L715" s="187"/>
      <c r="M715" s="152">
        <v>40</v>
      </c>
      <c r="N715" s="153"/>
      <c r="O715" s="188">
        <f t="shared" si="126"/>
        <v>0</v>
      </c>
      <c r="P715" s="109" t="s">
        <v>1462</v>
      </c>
      <c r="Q715" s="108">
        <f t="shared" ref="Q715:Q717" si="136">N715/M715</f>
        <v>0</v>
      </c>
      <c r="R715" s="185">
        <f t="shared" si="135"/>
        <v>0</v>
      </c>
      <c r="S715" s="148"/>
      <c r="T715" s="148"/>
      <c r="U715" s="155"/>
      <c r="V715" s="155"/>
      <c r="W715" s="155"/>
      <c r="X715" s="155"/>
      <c r="Y715" s="155"/>
      <c r="Z715" s="101">
        <v>23</v>
      </c>
      <c r="AA715" s="102" t="s">
        <v>1550</v>
      </c>
      <c r="AB715" s="102"/>
      <c r="AC715" s="102" t="s">
        <v>39</v>
      </c>
    </row>
    <row r="716" spans="1:29" s="189" customFormat="1" hidden="1">
      <c r="A716" s="195">
        <v>0</v>
      </c>
      <c r="B716" s="148" t="s">
        <v>19</v>
      </c>
      <c r="C716" s="148" t="s">
        <v>1516</v>
      </c>
      <c r="D716" s="149"/>
      <c r="E716" s="148" t="s">
        <v>1572</v>
      </c>
      <c r="F716" s="148" t="s">
        <v>1546</v>
      </c>
      <c r="G716" s="148" t="s">
        <v>1619</v>
      </c>
      <c r="H716" s="148" t="s">
        <v>39</v>
      </c>
      <c r="I716" s="150"/>
      <c r="J716" s="150" t="s">
        <v>40</v>
      </c>
      <c r="K716" s="151">
        <v>287</v>
      </c>
      <c r="L716" s="187"/>
      <c r="M716" s="152">
        <v>40</v>
      </c>
      <c r="N716" s="153"/>
      <c r="O716" s="188">
        <f t="shared" si="126"/>
        <v>0</v>
      </c>
      <c r="P716" s="109" t="s">
        <v>1462</v>
      </c>
      <c r="Q716" s="108">
        <f t="shared" si="136"/>
        <v>0</v>
      </c>
      <c r="R716" s="185">
        <f t="shared" si="135"/>
        <v>0</v>
      </c>
      <c r="S716" s="148"/>
      <c r="T716" s="148"/>
      <c r="U716" s="155"/>
      <c r="V716" s="155"/>
      <c r="W716" s="155"/>
      <c r="X716" s="155"/>
      <c r="Y716" s="155"/>
      <c r="Z716" s="101">
        <v>23</v>
      </c>
      <c r="AA716" s="102" t="s">
        <v>1546</v>
      </c>
      <c r="AB716" s="102" t="s">
        <v>1619</v>
      </c>
      <c r="AC716" s="102" t="s">
        <v>39</v>
      </c>
    </row>
    <row r="717" spans="1:29">
      <c r="A717" s="3">
        <v>30</v>
      </c>
      <c r="B717" s="35" t="s">
        <v>19</v>
      </c>
      <c r="C717" s="35" t="s">
        <v>2040</v>
      </c>
      <c r="D717" s="36" t="s">
        <v>2</v>
      </c>
      <c r="E717" s="35" t="s">
        <v>941</v>
      </c>
      <c r="F717" s="35" t="s">
        <v>942</v>
      </c>
      <c r="G717" s="35" t="s">
        <v>2039</v>
      </c>
      <c r="H717" s="35" t="s">
        <v>39</v>
      </c>
      <c r="I717" s="147" t="s">
        <v>44</v>
      </c>
      <c r="J717" s="37" t="s">
        <v>69</v>
      </c>
      <c r="K717" s="211">
        <v>131</v>
      </c>
      <c r="L717" s="179"/>
      <c r="M717" s="39">
        <v>24</v>
      </c>
      <c r="N717" s="40"/>
      <c r="O717" s="185">
        <f t="shared" ref="O717" si="137">IF(L717&lt;&gt;"",N717*L717,K717*N717)</f>
        <v>0</v>
      </c>
      <c r="P717" s="109" t="s">
        <v>1464</v>
      </c>
      <c r="Q717" s="108">
        <f t="shared" si="136"/>
        <v>0</v>
      </c>
      <c r="R717" s="185">
        <f t="shared" ref="R717" si="138">IF(SUM($O$26:$O$5170)&gt;=100000,IF(L717&lt;&gt;"",O717,O717*0.95),O717)</f>
        <v>0</v>
      </c>
      <c r="S717" s="35"/>
      <c r="T717" s="35"/>
      <c r="U717" s="42"/>
      <c r="V717" s="42"/>
      <c r="W717" s="42"/>
      <c r="X717" s="42"/>
      <c r="Y717" s="42"/>
      <c r="Z717" s="101">
        <v>23</v>
      </c>
      <c r="AA717" s="102" t="s">
        <v>942</v>
      </c>
      <c r="AB717" s="102" t="s">
        <v>1159</v>
      </c>
      <c r="AC717" s="102" t="s">
        <v>39</v>
      </c>
    </row>
    <row r="718" spans="1:29">
      <c r="A718" s="3">
        <v>20</v>
      </c>
      <c r="B718" s="35" t="s">
        <v>19</v>
      </c>
      <c r="C718" s="35" t="s">
        <v>1161</v>
      </c>
      <c r="D718" s="36" t="s">
        <v>2</v>
      </c>
      <c r="E718" s="35" t="s">
        <v>941</v>
      </c>
      <c r="F718" s="35" t="s">
        <v>942</v>
      </c>
      <c r="G718" s="35" t="s">
        <v>1159</v>
      </c>
      <c r="H718" s="35" t="s">
        <v>116</v>
      </c>
      <c r="I718" s="37"/>
      <c r="J718" s="37" t="s">
        <v>40</v>
      </c>
      <c r="K718" s="105">
        <v>327</v>
      </c>
      <c r="L718" s="179"/>
      <c r="M718" s="39">
        <v>25</v>
      </c>
      <c r="N718" s="40"/>
      <c r="O718" s="185">
        <f t="shared" si="126"/>
        <v>0</v>
      </c>
      <c r="P718" s="109" t="s">
        <v>1462</v>
      </c>
      <c r="Q718" s="108">
        <f t="shared" ref="Q718:Q729" si="139">N718/M718</f>
        <v>0</v>
      </c>
      <c r="R718" s="185">
        <f t="shared" si="135"/>
        <v>0</v>
      </c>
      <c r="S718" s="35"/>
      <c r="T718" s="35"/>
      <c r="U718" s="42"/>
      <c r="V718" s="42"/>
      <c r="W718" s="42"/>
      <c r="X718" s="42"/>
      <c r="Y718" s="42"/>
      <c r="Z718" s="101">
        <v>23</v>
      </c>
      <c r="AA718" s="102" t="s">
        <v>942</v>
      </c>
      <c r="AB718" s="102" t="s">
        <v>1159</v>
      </c>
      <c r="AC718" s="102" t="s">
        <v>116</v>
      </c>
    </row>
    <row r="719" spans="1:29">
      <c r="A719" s="3">
        <v>27</v>
      </c>
      <c r="B719" s="35" t="s">
        <v>19</v>
      </c>
      <c r="C719" s="35" t="s">
        <v>1158</v>
      </c>
      <c r="D719" s="36" t="s">
        <v>2</v>
      </c>
      <c r="E719" s="35" t="s">
        <v>941</v>
      </c>
      <c r="F719" s="35" t="s">
        <v>942</v>
      </c>
      <c r="G719" s="35" t="s">
        <v>1159</v>
      </c>
      <c r="H719" s="35" t="s">
        <v>39</v>
      </c>
      <c r="I719" s="147" t="s">
        <v>44</v>
      </c>
      <c r="J719" s="37" t="s">
        <v>69</v>
      </c>
      <c r="K719" s="105">
        <v>131</v>
      </c>
      <c r="L719" s="179"/>
      <c r="M719" s="39">
        <v>24</v>
      </c>
      <c r="N719" s="40"/>
      <c r="O719" s="185">
        <f t="shared" si="126"/>
        <v>0</v>
      </c>
      <c r="P719" s="109" t="s">
        <v>1464</v>
      </c>
      <c r="Q719" s="108">
        <f t="shared" si="139"/>
        <v>0</v>
      </c>
      <c r="R719" s="185">
        <f t="shared" si="135"/>
        <v>0</v>
      </c>
      <c r="S719" s="35"/>
      <c r="T719" s="35"/>
      <c r="U719" s="42"/>
      <c r="V719" s="42"/>
      <c r="W719" s="42"/>
      <c r="X719" s="42"/>
      <c r="Y719" s="42"/>
      <c r="Z719" s="101">
        <v>23</v>
      </c>
      <c r="AA719" s="102" t="s">
        <v>942</v>
      </c>
      <c r="AB719" s="102" t="s">
        <v>1159</v>
      </c>
      <c r="AC719" s="102" t="s">
        <v>39</v>
      </c>
    </row>
    <row r="720" spans="1:29">
      <c r="A720" s="3">
        <v>59</v>
      </c>
      <c r="B720" s="35" t="s">
        <v>19</v>
      </c>
      <c r="C720" s="35" t="s">
        <v>1160</v>
      </c>
      <c r="D720" s="36" t="s">
        <v>2</v>
      </c>
      <c r="E720" s="35" t="s">
        <v>941</v>
      </c>
      <c r="F720" s="35" t="s">
        <v>942</v>
      </c>
      <c r="G720" s="35" t="s">
        <v>1159</v>
      </c>
      <c r="H720" s="35" t="s">
        <v>39</v>
      </c>
      <c r="I720" s="147" t="s">
        <v>44</v>
      </c>
      <c r="J720" s="37" t="s">
        <v>69</v>
      </c>
      <c r="K720" s="105">
        <v>131</v>
      </c>
      <c r="L720" s="179"/>
      <c r="M720" s="39">
        <v>24</v>
      </c>
      <c r="N720" s="40"/>
      <c r="O720" s="185">
        <f t="shared" si="126"/>
        <v>0</v>
      </c>
      <c r="P720" s="109" t="s">
        <v>1464</v>
      </c>
      <c r="Q720" s="108">
        <f t="shared" si="139"/>
        <v>0</v>
      </c>
      <c r="R720" s="185">
        <f t="shared" si="135"/>
        <v>0</v>
      </c>
      <c r="S720" s="35"/>
      <c r="T720" s="35"/>
      <c r="U720" s="42"/>
      <c r="V720" s="42"/>
      <c r="W720" s="42"/>
      <c r="X720" s="42"/>
      <c r="Y720" s="42"/>
      <c r="Z720" s="101">
        <v>23</v>
      </c>
      <c r="AA720" s="102" t="s">
        <v>942</v>
      </c>
      <c r="AB720" s="102" t="s">
        <v>1159</v>
      </c>
      <c r="AC720" s="102" t="s">
        <v>39</v>
      </c>
    </row>
    <row r="721" spans="1:29">
      <c r="A721" s="3">
        <v>90</v>
      </c>
      <c r="B721" s="35" t="s">
        <v>19</v>
      </c>
      <c r="C721" s="35" t="s">
        <v>1164</v>
      </c>
      <c r="D721" s="36" t="s">
        <v>2</v>
      </c>
      <c r="E721" s="35" t="s">
        <v>941</v>
      </c>
      <c r="F721" s="35" t="s">
        <v>942</v>
      </c>
      <c r="G721" s="35" t="s">
        <v>1163</v>
      </c>
      <c r="H721" s="35" t="s">
        <v>116</v>
      </c>
      <c r="I721" s="37"/>
      <c r="J721" s="37" t="s">
        <v>40</v>
      </c>
      <c r="K721" s="105">
        <v>387</v>
      </c>
      <c r="L721" s="179"/>
      <c r="M721" s="39">
        <v>25</v>
      </c>
      <c r="N721" s="40"/>
      <c r="O721" s="185">
        <f t="shared" si="126"/>
        <v>0</v>
      </c>
      <c r="P721" s="109" t="s">
        <v>1462</v>
      </c>
      <c r="Q721" s="108">
        <f t="shared" si="139"/>
        <v>0</v>
      </c>
      <c r="R721" s="185">
        <f t="shared" si="135"/>
        <v>0</v>
      </c>
      <c r="S721" s="35"/>
      <c r="T721" s="35"/>
      <c r="U721" s="42"/>
      <c r="V721" s="42"/>
      <c r="W721" s="42"/>
      <c r="X721" s="42"/>
      <c r="Y721" s="42"/>
      <c r="Z721" s="101">
        <v>23</v>
      </c>
      <c r="AA721" s="102" t="s">
        <v>942</v>
      </c>
      <c r="AB721" s="102" t="s">
        <v>1163</v>
      </c>
      <c r="AC721" s="102" t="s">
        <v>116</v>
      </c>
    </row>
    <row r="722" spans="1:29">
      <c r="A722" s="3" t="s">
        <v>2047</v>
      </c>
      <c r="B722" s="35" t="s">
        <v>19</v>
      </c>
      <c r="C722" s="35" t="s">
        <v>1162</v>
      </c>
      <c r="D722" s="36" t="s">
        <v>2</v>
      </c>
      <c r="E722" s="35" t="s">
        <v>941</v>
      </c>
      <c r="F722" s="35" t="s">
        <v>942</v>
      </c>
      <c r="G722" s="35" t="s">
        <v>1163</v>
      </c>
      <c r="H722" s="35" t="s">
        <v>39</v>
      </c>
      <c r="I722" s="147" t="s">
        <v>44</v>
      </c>
      <c r="J722" s="37" t="s">
        <v>69</v>
      </c>
      <c r="K722" s="105">
        <v>131</v>
      </c>
      <c r="L722" s="179"/>
      <c r="M722" s="39">
        <v>24</v>
      </c>
      <c r="N722" s="40"/>
      <c r="O722" s="185">
        <f t="shared" si="126"/>
        <v>0</v>
      </c>
      <c r="P722" s="109" t="s">
        <v>1464</v>
      </c>
      <c r="Q722" s="108">
        <f t="shared" si="139"/>
        <v>0</v>
      </c>
      <c r="R722" s="185">
        <f t="shared" si="135"/>
        <v>0</v>
      </c>
      <c r="S722" s="35"/>
      <c r="T722" s="35"/>
      <c r="U722" s="42"/>
      <c r="V722" s="42"/>
      <c r="W722" s="42"/>
      <c r="X722" s="42"/>
      <c r="Y722" s="42"/>
      <c r="Z722" s="101">
        <v>23</v>
      </c>
      <c r="AA722" s="102" t="s">
        <v>942</v>
      </c>
      <c r="AB722" s="102" t="s">
        <v>1163</v>
      </c>
      <c r="AC722" s="102" t="s">
        <v>39</v>
      </c>
    </row>
    <row r="723" spans="1:29">
      <c r="A723" s="3">
        <v>21</v>
      </c>
      <c r="B723" s="35" t="s">
        <v>19</v>
      </c>
      <c r="C723" s="35" t="s">
        <v>2042</v>
      </c>
      <c r="D723" s="36" t="s">
        <v>2</v>
      </c>
      <c r="E723" s="35" t="s">
        <v>941</v>
      </c>
      <c r="F723" s="35" t="s">
        <v>942</v>
      </c>
      <c r="G723" s="35" t="s">
        <v>2041</v>
      </c>
      <c r="H723" s="35" t="s">
        <v>39</v>
      </c>
      <c r="I723" s="147" t="s">
        <v>44</v>
      </c>
      <c r="J723" s="37" t="s">
        <v>69</v>
      </c>
      <c r="K723" s="211">
        <v>207</v>
      </c>
      <c r="L723" s="179"/>
      <c r="M723" s="39">
        <v>21</v>
      </c>
      <c r="N723" s="40"/>
      <c r="O723" s="185">
        <f t="shared" ref="O723" si="140">IF(L723&lt;&gt;"",N723*L723,K723*N723)</f>
        <v>0</v>
      </c>
      <c r="P723" s="109" t="s">
        <v>1464</v>
      </c>
      <c r="Q723" s="108">
        <f t="shared" ref="Q723" si="141">N723/M723</f>
        <v>0</v>
      </c>
      <c r="R723" s="185">
        <f t="shared" ref="R723" si="142">IF(SUM($O$26:$O$5170)&gt;=100000,IF(L723&lt;&gt;"",O723,O723*0.95),O723)</f>
        <v>0</v>
      </c>
      <c r="S723" s="35"/>
      <c r="T723" s="35"/>
      <c r="U723" s="42"/>
      <c r="V723" s="42"/>
      <c r="W723" s="42"/>
      <c r="X723" s="42"/>
      <c r="Y723" s="42"/>
      <c r="Z723" s="101">
        <v>23</v>
      </c>
      <c r="AA723" s="102" t="s">
        <v>942</v>
      </c>
      <c r="AB723" s="102" t="s">
        <v>1163</v>
      </c>
      <c r="AC723" s="102" t="s">
        <v>39</v>
      </c>
    </row>
    <row r="724" spans="1:29" s="189" customFormat="1" hidden="1">
      <c r="A724" s="195">
        <v>0</v>
      </c>
      <c r="B724" s="148" t="s">
        <v>19</v>
      </c>
      <c r="C724" s="148" t="s">
        <v>1165</v>
      </c>
      <c r="D724" s="149" t="s">
        <v>2</v>
      </c>
      <c r="E724" s="148" t="s">
        <v>941</v>
      </c>
      <c r="F724" s="148" t="s">
        <v>942</v>
      </c>
      <c r="G724" s="148" t="s">
        <v>1166</v>
      </c>
      <c r="H724" s="148" t="s">
        <v>39</v>
      </c>
      <c r="I724" s="150"/>
      <c r="J724" s="150" t="s">
        <v>40</v>
      </c>
      <c r="K724" s="151">
        <v>341</v>
      </c>
      <c r="L724" s="187"/>
      <c r="M724" s="152">
        <v>40</v>
      </c>
      <c r="N724" s="153"/>
      <c r="O724" s="188">
        <f t="shared" si="126"/>
        <v>0</v>
      </c>
      <c r="P724" s="109" t="s">
        <v>1462</v>
      </c>
      <c r="Q724" s="108">
        <f t="shared" si="139"/>
        <v>0</v>
      </c>
      <c r="R724" s="185">
        <f t="shared" si="135"/>
        <v>0</v>
      </c>
      <c r="S724" s="148"/>
      <c r="T724" s="148"/>
      <c r="U724" s="155"/>
      <c r="V724" s="155"/>
      <c r="W724" s="155"/>
      <c r="X724" s="155"/>
      <c r="Y724" s="155"/>
      <c r="Z724" s="101">
        <v>23</v>
      </c>
      <c r="AA724" s="102" t="s">
        <v>942</v>
      </c>
      <c r="AB724" s="102" t="s">
        <v>1166</v>
      </c>
      <c r="AC724" s="102" t="s">
        <v>39</v>
      </c>
    </row>
    <row r="725" spans="1:29" s="189" customFormat="1" hidden="1">
      <c r="A725" s="195">
        <v>0</v>
      </c>
      <c r="B725" s="148" t="s">
        <v>19</v>
      </c>
      <c r="C725" s="148" t="s">
        <v>1167</v>
      </c>
      <c r="D725" s="149" t="s">
        <v>2</v>
      </c>
      <c r="E725" s="148" t="s">
        <v>941</v>
      </c>
      <c r="F725" s="148" t="s">
        <v>942</v>
      </c>
      <c r="G725" s="148" t="s">
        <v>1168</v>
      </c>
      <c r="H725" s="148" t="s">
        <v>39</v>
      </c>
      <c r="I725" s="150"/>
      <c r="J725" s="150" t="s">
        <v>69</v>
      </c>
      <c r="K725" s="151">
        <v>131</v>
      </c>
      <c r="L725" s="187"/>
      <c r="M725" s="152">
        <v>24</v>
      </c>
      <c r="N725" s="153"/>
      <c r="O725" s="188">
        <f t="shared" si="126"/>
        <v>0</v>
      </c>
      <c r="P725" s="109" t="s">
        <v>1464</v>
      </c>
      <c r="Q725" s="108">
        <f t="shared" si="139"/>
        <v>0</v>
      </c>
      <c r="R725" s="185">
        <f t="shared" si="135"/>
        <v>0</v>
      </c>
      <c r="S725" s="148"/>
      <c r="T725" s="148"/>
      <c r="U725" s="155"/>
      <c r="V725" s="155"/>
      <c r="W725" s="155"/>
      <c r="X725" s="155"/>
      <c r="Y725" s="155"/>
      <c r="Z725" s="101">
        <v>23</v>
      </c>
      <c r="AA725" s="102" t="s">
        <v>942</v>
      </c>
      <c r="AB725" s="102" t="s">
        <v>1168</v>
      </c>
      <c r="AC725" s="102" t="s">
        <v>39</v>
      </c>
    </row>
    <row r="726" spans="1:29" s="189" customFormat="1" hidden="1">
      <c r="A726" s="195">
        <v>0</v>
      </c>
      <c r="B726" s="148" t="s">
        <v>19</v>
      </c>
      <c r="C726" s="148" t="s">
        <v>1169</v>
      </c>
      <c r="D726" s="149" t="s">
        <v>2</v>
      </c>
      <c r="E726" s="148" t="s">
        <v>941</v>
      </c>
      <c r="F726" s="148" t="s">
        <v>942</v>
      </c>
      <c r="G726" s="148" t="s">
        <v>943</v>
      </c>
      <c r="H726" s="148" t="s">
        <v>39</v>
      </c>
      <c r="I726" s="150"/>
      <c r="J726" s="150" t="s">
        <v>69</v>
      </c>
      <c r="K726" s="151">
        <v>87</v>
      </c>
      <c r="L726" s="187"/>
      <c r="M726" s="152">
        <v>24</v>
      </c>
      <c r="N726" s="153"/>
      <c r="O726" s="188">
        <f t="shared" si="126"/>
        <v>0</v>
      </c>
      <c r="P726" s="109" t="s">
        <v>1464</v>
      </c>
      <c r="Q726" s="108">
        <f t="shared" si="139"/>
        <v>0</v>
      </c>
      <c r="R726" s="185">
        <f t="shared" si="135"/>
        <v>0</v>
      </c>
      <c r="S726" s="148"/>
      <c r="T726" s="148"/>
      <c r="U726" s="155"/>
      <c r="V726" s="155"/>
      <c r="W726" s="155"/>
      <c r="X726" s="155"/>
      <c r="Y726" s="155"/>
      <c r="Z726" s="101">
        <v>23</v>
      </c>
      <c r="AA726" s="102" t="s">
        <v>942</v>
      </c>
      <c r="AB726" s="102" t="s">
        <v>943</v>
      </c>
      <c r="AC726" s="102" t="s">
        <v>39</v>
      </c>
    </row>
    <row r="727" spans="1:29" s="189" customFormat="1" hidden="1">
      <c r="A727" s="195">
        <v>0</v>
      </c>
      <c r="B727" s="148" t="s">
        <v>19</v>
      </c>
      <c r="C727" s="148" t="s">
        <v>1170</v>
      </c>
      <c r="D727" s="149" t="s">
        <v>2</v>
      </c>
      <c r="E727" s="148" t="s">
        <v>941</v>
      </c>
      <c r="F727" s="148" t="s">
        <v>942</v>
      </c>
      <c r="G727" s="148" t="s">
        <v>943</v>
      </c>
      <c r="H727" s="148" t="s">
        <v>39</v>
      </c>
      <c r="I727" s="156"/>
      <c r="J727" s="150" t="s">
        <v>69</v>
      </c>
      <c r="K727" s="151">
        <v>131</v>
      </c>
      <c r="L727" s="187"/>
      <c r="M727" s="152">
        <v>24</v>
      </c>
      <c r="N727" s="153"/>
      <c r="O727" s="188">
        <f t="shared" si="126"/>
        <v>0</v>
      </c>
      <c r="P727" s="109" t="s">
        <v>1464</v>
      </c>
      <c r="Q727" s="108">
        <f t="shared" si="139"/>
        <v>0</v>
      </c>
      <c r="R727" s="185">
        <f t="shared" si="135"/>
        <v>0</v>
      </c>
      <c r="S727" s="148"/>
      <c r="T727" s="148"/>
      <c r="U727" s="155"/>
      <c r="V727" s="155"/>
      <c r="W727" s="155"/>
      <c r="X727" s="155"/>
      <c r="Y727" s="155"/>
      <c r="Z727" s="101">
        <v>23</v>
      </c>
      <c r="AA727" s="102" t="s">
        <v>942</v>
      </c>
      <c r="AB727" s="102" t="s">
        <v>943</v>
      </c>
      <c r="AC727" s="102" t="s">
        <v>39</v>
      </c>
    </row>
    <row r="728" spans="1:29" s="189" customFormat="1" hidden="1">
      <c r="A728" s="195">
        <v>0</v>
      </c>
      <c r="B728" s="148" t="s">
        <v>19</v>
      </c>
      <c r="C728" s="148" t="s">
        <v>1171</v>
      </c>
      <c r="D728" s="149" t="s">
        <v>2</v>
      </c>
      <c r="E728" s="148" t="s">
        <v>941</v>
      </c>
      <c r="F728" s="148" t="s">
        <v>942</v>
      </c>
      <c r="G728" s="148" t="s">
        <v>1172</v>
      </c>
      <c r="H728" s="148" t="s">
        <v>39</v>
      </c>
      <c r="I728" s="150"/>
      <c r="J728" s="150" t="s">
        <v>40</v>
      </c>
      <c r="K728" s="151">
        <v>287</v>
      </c>
      <c r="L728" s="187"/>
      <c r="M728" s="152">
        <v>40</v>
      </c>
      <c r="N728" s="153"/>
      <c r="O728" s="188">
        <f t="shared" si="126"/>
        <v>0</v>
      </c>
      <c r="P728" s="109" t="s">
        <v>1462</v>
      </c>
      <c r="Q728" s="108">
        <f t="shared" si="139"/>
        <v>0</v>
      </c>
      <c r="R728" s="185">
        <f t="shared" si="135"/>
        <v>0</v>
      </c>
      <c r="S728" s="148"/>
      <c r="T728" s="148"/>
      <c r="U728" s="155"/>
      <c r="V728" s="155"/>
      <c r="W728" s="155"/>
      <c r="X728" s="155"/>
      <c r="Y728" s="155"/>
      <c r="Z728" s="101">
        <v>23</v>
      </c>
      <c r="AA728" s="102" t="s">
        <v>942</v>
      </c>
      <c r="AB728" s="102" t="s">
        <v>1172</v>
      </c>
      <c r="AC728" s="102" t="s">
        <v>39</v>
      </c>
    </row>
    <row r="729" spans="1:29">
      <c r="A729" s="3">
        <v>40</v>
      </c>
      <c r="B729" s="35" t="s">
        <v>19</v>
      </c>
      <c r="C729" s="35" t="s">
        <v>1173</v>
      </c>
      <c r="D729" s="36" t="s">
        <v>2</v>
      </c>
      <c r="E729" s="35" t="s">
        <v>1174</v>
      </c>
      <c r="F729" s="35" t="s">
        <v>1175</v>
      </c>
      <c r="G729" s="35" t="s">
        <v>1037</v>
      </c>
      <c r="H729" s="35" t="s">
        <v>39</v>
      </c>
      <c r="I729" s="37"/>
      <c r="J729" s="37" t="s">
        <v>40</v>
      </c>
      <c r="K729" s="105">
        <v>287</v>
      </c>
      <c r="L729" s="179"/>
      <c r="M729" s="39">
        <v>40</v>
      </c>
      <c r="N729" s="40"/>
      <c r="O729" s="185">
        <f t="shared" si="126"/>
        <v>0</v>
      </c>
      <c r="P729" s="109" t="s">
        <v>1462</v>
      </c>
      <c r="Q729" s="108">
        <f t="shared" si="139"/>
        <v>0</v>
      </c>
      <c r="R729" s="185">
        <f t="shared" si="135"/>
        <v>0</v>
      </c>
      <c r="S729" s="35"/>
      <c r="T729" s="35"/>
      <c r="U729" s="42"/>
      <c r="V729" s="42"/>
      <c r="W729" s="42"/>
      <c r="X729" s="42"/>
      <c r="Y729" s="42"/>
      <c r="Z729" s="101">
        <v>23</v>
      </c>
      <c r="AA729" s="102" t="s">
        <v>1175</v>
      </c>
      <c r="AB729" s="102" t="s">
        <v>1037</v>
      </c>
      <c r="AC729" s="102" t="s">
        <v>39</v>
      </c>
    </row>
    <row r="730" spans="1:29" s="189" customFormat="1" hidden="1">
      <c r="A730" s="195">
        <v>0</v>
      </c>
      <c r="B730" s="148" t="s">
        <v>19</v>
      </c>
      <c r="C730" s="148" t="s">
        <v>1517</v>
      </c>
      <c r="D730" s="149"/>
      <c r="E730" s="148" t="s">
        <v>1573</v>
      </c>
      <c r="F730" s="148" t="s">
        <v>1400</v>
      </c>
      <c r="G730" s="148" t="s">
        <v>1620</v>
      </c>
      <c r="H730" s="148" t="s">
        <v>39</v>
      </c>
      <c r="I730" s="150"/>
      <c r="J730" s="150" t="s">
        <v>40</v>
      </c>
      <c r="K730" s="151">
        <v>325</v>
      </c>
      <c r="L730" s="187"/>
      <c r="M730" s="152">
        <v>40</v>
      </c>
      <c r="N730" s="153"/>
      <c r="O730" s="188">
        <f t="shared" si="126"/>
        <v>0</v>
      </c>
      <c r="P730" s="109" t="s">
        <v>1462</v>
      </c>
      <c r="Q730" s="108">
        <f t="shared" ref="Q730" si="143">N730/M730</f>
        <v>0</v>
      </c>
      <c r="R730" s="185">
        <f t="shared" si="135"/>
        <v>0</v>
      </c>
      <c r="S730" s="148"/>
      <c r="T730" s="148"/>
      <c r="U730" s="155"/>
      <c r="V730" s="155"/>
      <c r="W730" s="155"/>
      <c r="X730" s="155"/>
      <c r="Y730" s="155"/>
      <c r="Z730" s="101">
        <v>23</v>
      </c>
      <c r="AA730" s="102" t="s">
        <v>1400</v>
      </c>
      <c r="AB730" s="102" t="s">
        <v>1620</v>
      </c>
      <c r="AC730" s="102" t="s">
        <v>39</v>
      </c>
    </row>
    <row r="731" spans="1:29" s="189" customFormat="1" hidden="1">
      <c r="A731" s="195">
        <v>0</v>
      </c>
      <c r="B731" s="148" t="s">
        <v>19</v>
      </c>
      <c r="C731" s="148" t="s">
        <v>1393</v>
      </c>
      <c r="D731" s="149" t="s">
        <v>2</v>
      </c>
      <c r="E731" s="148" t="s">
        <v>1399</v>
      </c>
      <c r="F731" s="148" t="s">
        <v>1400</v>
      </c>
      <c r="G731" s="148" t="s">
        <v>1398</v>
      </c>
      <c r="H731" s="148" t="s">
        <v>39</v>
      </c>
      <c r="I731" s="150"/>
      <c r="J731" s="150" t="s">
        <v>40</v>
      </c>
      <c r="K731" s="151">
        <v>325</v>
      </c>
      <c r="L731" s="187"/>
      <c r="M731" s="152">
        <v>40</v>
      </c>
      <c r="N731" s="153"/>
      <c r="O731" s="188">
        <f t="shared" si="126"/>
        <v>0</v>
      </c>
      <c r="P731" s="109" t="s">
        <v>1462</v>
      </c>
      <c r="Q731" s="108">
        <f t="shared" ref="Q731:Q764" si="144">N731/M731</f>
        <v>0</v>
      </c>
      <c r="R731" s="185">
        <f t="shared" si="135"/>
        <v>0</v>
      </c>
      <c r="S731" s="148"/>
      <c r="T731" s="148"/>
      <c r="U731" s="155"/>
      <c r="V731" s="155"/>
      <c r="W731" s="155"/>
      <c r="X731" s="155"/>
      <c r="Y731" s="155"/>
      <c r="Z731" s="101">
        <v>23</v>
      </c>
      <c r="AA731" s="102" t="s">
        <v>1400</v>
      </c>
      <c r="AB731" s="102" t="s">
        <v>1398</v>
      </c>
      <c r="AC731" s="102" t="s">
        <v>39</v>
      </c>
    </row>
    <row r="732" spans="1:29" s="189" customFormat="1" hidden="1">
      <c r="A732" s="195">
        <v>0</v>
      </c>
      <c r="B732" s="148" t="s">
        <v>19</v>
      </c>
      <c r="C732" s="148" t="s">
        <v>1176</v>
      </c>
      <c r="D732" s="149" t="s">
        <v>2</v>
      </c>
      <c r="E732" s="148" t="s">
        <v>1177</v>
      </c>
      <c r="F732" s="148" t="s">
        <v>1178</v>
      </c>
      <c r="G732" s="148" t="s">
        <v>1179</v>
      </c>
      <c r="H732" s="148" t="s">
        <v>39</v>
      </c>
      <c r="I732" s="150"/>
      <c r="J732" s="150" t="s">
        <v>69</v>
      </c>
      <c r="K732" s="151">
        <v>215</v>
      </c>
      <c r="L732" s="187"/>
      <c r="M732" s="152">
        <v>24</v>
      </c>
      <c r="N732" s="153"/>
      <c r="O732" s="188">
        <f t="shared" si="126"/>
        <v>0</v>
      </c>
      <c r="P732" s="109" t="s">
        <v>1464</v>
      </c>
      <c r="Q732" s="108">
        <f t="shared" si="144"/>
        <v>0</v>
      </c>
      <c r="R732" s="185">
        <f t="shared" si="135"/>
        <v>0</v>
      </c>
      <c r="S732" s="148"/>
      <c r="T732" s="148"/>
      <c r="U732" s="155"/>
      <c r="V732" s="155"/>
      <c r="W732" s="155"/>
      <c r="X732" s="155"/>
      <c r="Y732" s="155"/>
      <c r="Z732" s="101">
        <v>23</v>
      </c>
      <c r="AA732" s="102" t="s">
        <v>1178</v>
      </c>
      <c r="AB732" s="102" t="s">
        <v>1179</v>
      </c>
      <c r="AC732" s="102" t="s">
        <v>39</v>
      </c>
    </row>
    <row r="733" spans="1:29" s="142" customFormat="1">
      <c r="A733" s="3">
        <v>14</v>
      </c>
      <c r="B733" s="35" t="s">
        <v>19</v>
      </c>
      <c r="C733" s="35" t="s">
        <v>1180</v>
      </c>
      <c r="D733" s="203" t="s">
        <v>2</v>
      </c>
      <c r="E733" s="35" t="s">
        <v>1177</v>
      </c>
      <c r="F733" s="35" t="s">
        <v>1178</v>
      </c>
      <c r="G733" s="35" t="s">
        <v>1181</v>
      </c>
      <c r="H733" s="35" t="s">
        <v>39</v>
      </c>
      <c r="I733" s="147" t="s">
        <v>44</v>
      </c>
      <c r="J733" s="37" t="s">
        <v>69</v>
      </c>
      <c r="K733" s="105">
        <v>233</v>
      </c>
      <c r="L733" s="179"/>
      <c r="M733" s="39">
        <v>24</v>
      </c>
      <c r="N733" s="40"/>
      <c r="O733" s="185">
        <f t="shared" si="126"/>
        <v>0</v>
      </c>
      <c r="P733" s="109" t="s">
        <v>1464</v>
      </c>
      <c r="Q733" s="108">
        <f t="shared" si="144"/>
        <v>0</v>
      </c>
      <c r="R733" s="185">
        <f t="shared" si="135"/>
        <v>0</v>
      </c>
      <c r="S733" s="35"/>
      <c r="T733" s="35"/>
      <c r="U733" s="42"/>
      <c r="V733" s="42"/>
      <c r="W733" s="42"/>
      <c r="X733" s="42"/>
      <c r="Y733" s="42"/>
      <c r="Z733" s="101">
        <v>23</v>
      </c>
      <c r="AA733" s="102" t="s">
        <v>1178</v>
      </c>
      <c r="AB733" s="102" t="s">
        <v>1181</v>
      </c>
      <c r="AC733" s="102" t="s">
        <v>39</v>
      </c>
    </row>
    <row r="734" spans="1:29" s="142" customFormat="1">
      <c r="A734" s="3" t="s">
        <v>2047</v>
      </c>
      <c r="B734" s="35" t="s">
        <v>19</v>
      </c>
      <c r="C734" s="35" t="s">
        <v>1182</v>
      </c>
      <c r="D734" s="140" t="s">
        <v>2</v>
      </c>
      <c r="E734" s="35" t="s">
        <v>1177</v>
      </c>
      <c r="F734" s="35" t="s">
        <v>1178</v>
      </c>
      <c r="G734" s="35" t="s">
        <v>1183</v>
      </c>
      <c r="H734" s="35" t="s">
        <v>39</v>
      </c>
      <c r="I734" s="147" t="s">
        <v>44</v>
      </c>
      <c r="J734" s="37" t="s">
        <v>69</v>
      </c>
      <c r="K734" s="105">
        <v>195</v>
      </c>
      <c r="L734" s="179"/>
      <c r="M734" s="39">
        <v>24</v>
      </c>
      <c r="N734" s="40"/>
      <c r="O734" s="185">
        <f t="shared" si="126"/>
        <v>0</v>
      </c>
      <c r="P734" s="109" t="s">
        <v>1464</v>
      </c>
      <c r="Q734" s="108">
        <f t="shared" si="144"/>
        <v>0</v>
      </c>
      <c r="R734" s="185">
        <f t="shared" si="135"/>
        <v>0</v>
      </c>
      <c r="S734" s="35"/>
      <c r="T734" s="35"/>
      <c r="U734" s="42"/>
      <c r="V734" s="42"/>
      <c r="W734" s="42"/>
      <c r="X734" s="42"/>
      <c r="Y734" s="42"/>
      <c r="Z734" s="101">
        <v>23</v>
      </c>
      <c r="AA734" s="102" t="s">
        <v>1178</v>
      </c>
      <c r="AB734" s="102" t="s">
        <v>1183</v>
      </c>
      <c r="AC734" s="102" t="s">
        <v>39</v>
      </c>
    </row>
    <row r="735" spans="1:29">
      <c r="A735" s="3">
        <v>12</v>
      </c>
      <c r="B735" s="35" t="s">
        <v>19</v>
      </c>
      <c r="C735" s="35" t="s">
        <v>1184</v>
      </c>
      <c r="D735" s="36" t="s">
        <v>2</v>
      </c>
      <c r="E735" s="35" t="s">
        <v>1177</v>
      </c>
      <c r="F735" s="35" t="s">
        <v>1178</v>
      </c>
      <c r="G735" s="35" t="s">
        <v>1185</v>
      </c>
      <c r="H735" s="35" t="s">
        <v>39</v>
      </c>
      <c r="I735" s="147" t="s">
        <v>44</v>
      </c>
      <c r="J735" s="37" t="s">
        <v>69</v>
      </c>
      <c r="K735" s="105">
        <v>235</v>
      </c>
      <c r="L735" s="179"/>
      <c r="M735" s="39">
        <v>24</v>
      </c>
      <c r="N735" s="40"/>
      <c r="O735" s="185">
        <f t="shared" si="126"/>
        <v>0</v>
      </c>
      <c r="P735" s="109" t="s">
        <v>1464</v>
      </c>
      <c r="Q735" s="108">
        <f t="shared" si="144"/>
        <v>0</v>
      </c>
      <c r="R735" s="185">
        <f t="shared" si="135"/>
        <v>0</v>
      </c>
      <c r="S735" s="35"/>
      <c r="T735" s="35"/>
      <c r="U735" s="42"/>
      <c r="V735" s="42"/>
      <c r="W735" s="42"/>
      <c r="X735" s="42"/>
      <c r="Y735" s="42"/>
      <c r="Z735" s="101">
        <v>23</v>
      </c>
      <c r="AA735" s="102" t="s">
        <v>1178</v>
      </c>
      <c r="AB735" s="102" t="s">
        <v>1185</v>
      </c>
      <c r="AC735" s="102" t="s">
        <v>39</v>
      </c>
    </row>
    <row r="736" spans="1:29" s="189" customFormat="1" hidden="1">
      <c r="A736" s="195">
        <v>0</v>
      </c>
      <c r="B736" s="148" t="s">
        <v>19</v>
      </c>
      <c r="C736" s="148" t="s">
        <v>1186</v>
      </c>
      <c r="D736" s="149" t="s">
        <v>2</v>
      </c>
      <c r="E736" s="148" t="s">
        <v>1177</v>
      </c>
      <c r="F736" s="148" t="s">
        <v>1178</v>
      </c>
      <c r="G736" s="148" t="s">
        <v>1187</v>
      </c>
      <c r="H736" s="148" t="s">
        <v>39</v>
      </c>
      <c r="I736" s="150"/>
      <c r="J736" s="150" t="s">
        <v>69</v>
      </c>
      <c r="K736" s="151">
        <v>215</v>
      </c>
      <c r="L736" s="187"/>
      <c r="M736" s="152">
        <v>24</v>
      </c>
      <c r="N736" s="153"/>
      <c r="O736" s="188">
        <f t="shared" si="126"/>
        <v>0</v>
      </c>
      <c r="P736" s="109" t="s">
        <v>1464</v>
      </c>
      <c r="Q736" s="108">
        <f t="shared" si="144"/>
        <v>0</v>
      </c>
      <c r="R736" s="185">
        <f t="shared" si="135"/>
        <v>0</v>
      </c>
      <c r="S736" s="148"/>
      <c r="T736" s="148"/>
      <c r="U736" s="155"/>
      <c r="V736" s="155"/>
      <c r="W736" s="155"/>
      <c r="X736" s="155"/>
      <c r="Y736" s="155"/>
      <c r="Z736" s="101">
        <v>23</v>
      </c>
      <c r="AA736" s="102" t="s">
        <v>1178</v>
      </c>
      <c r="AB736" s="102" t="s">
        <v>1187</v>
      </c>
      <c r="AC736" s="102" t="s">
        <v>39</v>
      </c>
    </row>
    <row r="737" spans="1:29" s="189" customFormat="1" hidden="1">
      <c r="A737" s="195">
        <v>0</v>
      </c>
      <c r="B737" s="148" t="s">
        <v>19</v>
      </c>
      <c r="C737" s="148" t="s">
        <v>1188</v>
      </c>
      <c r="D737" s="149" t="s">
        <v>2</v>
      </c>
      <c r="E737" s="148" t="s">
        <v>1177</v>
      </c>
      <c r="F737" s="148" t="s">
        <v>1178</v>
      </c>
      <c r="G737" s="148" t="s">
        <v>1189</v>
      </c>
      <c r="H737" s="148" t="s">
        <v>39</v>
      </c>
      <c r="I737" s="150"/>
      <c r="J737" s="150" t="s">
        <v>69</v>
      </c>
      <c r="K737" s="151">
        <v>195</v>
      </c>
      <c r="L737" s="187"/>
      <c r="M737" s="152">
        <v>24</v>
      </c>
      <c r="N737" s="153"/>
      <c r="O737" s="188">
        <f t="shared" si="126"/>
        <v>0</v>
      </c>
      <c r="P737" s="109" t="s">
        <v>1464</v>
      </c>
      <c r="Q737" s="108">
        <f t="shared" si="144"/>
        <v>0</v>
      </c>
      <c r="R737" s="185">
        <f t="shared" si="135"/>
        <v>0</v>
      </c>
      <c r="S737" s="148"/>
      <c r="T737" s="148"/>
      <c r="U737" s="155"/>
      <c r="V737" s="155"/>
      <c r="W737" s="155"/>
      <c r="X737" s="155"/>
      <c r="Y737" s="155"/>
      <c r="Z737" s="101">
        <v>23</v>
      </c>
      <c r="AA737" s="102" t="s">
        <v>1178</v>
      </c>
      <c r="AB737" s="102" t="s">
        <v>1189</v>
      </c>
      <c r="AC737" s="102" t="s">
        <v>39</v>
      </c>
    </row>
    <row r="738" spans="1:29" s="189" customFormat="1" hidden="1">
      <c r="A738" s="195">
        <v>0</v>
      </c>
      <c r="B738" s="148" t="s">
        <v>19</v>
      </c>
      <c r="C738" s="148" t="s">
        <v>1629</v>
      </c>
      <c r="D738" s="149"/>
      <c r="E738" s="148" t="s">
        <v>1177</v>
      </c>
      <c r="F738" s="148" t="s">
        <v>1178</v>
      </c>
      <c r="G738" s="148" t="s">
        <v>1628</v>
      </c>
      <c r="H738" s="148" t="s">
        <v>39</v>
      </c>
      <c r="I738" s="150"/>
      <c r="J738" s="150" t="s">
        <v>69</v>
      </c>
      <c r="K738" s="151">
        <v>215</v>
      </c>
      <c r="L738" s="187"/>
      <c r="M738" s="152">
        <v>24</v>
      </c>
      <c r="N738" s="153"/>
      <c r="O738" s="188">
        <f t="shared" si="126"/>
        <v>0</v>
      </c>
      <c r="P738" s="109" t="s">
        <v>1464</v>
      </c>
      <c r="Q738" s="108">
        <f t="shared" ref="Q738" si="145">N738/M738</f>
        <v>0</v>
      </c>
      <c r="R738" s="185">
        <f t="shared" si="135"/>
        <v>0</v>
      </c>
      <c r="S738" s="148"/>
      <c r="T738" s="148"/>
      <c r="U738" s="155"/>
      <c r="V738" s="155"/>
      <c r="W738" s="155"/>
      <c r="X738" s="155"/>
      <c r="Y738" s="155"/>
      <c r="Z738" s="101">
        <v>23</v>
      </c>
      <c r="AA738" s="102" t="s">
        <v>1178</v>
      </c>
      <c r="AB738" s="145" t="s">
        <v>1628</v>
      </c>
      <c r="AC738" s="102" t="s">
        <v>39</v>
      </c>
    </row>
    <row r="739" spans="1:29">
      <c r="A739" s="3" t="s">
        <v>2047</v>
      </c>
      <c r="B739" s="35" t="s">
        <v>19</v>
      </c>
      <c r="C739" s="35" t="s">
        <v>1190</v>
      </c>
      <c r="D739" s="36" t="s">
        <v>2</v>
      </c>
      <c r="E739" s="35" t="s">
        <v>1177</v>
      </c>
      <c r="F739" s="35" t="s">
        <v>1178</v>
      </c>
      <c r="G739" s="35" t="s">
        <v>1191</v>
      </c>
      <c r="H739" s="35" t="s">
        <v>39</v>
      </c>
      <c r="I739" s="37"/>
      <c r="J739" s="37" t="s">
        <v>40</v>
      </c>
      <c r="K739" s="105">
        <v>325</v>
      </c>
      <c r="L739" s="179"/>
      <c r="M739" s="39">
        <v>40</v>
      </c>
      <c r="N739" s="40"/>
      <c r="O739" s="185">
        <f t="shared" si="126"/>
        <v>0</v>
      </c>
      <c r="P739" s="109" t="s">
        <v>1462</v>
      </c>
      <c r="Q739" s="108">
        <f t="shared" si="144"/>
        <v>0</v>
      </c>
      <c r="R739" s="185">
        <f t="shared" si="135"/>
        <v>0</v>
      </c>
      <c r="S739" s="35"/>
      <c r="T739" s="35"/>
      <c r="U739" s="42"/>
      <c r="V739" s="42"/>
      <c r="W739" s="42"/>
      <c r="X739" s="42"/>
      <c r="Y739" s="42"/>
      <c r="Z739" s="101">
        <v>23</v>
      </c>
      <c r="AA739" s="102" t="s">
        <v>1178</v>
      </c>
      <c r="AB739" s="102" t="s">
        <v>1191</v>
      </c>
      <c r="AC739" s="102" t="s">
        <v>39</v>
      </c>
    </row>
    <row r="740" spans="1:29">
      <c r="A740" s="3">
        <v>40</v>
      </c>
      <c r="B740" s="35" t="s">
        <v>19</v>
      </c>
      <c r="C740" s="35" t="s">
        <v>1394</v>
      </c>
      <c r="D740" s="36" t="s">
        <v>2</v>
      </c>
      <c r="E740" s="35" t="s">
        <v>1177</v>
      </c>
      <c r="F740" s="35" t="s">
        <v>1178</v>
      </c>
      <c r="G740" s="35" t="s">
        <v>1397</v>
      </c>
      <c r="H740" s="35" t="s">
        <v>39</v>
      </c>
      <c r="I740" s="37"/>
      <c r="J740" s="37" t="s">
        <v>40</v>
      </c>
      <c r="K740" s="105">
        <v>325</v>
      </c>
      <c r="L740" s="179"/>
      <c r="M740" s="39">
        <v>40</v>
      </c>
      <c r="N740" s="40"/>
      <c r="O740" s="185">
        <f t="shared" si="126"/>
        <v>0</v>
      </c>
      <c r="P740" s="109" t="s">
        <v>1462</v>
      </c>
      <c r="Q740" s="108">
        <f t="shared" si="144"/>
        <v>0</v>
      </c>
      <c r="R740" s="185">
        <f t="shared" si="135"/>
        <v>0</v>
      </c>
      <c r="S740" s="35"/>
      <c r="T740" s="35"/>
      <c r="U740" s="42"/>
      <c r="V740" s="42"/>
      <c r="W740" s="42"/>
      <c r="X740" s="42"/>
      <c r="Y740" s="42"/>
      <c r="Z740" s="101">
        <v>23</v>
      </c>
      <c r="AA740" s="102" t="s">
        <v>1178</v>
      </c>
      <c r="AB740" s="102" t="s">
        <v>1397</v>
      </c>
      <c r="AC740" s="102" t="s">
        <v>39</v>
      </c>
    </row>
    <row r="741" spans="1:29" s="189" customFormat="1" hidden="1">
      <c r="A741" s="195">
        <v>0</v>
      </c>
      <c r="B741" s="148" t="s">
        <v>19</v>
      </c>
      <c r="C741" s="148" t="s">
        <v>1192</v>
      </c>
      <c r="D741" s="149" t="s">
        <v>2</v>
      </c>
      <c r="E741" s="148" t="s">
        <v>1177</v>
      </c>
      <c r="F741" s="148" t="s">
        <v>1178</v>
      </c>
      <c r="G741" s="148" t="s">
        <v>1193</v>
      </c>
      <c r="H741" s="148" t="s">
        <v>39</v>
      </c>
      <c r="I741" s="150"/>
      <c r="J741" s="150" t="s">
        <v>69</v>
      </c>
      <c r="K741" s="151">
        <v>195</v>
      </c>
      <c r="L741" s="187"/>
      <c r="M741" s="152">
        <v>24</v>
      </c>
      <c r="N741" s="153"/>
      <c r="O741" s="188">
        <f t="shared" si="126"/>
        <v>0</v>
      </c>
      <c r="P741" s="109" t="s">
        <v>1464</v>
      </c>
      <c r="Q741" s="108">
        <f t="shared" si="144"/>
        <v>0</v>
      </c>
      <c r="R741" s="185">
        <f t="shared" si="135"/>
        <v>0</v>
      </c>
      <c r="S741" s="148"/>
      <c r="T741" s="148"/>
      <c r="U741" s="155"/>
      <c r="V741" s="155"/>
      <c r="W741" s="155"/>
      <c r="X741" s="155"/>
      <c r="Y741" s="155"/>
      <c r="Z741" s="101">
        <v>23</v>
      </c>
      <c r="AA741" s="102" t="s">
        <v>1178</v>
      </c>
      <c r="AB741" s="102" t="s">
        <v>1193</v>
      </c>
      <c r="AC741" s="102" t="s">
        <v>39</v>
      </c>
    </row>
    <row r="742" spans="1:29">
      <c r="A742" s="3" t="s">
        <v>2047</v>
      </c>
      <c r="B742" s="35" t="s">
        <v>19</v>
      </c>
      <c r="C742" s="35" t="s">
        <v>1194</v>
      </c>
      <c r="D742" s="36" t="s">
        <v>2</v>
      </c>
      <c r="E742" s="35" t="s">
        <v>1177</v>
      </c>
      <c r="F742" s="35" t="s">
        <v>1178</v>
      </c>
      <c r="G742" s="35" t="s">
        <v>1195</v>
      </c>
      <c r="H742" s="35" t="s">
        <v>39</v>
      </c>
      <c r="I742" s="147"/>
      <c r="J742" s="37" t="s">
        <v>69</v>
      </c>
      <c r="K742" s="105">
        <v>195</v>
      </c>
      <c r="L742" s="179"/>
      <c r="M742" s="39">
        <v>24</v>
      </c>
      <c r="N742" s="40"/>
      <c r="O742" s="185">
        <f t="shared" si="126"/>
        <v>0</v>
      </c>
      <c r="P742" s="109" t="s">
        <v>1464</v>
      </c>
      <c r="Q742" s="108">
        <f t="shared" si="144"/>
        <v>0</v>
      </c>
      <c r="R742" s="185">
        <f t="shared" si="135"/>
        <v>0</v>
      </c>
      <c r="S742" s="35"/>
      <c r="T742" s="35"/>
      <c r="U742" s="42"/>
      <c r="V742" s="42"/>
      <c r="W742" s="42"/>
      <c r="X742" s="42"/>
      <c r="Y742" s="42"/>
      <c r="Z742" s="101">
        <v>23</v>
      </c>
      <c r="AA742" s="102" t="s">
        <v>1178</v>
      </c>
      <c r="AB742" s="102" t="s">
        <v>1195</v>
      </c>
      <c r="AC742" s="102" t="s">
        <v>39</v>
      </c>
    </row>
    <row r="743" spans="1:29">
      <c r="A743" s="3" t="s">
        <v>2047</v>
      </c>
      <c r="B743" s="35" t="s">
        <v>19</v>
      </c>
      <c r="C743" s="35" t="s">
        <v>1196</v>
      </c>
      <c r="D743" s="36" t="s">
        <v>2</v>
      </c>
      <c r="E743" s="35" t="s">
        <v>1177</v>
      </c>
      <c r="F743" s="35" t="s">
        <v>1178</v>
      </c>
      <c r="G743" s="35" t="s">
        <v>1197</v>
      </c>
      <c r="H743" s="35" t="s">
        <v>39</v>
      </c>
      <c r="I743" s="147"/>
      <c r="J743" s="37" t="s">
        <v>69</v>
      </c>
      <c r="K743" s="105">
        <v>195</v>
      </c>
      <c r="L743" s="179"/>
      <c r="M743" s="39">
        <v>24</v>
      </c>
      <c r="N743" s="40"/>
      <c r="O743" s="185">
        <f t="shared" si="126"/>
        <v>0</v>
      </c>
      <c r="P743" s="109" t="s">
        <v>1464</v>
      </c>
      <c r="Q743" s="108">
        <f t="shared" si="144"/>
        <v>0</v>
      </c>
      <c r="R743" s="185">
        <f t="shared" si="135"/>
        <v>0</v>
      </c>
      <c r="S743" s="35"/>
      <c r="T743" s="35"/>
      <c r="U743" s="42"/>
      <c r="V743" s="42"/>
      <c r="W743" s="42"/>
      <c r="X743" s="42"/>
      <c r="Y743" s="42"/>
      <c r="Z743" s="101">
        <v>23</v>
      </c>
      <c r="AA743" s="102" t="s">
        <v>1178</v>
      </c>
      <c r="AB743" s="102" t="s">
        <v>1197</v>
      </c>
      <c r="AC743" s="102" t="s">
        <v>39</v>
      </c>
    </row>
    <row r="744" spans="1:29" s="189" customFormat="1" hidden="1">
      <c r="A744" s="195">
        <v>0</v>
      </c>
      <c r="B744" s="148" t="s">
        <v>19</v>
      </c>
      <c r="C744" s="148" t="s">
        <v>1198</v>
      </c>
      <c r="D744" s="149" t="s">
        <v>2</v>
      </c>
      <c r="E744" s="148" t="s">
        <v>1177</v>
      </c>
      <c r="F744" s="148" t="s">
        <v>1178</v>
      </c>
      <c r="G744" s="148" t="s">
        <v>1199</v>
      </c>
      <c r="H744" s="148" t="s">
        <v>39</v>
      </c>
      <c r="I744" s="156" t="s">
        <v>44</v>
      </c>
      <c r="J744" s="150" t="s">
        <v>69</v>
      </c>
      <c r="K744" s="151">
        <v>215</v>
      </c>
      <c r="L744" s="187"/>
      <c r="M744" s="152">
        <v>24</v>
      </c>
      <c r="N744" s="153"/>
      <c r="O744" s="188">
        <f t="shared" si="126"/>
        <v>0</v>
      </c>
      <c r="P744" s="109" t="s">
        <v>1464</v>
      </c>
      <c r="Q744" s="108">
        <f t="shared" si="144"/>
        <v>0</v>
      </c>
      <c r="R744" s="185">
        <f t="shared" si="135"/>
        <v>0</v>
      </c>
      <c r="S744" s="148"/>
      <c r="T744" s="148"/>
      <c r="U744" s="155"/>
      <c r="V744" s="155"/>
      <c r="W744" s="155"/>
      <c r="X744" s="155"/>
      <c r="Y744" s="155"/>
      <c r="Z744" s="101">
        <v>23</v>
      </c>
      <c r="AA744" s="102" t="s">
        <v>1178</v>
      </c>
      <c r="AB744" s="102" t="s">
        <v>1199</v>
      </c>
      <c r="AC744" s="102" t="s">
        <v>39</v>
      </c>
    </row>
    <row r="745" spans="1:29" s="189" customFormat="1" hidden="1">
      <c r="A745" s="195">
        <v>0</v>
      </c>
      <c r="B745" s="148" t="s">
        <v>19</v>
      </c>
      <c r="C745" s="148" t="s">
        <v>1200</v>
      </c>
      <c r="D745" s="149" t="s">
        <v>2</v>
      </c>
      <c r="E745" s="148" t="s">
        <v>1177</v>
      </c>
      <c r="F745" s="148" t="s">
        <v>1178</v>
      </c>
      <c r="G745" s="148" t="s">
        <v>1201</v>
      </c>
      <c r="H745" s="148" t="s">
        <v>39</v>
      </c>
      <c r="I745" s="150"/>
      <c r="J745" s="150" t="s">
        <v>69</v>
      </c>
      <c r="K745" s="151">
        <v>215</v>
      </c>
      <c r="L745" s="187"/>
      <c r="M745" s="152">
        <v>24</v>
      </c>
      <c r="N745" s="153"/>
      <c r="O745" s="188">
        <f t="shared" si="126"/>
        <v>0</v>
      </c>
      <c r="P745" s="109" t="s">
        <v>1464</v>
      </c>
      <c r="Q745" s="108">
        <f t="shared" si="144"/>
        <v>0</v>
      </c>
      <c r="R745" s="185">
        <f t="shared" ref="R745:R776" si="146">IF(SUM($O$26:$O$5170)&gt;=100000,IF(L745&lt;&gt;"",O745,O745*0.95),O745)</f>
        <v>0</v>
      </c>
      <c r="S745" s="148"/>
      <c r="T745" s="148"/>
      <c r="U745" s="155"/>
      <c r="V745" s="155"/>
      <c r="W745" s="155"/>
      <c r="X745" s="155"/>
      <c r="Y745" s="155"/>
      <c r="Z745" s="101">
        <v>23</v>
      </c>
      <c r="AA745" s="102" t="s">
        <v>1178</v>
      </c>
      <c r="AB745" s="102" t="s">
        <v>1201</v>
      </c>
      <c r="AC745" s="102" t="s">
        <v>39</v>
      </c>
    </row>
    <row r="746" spans="1:29">
      <c r="A746" s="3" t="s">
        <v>2047</v>
      </c>
      <c r="B746" s="35" t="s">
        <v>19</v>
      </c>
      <c r="C746" s="35" t="s">
        <v>1202</v>
      </c>
      <c r="D746" s="36" t="s">
        <v>2</v>
      </c>
      <c r="E746" s="35" t="s">
        <v>1177</v>
      </c>
      <c r="F746" s="35" t="s">
        <v>1178</v>
      </c>
      <c r="G746" s="35" t="s">
        <v>1203</v>
      </c>
      <c r="H746" s="35" t="s">
        <v>39</v>
      </c>
      <c r="I746" s="147"/>
      <c r="J746" s="37" t="s">
        <v>69</v>
      </c>
      <c r="K746" s="105">
        <v>235</v>
      </c>
      <c r="L746" s="179"/>
      <c r="M746" s="39">
        <v>24</v>
      </c>
      <c r="N746" s="40"/>
      <c r="O746" s="185">
        <f t="shared" ref="O746:O813" si="147">IF(L746&lt;&gt;"",N746*L746,K746*N746)</f>
        <v>0</v>
      </c>
      <c r="P746" s="109" t="s">
        <v>1464</v>
      </c>
      <c r="Q746" s="108">
        <f t="shared" si="144"/>
        <v>0</v>
      </c>
      <c r="R746" s="185">
        <f t="shared" si="146"/>
        <v>0</v>
      </c>
      <c r="S746" s="35"/>
      <c r="T746" s="35"/>
      <c r="U746" s="42"/>
      <c r="V746" s="42"/>
      <c r="W746" s="42"/>
      <c r="X746" s="42"/>
      <c r="Y746" s="42"/>
      <c r="Z746" s="101">
        <v>23</v>
      </c>
      <c r="AA746" s="102" t="s">
        <v>1178</v>
      </c>
      <c r="AB746" s="102" t="s">
        <v>1203</v>
      </c>
      <c r="AC746" s="102" t="s">
        <v>39</v>
      </c>
    </row>
    <row r="747" spans="1:29">
      <c r="A747" s="3">
        <v>16</v>
      </c>
      <c r="B747" s="35" t="s">
        <v>19</v>
      </c>
      <c r="C747" s="35" t="s">
        <v>1204</v>
      </c>
      <c r="D747" s="36" t="s">
        <v>2</v>
      </c>
      <c r="E747" s="35" t="s">
        <v>1177</v>
      </c>
      <c r="F747" s="35" t="s">
        <v>1178</v>
      </c>
      <c r="G747" s="35" t="s">
        <v>1203</v>
      </c>
      <c r="H747" s="35" t="s">
        <v>39</v>
      </c>
      <c r="I747" s="37"/>
      <c r="J747" s="37" t="s">
        <v>40</v>
      </c>
      <c r="K747" s="105">
        <v>325</v>
      </c>
      <c r="L747" s="179"/>
      <c r="M747" s="39">
        <v>40</v>
      </c>
      <c r="N747" s="40"/>
      <c r="O747" s="185">
        <f t="shared" si="147"/>
        <v>0</v>
      </c>
      <c r="P747" s="109" t="s">
        <v>1462</v>
      </c>
      <c r="Q747" s="108">
        <f t="shared" si="144"/>
        <v>0</v>
      </c>
      <c r="R747" s="185">
        <f t="shared" si="146"/>
        <v>0</v>
      </c>
      <c r="S747" s="35"/>
      <c r="T747" s="35"/>
      <c r="U747" s="42"/>
      <c r="V747" s="42"/>
      <c r="W747" s="42"/>
      <c r="X747" s="42"/>
      <c r="Y747" s="42"/>
      <c r="Z747" s="101">
        <v>23</v>
      </c>
      <c r="AA747" s="102" t="s">
        <v>1178</v>
      </c>
      <c r="AB747" s="102" t="s">
        <v>1203</v>
      </c>
      <c r="AC747" s="102" t="s">
        <v>39</v>
      </c>
    </row>
    <row r="748" spans="1:29">
      <c r="A748" s="3">
        <v>94</v>
      </c>
      <c r="B748" s="35" t="s">
        <v>19</v>
      </c>
      <c r="C748" s="35" t="s">
        <v>1205</v>
      </c>
      <c r="D748" s="36" t="s">
        <v>2</v>
      </c>
      <c r="E748" s="35" t="s">
        <v>1177</v>
      </c>
      <c r="F748" s="35" t="s">
        <v>1178</v>
      </c>
      <c r="G748" s="35" t="s">
        <v>1206</v>
      </c>
      <c r="H748" s="35" t="s">
        <v>39</v>
      </c>
      <c r="I748" s="147"/>
      <c r="J748" s="37" t="s">
        <v>69</v>
      </c>
      <c r="K748" s="105">
        <v>215</v>
      </c>
      <c r="L748" s="179"/>
      <c r="M748" s="39">
        <v>24</v>
      </c>
      <c r="N748" s="40"/>
      <c r="O748" s="185">
        <f t="shared" si="147"/>
        <v>0</v>
      </c>
      <c r="P748" s="109" t="s">
        <v>1464</v>
      </c>
      <c r="Q748" s="108">
        <f t="shared" si="144"/>
        <v>0</v>
      </c>
      <c r="R748" s="185">
        <f t="shared" si="146"/>
        <v>0</v>
      </c>
      <c r="S748" s="35"/>
      <c r="T748" s="35"/>
      <c r="U748" s="42"/>
      <c r="V748" s="42"/>
      <c r="W748" s="42"/>
      <c r="X748" s="42"/>
      <c r="Y748" s="42"/>
      <c r="Z748" s="101">
        <v>23</v>
      </c>
      <c r="AA748" s="102" t="s">
        <v>1178</v>
      </c>
      <c r="AB748" s="102" t="s">
        <v>1206</v>
      </c>
      <c r="AC748" s="102" t="s">
        <v>39</v>
      </c>
    </row>
    <row r="749" spans="1:29" s="142" customFormat="1">
      <c r="A749" s="3">
        <v>50</v>
      </c>
      <c r="B749" s="35" t="s">
        <v>19</v>
      </c>
      <c r="C749" s="35" t="s">
        <v>1207</v>
      </c>
      <c r="D749" s="140" t="s">
        <v>2</v>
      </c>
      <c r="E749" s="35" t="s">
        <v>1177</v>
      </c>
      <c r="F749" s="35" t="s">
        <v>1178</v>
      </c>
      <c r="G749" s="35" t="s">
        <v>1208</v>
      </c>
      <c r="H749" s="35" t="s">
        <v>39</v>
      </c>
      <c r="I749" s="147" t="s">
        <v>44</v>
      </c>
      <c r="J749" s="37" t="s">
        <v>69</v>
      </c>
      <c r="K749" s="105">
        <v>213</v>
      </c>
      <c r="L749" s="179"/>
      <c r="M749" s="39">
        <v>24</v>
      </c>
      <c r="N749" s="40"/>
      <c r="O749" s="185">
        <f t="shared" si="147"/>
        <v>0</v>
      </c>
      <c r="P749" s="109" t="s">
        <v>1464</v>
      </c>
      <c r="Q749" s="108">
        <f t="shared" si="144"/>
        <v>0</v>
      </c>
      <c r="R749" s="185">
        <f t="shared" si="146"/>
        <v>0</v>
      </c>
      <c r="S749" s="35"/>
      <c r="T749" s="35"/>
      <c r="U749" s="42"/>
      <c r="V749" s="42"/>
      <c r="W749" s="42"/>
      <c r="X749" s="42"/>
      <c r="Y749" s="42"/>
      <c r="Z749" s="101">
        <v>23</v>
      </c>
      <c r="AA749" s="102" t="s">
        <v>1178</v>
      </c>
      <c r="AB749" s="102" t="s">
        <v>1208</v>
      </c>
      <c r="AC749" s="102" t="s">
        <v>39</v>
      </c>
    </row>
    <row r="750" spans="1:29">
      <c r="A750" s="3" t="s">
        <v>2047</v>
      </c>
      <c r="B750" s="35" t="s">
        <v>19</v>
      </c>
      <c r="C750" s="35" t="s">
        <v>1209</v>
      </c>
      <c r="D750" s="36" t="s">
        <v>2</v>
      </c>
      <c r="E750" s="35" t="s">
        <v>1177</v>
      </c>
      <c r="F750" s="35" t="s">
        <v>1178</v>
      </c>
      <c r="G750" s="35" t="s">
        <v>1210</v>
      </c>
      <c r="H750" s="35" t="s">
        <v>39</v>
      </c>
      <c r="I750" s="147" t="s">
        <v>44</v>
      </c>
      <c r="J750" s="37" t="s">
        <v>69</v>
      </c>
      <c r="K750" s="105">
        <v>195</v>
      </c>
      <c r="L750" s="179"/>
      <c r="M750" s="39">
        <v>24</v>
      </c>
      <c r="N750" s="40"/>
      <c r="O750" s="185">
        <f t="shared" si="147"/>
        <v>0</v>
      </c>
      <c r="P750" s="109" t="s">
        <v>1464</v>
      </c>
      <c r="Q750" s="108">
        <f t="shared" si="144"/>
        <v>0</v>
      </c>
      <c r="R750" s="185">
        <f t="shared" si="146"/>
        <v>0</v>
      </c>
      <c r="S750" s="35"/>
      <c r="T750" s="35"/>
      <c r="U750" s="42"/>
      <c r="V750" s="42"/>
      <c r="W750" s="42"/>
      <c r="X750" s="42"/>
      <c r="Y750" s="42"/>
      <c r="Z750" s="101">
        <v>23</v>
      </c>
      <c r="AA750" s="102" t="s">
        <v>1178</v>
      </c>
      <c r="AB750" s="102" t="s">
        <v>1210</v>
      </c>
      <c r="AC750" s="102" t="s">
        <v>39</v>
      </c>
    </row>
    <row r="751" spans="1:29">
      <c r="A751" s="3">
        <v>45</v>
      </c>
      <c r="B751" s="35" t="s">
        <v>19</v>
      </c>
      <c r="C751" s="35" t="s">
        <v>1211</v>
      </c>
      <c r="D751" s="36" t="s">
        <v>2</v>
      </c>
      <c r="E751" s="35" t="s">
        <v>1177</v>
      </c>
      <c r="F751" s="35" t="s">
        <v>1178</v>
      </c>
      <c r="G751" s="35" t="s">
        <v>1212</v>
      </c>
      <c r="H751" s="35" t="s">
        <v>39</v>
      </c>
      <c r="I751" s="37"/>
      <c r="J751" s="37" t="s">
        <v>69</v>
      </c>
      <c r="K751" s="105">
        <v>215</v>
      </c>
      <c r="L751" s="179"/>
      <c r="M751" s="39">
        <v>24</v>
      </c>
      <c r="N751" s="40"/>
      <c r="O751" s="185">
        <f t="shared" si="147"/>
        <v>0</v>
      </c>
      <c r="P751" s="109" t="s">
        <v>1464</v>
      </c>
      <c r="Q751" s="108">
        <f t="shared" si="144"/>
        <v>0</v>
      </c>
      <c r="R751" s="185">
        <f t="shared" si="146"/>
        <v>0</v>
      </c>
      <c r="S751" s="35"/>
      <c r="T751" s="35"/>
      <c r="U751" s="42"/>
      <c r="V751" s="42"/>
      <c r="W751" s="42"/>
      <c r="X751" s="42"/>
      <c r="Y751" s="42"/>
      <c r="Z751" s="101">
        <v>23</v>
      </c>
      <c r="AA751" s="102" t="s">
        <v>1178</v>
      </c>
      <c r="AB751" s="102" t="s">
        <v>1212</v>
      </c>
      <c r="AC751" s="102" t="s">
        <v>39</v>
      </c>
    </row>
    <row r="752" spans="1:29">
      <c r="A752" s="3">
        <v>24</v>
      </c>
      <c r="B752" s="35" t="s">
        <v>19</v>
      </c>
      <c r="C752" s="35" t="s">
        <v>1213</v>
      </c>
      <c r="D752" s="36" t="s">
        <v>2</v>
      </c>
      <c r="E752" s="35" t="s">
        <v>1177</v>
      </c>
      <c r="F752" s="35" t="s">
        <v>1178</v>
      </c>
      <c r="G752" s="35" t="s">
        <v>1214</v>
      </c>
      <c r="H752" s="35" t="s">
        <v>39</v>
      </c>
      <c r="I752" s="147" t="s">
        <v>44</v>
      </c>
      <c r="J752" s="37" t="s">
        <v>69</v>
      </c>
      <c r="K752" s="105">
        <v>213</v>
      </c>
      <c r="L752" s="179"/>
      <c r="M752" s="39">
        <v>24</v>
      </c>
      <c r="N752" s="40"/>
      <c r="O752" s="185">
        <f t="shared" si="147"/>
        <v>0</v>
      </c>
      <c r="P752" s="109" t="s">
        <v>1464</v>
      </c>
      <c r="Q752" s="108">
        <f t="shared" si="144"/>
        <v>0</v>
      </c>
      <c r="R752" s="185">
        <f t="shared" si="146"/>
        <v>0</v>
      </c>
      <c r="S752" s="35"/>
      <c r="T752" s="35"/>
      <c r="U752" s="42"/>
      <c r="V752" s="42"/>
      <c r="W752" s="42"/>
      <c r="X752" s="42"/>
      <c r="Y752" s="42"/>
      <c r="Z752" s="101">
        <v>23</v>
      </c>
      <c r="AA752" s="102" t="s">
        <v>1178</v>
      </c>
      <c r="AB752" s="102" t="s">
        <v>1214</v>
      </c>
      <c r="AC752" s="102" t="s">
        <v>39</v>
      </c>
    </row>
    <row r="753" spans="1:29" s="142" customFormat="1">
      <c r="A753" s="3" t="s">
        <v>2047</v>
      </c>
      <c r="B753" s="35" t="s">
        <v>19</v>
      </c>
      <c r="C753" s="35" t="s">
        <v>1997</v>
      </c>
      <c r="D753" s="203"/>
      <c r="E753" s="35" t="s">
        <v>1177</v>
      </c>
      <c r="F753" s="35" t="s">
        <v>1178</v>
      </c>
      <c r="G753" s="35" t="s">
        <v>1998</v>
      </c>
      <c r="H753" s="35" t="s">
        <v>39</v>
      </c>
      <c r="I753" s="147" t="s">
        <v>44</v>
      </c>
      <c r="J753" s="37" t="s">
        <v>69</v>
      </c>
      <c r="K753" s="105">
        <v>215</v>
      </c>
      <c r="L753" s="179"/>
      <c r="M753" s="39">
        <v>24</v>
      </c>
      <c r="N753" s="40"/>
      <c r="O753" s="185">
        <f t="shared" ref="O753" si="148">IF(L753&lt;&gt;"",N753*L753,K753*N753)</f>
        <v>0</v>
      </c>
      <c r="P753" s="109" t="s">
        <v>1464</v>
      </c>
      <c r="Q753" s="108">
        <f t="shared" ref="Q753" si="149">N753/M753</f>
        <v>0</v>
      </c>
      <c r="R753" s="185">
        <f t="shared" si="146"/>
        <v>0</v>
      </c>
      <c r="S753" s="35"/>
      <c r="T753" s="35"/>
      <c r="U753" s="42"/>
      <c r="V753" s="42"/>
      <c r="W753" s="42"/>
      <c r="X753" s="42"/>
      <c r="Y753" s="42"/>
      <c r="Z753" s="101">
        <v>23</v>
      </c>
      <c r="AA753" s="102" t="s">
        <v>1178</v>
      </c>
      <c r="AB753" s="102" t="s">
        <v>1998</v>
      </c>
      <c r="AC753" s="102" t="s">
        <v>39</v>
      </c>
    </row>
    <row r="754" spans="1:29" s="189" customFormat="1" hidden="1">
      <c r="A754" s="195">
        <v>0</v>
      </c>
      <c r="B754" s="148" t="s">
        <v>19</v>
      </c>
      <c r="C754" s="148" t="s">
        <v>1215</v>
      </c>
      <c r="D754" s="149" t="s">
        <v>2</v>
      </c>
      <c r="E754" s="148" t="s">
        <v>1177</v>
      </c>
      <c r="F754" s="148" t="s">
        <v>1178</v>
      </c>
      <c r="G754" s="148" t="s">
        <v>1216</v>
      </c>
      <c r="H754" s="148" t="s">
        <v>39</v>
      </c>
      <c r="I754" s="156" t="s">
        <v>44</v>
      </c>
      <c r="J754" s="150" t="s">
        <v>69</v>
      </c>
      <c r="K754" s="151">
        <v>215</v>
      </c>
      <c r="L754" s="187"/>
      <c r="M754" s="152">
        <v>24</v>
      </c>
      <c r="N754" s="153"/>
      <c r="O754" s="188">
        <f t="shared" si="147"/>
        <v>0</v>
      </c>
      <c r="P754" s="109" t="s">
        <v>1464</v>
      </c>
      <c r="Q754" s="108">
        <f t="shared" si="144"/>
        <v>0</v>
      </c>
      <c r="R754" s="185">
        <f t="shared" si="146"/>
        <v>0</v>
      </c>
      <c r="S754" s="148"/>
      <c r="T754" s="148"/>
      <c r="U754" s="155"/>
      <c r="V754" s="155"/>
      <c r="W754" s="155"/>
      <c r="X754" s="155"/>
      <c r="Y754" s="155"/>
      <c r="Z754" s="101">
        <v>23</v>
      </c>
      <c r="AA754" s="102" t="s">
        <v>1178</v>
      </c>
      <c r="AB754" s="102" t="s">
        <v>1216</v>
      </c>
      <c r="AC754" s="102" t="s">
        <v>39</v>
      </c>
    </row>
    <row r="755" spans="1:29" s="189" customFormat="1" hidden="1">
      <c r="A755" s="195">
        <v>0</v>
      </c>
      <c r="B755" s="148" t="s">
        <v>19</v>
      </c>
      <c r="C755" s="148" t="s">
        <v>1217</v>
      </c>
      <c r="D755" s="149" t="s">
        <v>2</v>
      </c>
      <c r="E755" s="148" t="s">
        <v>1177</v>
      </c>
      <c r="F755" s="148" t="s">
        <v>1178</v>
      </c>
      <c r="G755" s="148" t="s">
        <v>1218</v>
      </c>
      <c r="H755" s="148" t="s">
        <v>39</v>
      </c>
      <c r="I755" s="150"/>
      <c r="J755" s="150" t="s">
        <v>69</v>
      </c>
      <c r="K755" s="151">
        <v>203</v>
      </c>
      <c r="L755" s="187"/>
      <c r="M755" s="152">
        <v>24</v>
      </c>
      <c r="N755" s="153"/>
      <c r="O755" s="188">
        <f t="shared" si="147"/>
        <v>0</v>
      </c>
      <c r="P755" s="109" t="s">
        <v>1464</v>
      </c>
      <c r="Q755" s="108">
        <f t="shared" si="144"/>
        <v>0</v>
      </c>
      <c r="R755" s="185">
        <f t="shared" si="146"/>
        <v>0</v>
      </c>
      <c r="S755" s="148"/>
      <c r="T755" s="148"/>
      <c r="U755" s="155"/>
      <c r="V755" s="155"/>
      <c r="W755" s="155"/>
      <c r="X755" s="155"/>
      <c r="Y755" s="155"/>
      <c r="Z755" s="101">
        <v>23</v>
      </c>
      <c r="AA755" s="102" t="s">
        <v>1178</v>
      </c>
      <c r="AB755" s="102" t="s">
        <v>1218</v>
      </c>
      <c r="AC755" s="102" t="s">
        <v>39</v>
      </c>
    </row>
    <row r="756" spans="1:29">
      <c r="A756" s="3" t="s">
        <v>2047</v>
      </c>
      <c r="B756" s="35" t="s">
        <v>19</v>
      </c>
      <c r="C756" s="35" t="s">
        <v>1219</v>
      </c>
      <c r="D756" s="36" t="s">
        <v>2</v>
      </c>
      <c r="E756" s="35" t="s">
        <v>1177</v>
      </c>
      <c r="F756" s="35" t="s">
        <v>1178</v>
      </c>
      <c r="G756" s="35" t="s">
        <v>1220</v>
      </c>
      <c r="H756" s="35" t="s">
        <v>39</v>
      </c>
      <c r="I756" s="147" t="s">
        <v>44</v>
      </c>
      <c r="J756" s="37" t="s">
        <v>69</v>
      </c>
      <c r="K756" s="105">
        <v>193</v>
      </c>
      <c r="L756" s="179"/>
      <c r="M756" s="39">
        <v>24</v>
      </c>
      <c r="N756" s="40"/>
      <c r="O756" s="185">
        <f t="shared" si="147"/>
        <v>0</v>
      </c>
      <c r="P756" s="109" t="s">
        <v>1464</v>
      </c>
      <c r="Q756" s="108">
        <f t="shared" si="144"/>
        <v>0</v>
      </c>
      <c r="R756" s="185">
        <f t="shared" si="146"/>
        <v>0</v>
      </c>
      <c r="S756" s="35"/>
      <c r="T756" s="35"/>
      <c r="U756" s="42"/>
      <c r="V756" s="42"/>
      <c r="W756" s="42"/>
      <c r="X756" s="42"/>
      <c r="Y756" s="42"/>
      <c r="Z756" s="101">
        <v>23</v>
      </c>
      <c r="AA756" s="102" t="s">
        <v>1178</v>
      </c>
      <c r="AB756" s="102" t="s">
        <v>1220</v>
      </c>
      <c r="AC756" s="102" t="s">
        <v>39</v>
      </c>
    </row>
    <row r="757" spans="1:29" s="142" customFormat="1">
      <c r="A757" s="3">
        <v>6</v>
      </c>
      <c r="B757" s="35" t="s">
        <v>19</v>
      </c>
      <c r="C757" s="35" t="s">
        <v>1221</v>
      </c>
      <c r="D757" s="203" t="s">
        <v>2</v>
      </c>
      <c r="E757" s="35" t="s">
        <v>1177</v>
      </c>
      <c r="F757" s="35" t="s">
        <v>1178</v>
      </c>
      <c r="G757" s="35" t="s">
        <v>1222</v>
      </c>
      <c r="H757" s="35" t="s">
        <v>39</v>
      </c>
      <c r="I757" s="147" t="s">
        <v>44</v>
      </c>
      <c r="J757" s="37" t="s">
        <v>69</v>
      </c>
      <c r="K757" s="105">
        <v>215</v>
      </c>
      <c r="L757" s="179"/>
      <c r="M757" s="39">
        <v>24</v>
      </c>
      <c r="N757" s="40"/>
      <c r="O757" s="185">
        <f t="shared" si="147"/>
        <v>0</v>
      </c>
      <c r="P757" s="109" t="s">
        <v>1464</v>
      </c>
      <c r="Q757" s="108">
        <f t="shared" si="144"/>
        <v>0</v>
      </c>
      <c r="R757" s="185">
        <f t="shared" si="146"/>
        <v>0</v>
      </c>
      <c r="S757" s="35"/>
      <c r="T757" s="35"/>
      <c r="U757" s="42"/>
      <c r="V757" s="42"/>
      <c r="W757" s="42"/>
      <c r="X757" s="42"/>
      <c r="Y757" s="42"/>
      <c r="Z757" s="101">
        <v>23</v>
      </c>
      <c r="AA757" s="102" t="s">
        <v>1178</v>
      </c>
      <c r="AB757" s="102" t="s">
        <v>1222</v>
      </c>
      <c r="AC757" s="102" t="s">
        <v>39</v>
      </c>
    </row>
    <row r="758" spans="1:29">
      <c r="A758" s="3" t="s">
        <v>2047</v>
      </c>
      <c r="B758" s="35" t="s">
        <v>19</v>
      </c>
      <c r="C758" s="35" t="s">
        <v>1223</v>
      </c>
      <c r="D758" s="36" t="s">
        <v>2</v>
      </c>
      <c r="E758" s="35" t="s">
        <v>1177</v>
      </c>
      <c r="F758" s="35" t="s">
        <v>1178</v>
      </c>
      <c r="G758" s="35" t="s">
        <v>1224</v>
      </c>
      <c r="H758" s="35" t="s">
        <v>39</v>
      </c>
      <c r="I758" s="147" t="s">
        <v>44</v>
      </c>
      <c r="J758" s="37" t="s">
        <v>69</v>
      </c>
      <c r="K758" s="105">
        <v>195</v>
      </c>
      <c r="L758" s="179"/>
      <c r="M758" s="39">
        <v>24</v>
      </c>
      <c r="N758" s="40"/>
      <c r="O758" s="185">
        <f t="shared" si="147"/>
        <v>0</v>
      </c>
      <c r="P758" s="109" t="s">
        <v>1464</v>
      </c>
      <c r="Q758" s="108">
        <f t="shared" si="144"/>
        <v>0</v>
      </c>
      <c r="R758" s="185">
        <f t="shared" si="146"/>
        <v>0</v>
      </c>
      <c r="S758" s="35"/>
      <c r="T758" s="35"/>
      <c r="U758" s="42"/>
      <c r="V758" s="42"/>
      <c r="W758" s="42"/>
      <c r="X758" s="42"/>
      <c r="Y758" s="42"/>
      <c r="Z758" s="101">
        <v>23</v>
      </c>
      <c r="AA758" s="102" t="s">
        <v>1178</v>
      </c>
      <c r="AB758" s="102" t="s">
        <v>1224</v>
      </c>
      <c r="AC758" s="102" t="s">
        <v>39</v>
      </c>
    </row>
    <row r="759" spans="1:29" s="142" customFormat="1">
      <c r="A759" s="3">
        <v>5</v>
      </c>
      <c r="B759" s="35" t="s">
        <v>19</v>
      </c>
      <c r="C759" s="35" t="s">
        <v>1225</v>
      </c>
      <c r="D759" s="203" t="s">
        <v>2</v>
      </c>
      <c r="E759" s="35" t="s">
        <v>1177</v>
      </c>
      <c r="F759" s="35" t="s">
        <v>1178</v>
      </c>
      <c r="G759" s="35" t="s">
        <v>1226</v>
      </c>
      <c r="H759" s="35" t="s">
        <v>39</v>
      </c>
      <c r="I759" s="147" t="s">
        <v>44</v>
      </c>
      <c r="J759" s="37" t="s">
        <v>69</v>
      </c>
      <c r="K759" s="105">
        <v>215</v>
      </c>
      <c r="L759" s="179"/>
      <c r="M759" s="39">
        <v>24</v>
      </c>
      <c r="N759" s="40"/>
      <c r="O759" s="185">
        <f t="shared" si="147"/>
        <v>0</v>
      </c>
      <c r="P759" s="109" t="s">
        <v>1464</v>
      </c>
      <c r="Q759" s="108">
        <f t="shared" si="144"/>
        <v>0</v>
      </c>
      <c r="R759" s="185">
        <f t="shared" si="146"/>
        <v>0</v>
      </c>
      <c r="S759" s="35"/>
      <c r="T759" s="35"/>
      <c r="U759" s="42"/>
      <c r="V759" s="42"/>
      <c r="W759" s="42"/>
      <c r="X759" s="42"/>
      <c r="Y759" s="42"/>
      <c r="Z759" s="101">
        <v>23</v>
      </c>
      <c r="AA759" s="102" t="s">
        <v>1178</v>
      </c>
      <c r="AB759" s="102" t="s">
        <v>1226</v>
      </c>
      <c r="AC759" s="102" t="s">
        <v>39</v>
      </c>
    </row>
    <row r="760" spans="1:29">
      <c r="A760" s="3">
        <v>25</v>
      </c>
      <c r="B760" s="35" t="s">
        <v>19</v>
      </c>
      <c r="C760" s="35" t="s">
        <v>1227</v>
      </c>
      <c r="D760" s="36" t="s">
        <v>2</v>
      </c>
      <c r="E760" s="35" t="s">
        <v>1177</v>
      </c>
      <c r="F760" s="35" t="s">
        <v>1178</v>
      </c>
      <c r="G760" s="35" t="s">
        <v>1228</v>
      </c>
      <c r="H760" s="35" t="s">
        <v>39</v>
      </c>
      <c r="I760" s="147" t="s">
        <v>44</v>
      </c>
      <c r="J760" s="37" t="s">
        <v>69</v>
      </c>
      <c r="K760" s="105">
        <v>213</v>
      </c>
      <c r="L760" s="179"/>
      <c r="M760" s="39">
        <v>24</v>
      </c>
      <c r="N760" s="40"/>
      <c r="O760" s="185">
        <f t="shared" si="147"/>
        <v>0</v>
      </c>
      <c r="P760" s="109" t="s">
        <v>1464</v>
      </c>
      <c r="Q760" s="108">
        <f t="shared" si="144"/>
        <v>0</v>
      </c>
      <c r="R760" s="185">
        <f t="shared" si="146"/>
        <v>0</v>
      </c>
      <c r="S760" s="35"/>
      <c r="T760" s="35"/>
      <c r="U760" s="42"/>
      <c r="V760" s="42"/>
      <c r="W760" s="42"/>
      <c r="X760" s="42"/>
      <c r="Y760" s="42"/>
      <c r="Z760" s="101">
        <v>23</v>
      </c>
      <c r="AA760" s="102" t="s">
        <v>1178</v>
      </c>
      <c r="AB760" s="102" t="s">
        <v>1228</v>
      </c>
      <c r="AC760" s="102" t="s">
        <v>39</v>
      </c>
    </row>
    <row r="761" spans="1:29">
      <c r="A761" s="3" t="s">
        <v>2047</v>
      </c>
      <c r="B761" s="35" t="s">
        <v>19</v>
      </c>
      <c r="C761" s="35" t="s">
        <v>1229</v>
      </c>
      <c r="D761" s="36" t="s">
        <v>2</v>
      </c>
      <c r="E761" s="35" t="s">
        <v>1230</v>
      </c>
      <c r="F761" s="35" t="s">
        <v>1231</v>
      </c>
      <c r="G761" s="35" t="s">
        <v>1232</v>
      </c>
      <c r="H761" s="35" t="s">
        <v>39</v>
      </c>
      <c r="I761" s="147" t="s">
        <v>44</v>
      </c>
      <c r="J761" s="37" t="s">
        <v>69</v>
      </c>
      <c r="K761" s="105">
        <v>96</v>
      </c>
      <c r="L761" s="179"/>
      <c r="M761" s="39">
        <v>24</v>
      </c>
      <c r="N761" s="40"/>
      <c r="O761" s="185">
        <f t="shared" si="147"/>
        <v>0</v>
      </c>
      <c r="P761" s="109" t="s">
        <v>1464</v>
      </c>
      <c r="Q761" s="108">
        <f t="shared" si="144"/>
        <v>0</v>
      </c>
      <c r="R761" s="185">
        <f t="shared" si="146"/>
        <v>0</v>
      </c>
      <c r="S761" s="35"/>
      <c r="T761" s="35"/>
      <c r="U761" s="42"/>
      <c r="V761" s="42"/>
      <c r="W761" s="42"/>
      <c r="X761" s="42"/>
      <c r="Y761" s="42"/>
      <c r="Z761" s="101">
        <v>23</v>
      </c>
      <c r="AA761" s="102" t="s">
        <v>1231</v>
      </c>
      <c r="AB761" s="102" t="s">
        <v>1232</v>
      </c>
      <c r="AC761" s="102" t="s">
        <v>39</v>
      </c>
    </row>
    <row r="762" spans="1:29" s="189" customFormat="1" hidden="1">
      <c r="A762" s="195">
        <v>0</v>
      </c>
      <c r="B762" s="148" t="s">
        <v>19</v>
      </c>
      <c r="C762" s="148" t="s">
        <v>1233</v>
      </c>
      <c r="D762" s="149" t="s">
        <v>2</v>
      </c>
      <c r="E762" s="148" t="s">
        <v>1230</v>
      </c>
      <c r="F762" s="148" t="s">
        <v>1231</v>
      </c>
      <c r="G762" s="148" t="s">
        <v>1234</v>
      </c>
      <c r="H762" s="148" t="s">
        <v>39</v>
      </c>
      <c r="I762" s="156" t="s">
        <v>44</v>
      </c>
      <c r="J762" s="150" t="s">
        <v>69</v>
      </c>
      <c r="K762" s="151">
        <v>105</v>
      </c>
      <c r="L762" s="187"/>
      <c r="M762" s="152">
        <v>24</v>
      </c>
      <c r="N762" s="153"/>
      <c r="O762" s="188">
        <f t="shared" si="147"/>
        <v>0</v>
      </c>
      <c r="P762" s="109" t="s">
        <v>1464</v>
      </c>
      <c r="Q762" s="108">
        <f t="shared" si="144"/>
        <v>0</v>
      </c>
      <c r="R762" s="185">
        <f t="shared" si="146"/>
        <v>0</v>
      </c>
      <c r="S762" s="148"/>
      <c r="T762" s="148"/>
      <c r="U762" s="155"/>
      <c r="V762" s="155"/>
      <c r="W762" s="155"/>
      <c r="X762" s="155"/>
      <c r="Y762" s="155"/>
      <c r="Z762" s="101">
        <v>23</v>
      </c>
      <c r="AA762" s="102" t="s">
        <v>1231</v>
      </c>
      <c r="AB762" s="102" t="s">
        <v>1234</v>
      </c>
      <c r="AC762" s="102" t="s">
        <v>39</v>
      </c>
    </row>
    <row r="763" spans="1:29">
      <c r="A763" s="3" t="s">
        <v>2047</v>
      </c>
      <c r="B763" s="35" t="s">
        <v>19</v>
      </c>
      <c r="C763" s="35" t="s">
        <v>1235</v>
      </c>
      <c r="D763" s="36" t="s">
        <v>2</v>
      </c>
      <c r="E763" s="35" t="s">
        <v>1236</v>
      </c>
      <c r="F763" s="35" t="s">
        <v>1237</v>
      </c>
      <c r="G763" s="35" t="s">
        <v>1238</v>
      </c>
      <c r="H763" s="35" t="s">
        <v>39</v>
      </c>
      <c r="I763" s="147" t="s">
        <v>44</v>
      </c>
      <c r="J763" s="37" t="s">
        <v>69</v>
      </c>
      <c r="K763" s="105">
        <v>96</v>
      </c>
      <c r="L763" s="179"/>
      <c r="M763" s="39">
        <v>24</v>
      </c>
      <c r="N763" s="40"/>
      <c r="O763" s="185">
        <f t="shared" si="147"/>
        <v>0</v>
      </c>
      <c r="P763" s="109" t="s">
        <v>1464</v>
      </c>
      <c r="Q763" s="108">
        <f t="shared" si="144"/>
        <v>0</v>
      </c>
      <c r="R763" s="185">
        <f t="shared" si="146"/>
        <v>0</v>
      </c>
      <c r="S763" s="35"/>
      <c r="T763" s="35"/>
      <c r="U763" s="42"/>
      <c r="V763" s="42"/>
      <c r="W763" s="42"/>
      <c r="X763" s="42"/>
      <c r="Y763" s="42"/>
      <c r="Z763" s="101">
        <v>23</v>
      </c>
      <c r="AA763" s="102" t="s">
        <v>1237</v>
      </c>
      <c r="AB763" s="102" t="s">
        <v>1238</v>
      </c>
      <c r="AC763" s="102" t="s">
        <v>39</v>
      </c>
    </row>
    <row r="764" spans="1:29" s="189" customFormat="1" hidden="1">
      <c r="A764" s="195">
        <v>0</v>
      </c>
      <c r="B764" s="148" t="s">
        <v>19</v>
      </c>
      <c r="C764" s="148" t="s">
        <v>1239</v>
      </c>
      <c r="D764" s="149" t="s">
        <v>2</v>
      </c>
      <c r="E764" s="148" t="s">
        <v>1240</v>
      </c>
      <c r="F764" s="148" t="s">
        <v>1241</v>
      </c>
      <c r="G764" s="148" t="s">
        <v>1242</v>
      </c>
      <c r="H764" s="148" t="s">
        <v>39</v>
      </c>
      <c r="I764" s="150"/>
      <c r="J764" s="150" t="s">
        <v>40</v>
      </c>
      <c r="K764" s="151">
        <v>259</v>
      </c>
      <c r="L764" s="187"/>
      <c r="M764" s="152">
        <v>40</v>
      </c>
      <c r="N764" s="153"/>
      <c r="O764" s="188">
        <f t="shared" si="147"/>
        <v>0</v>
      </c>
      <c r="P764" s="109" t="s">
        <v>1462</v>
      </c>
      <c r="Q764" s="108">
        <f t="shared" si="144"/>
        <v>0</v>
      </c>
      <c r="R764" s="185">
        <f t="shared" si="146"/>
        <v>0</v>
      </c>
      <c r="S764" s="148"/>
      <c r="T764" s="148"/>
      <c r="U764" s="155"/>
      <c r="V764" s="155"/>
      <c r="W764" s="155"/>
      <c r="X764" s="155"/>
      <c r="Y764" s="155"/>
      <c r="Z764" s="101">
        <v>23</v>
      </c>
      <c r="AA764" s="102" t="s">
        <v>1241</v>
      </c>
      <c r="AB764" s="102" t="s">
        <v>1242</v>
      </c>
      <c r="AC764" s="102" t="s">
        <v>39</v>
      </c>
    </row>
    <row r="765" spans="1:29">
      <c r="A765" s="3">
        <v>40</v>
      </c>
      <c r="B765" s="35" t="s">
        <v>19</v>
      </c>
      <c r="C765" s="35" t="s">
        <v>1243</v>
      </c>
      <c r="D765" s="36" t="s">
        <v>2</v>
      </c>
      <c r="E765" s="35" t="s">
        <v>1244</v>
      </c>
      <c r="F765" s="35" t="s">
        <v>1245</v>
      </c>
      <c r="G765" s="35" t="s">
        <v>1037</v>
      </c>
      <c r="H765" s="35" t="s">
        <v>39</v>
      </c>
      <c r="I765" s="37"/>
      <c r="J765" s="37" t="s">
        <v>40</v>
      </c>
      <c r="K765" s="105">
        <v>259</v>
      </c>
      <c r="L765" s="179"/>
      <c r="M765" s="39">
        <v>40</v>
      </c>
      <c r="N765" s="40"/>
      <c r="O765" s="185">
        <f t="shared" si="147"/>
        <v>0</v>
      </c>
      <c r="P765" s="109" t="s">
        <v>1462</v>
      </c>
      <c r="Q765" s="108">
        <f t="shared" ref="Q765:Q790" si="150">N765/M765</f>
        <v>0</v>
      </c>
      <c r="R765" s="185">
        <f t="shared" si="146"/>
        <v>0</v>
      </c>
      <c r="S765" s="35"/>
      <c r="T765" s="35"/>
      <c r="U765" s="42"/>
      <c r="V765" s="42"/>
      <c r="W765" s="42"/>
      <c r="X765" s="42"/>
      <c r="Y765" s="42"/>
      <c r="Z765" s="101">
        <v>23</v>
      </c>
      <c r="AA765" s="102" t="s">
        <v>1245</v>
      </c>
      <c r="AB765" s="102" t="s">
        <v>1037</v>
      </c>
      <c r="AC765" s="102" t="s">
        <v>39</v>
      </c>
    </row>
    <row r="766" spans="1:29" s="189" customFormat="1" hidden="1">
      <c r="A766" s="195">
        <v>0</v>
      </c>
      <c r="B766" s="148" t="s">
        <v>19</v>
      </c>
      <c r="C766" s="148" t="s">
        <v>1246</v>
      </c>
      <c r="D766" s="149" t="s">
        <v>2</v>
      </c>
      <c r="E766" s="148" t="s">
        <v>1247</v>
      </c>
      <c r="F766" s="148" t="s">
        <v>1248</v>
      </c>
      <c r="G766" s="148" t="s">
        <v>1037</v>
      </c>
      <c r="H766" s="148" t="s">
        <v>39</v>
      </c>
      <c r="I766" s="150"/>
      <c r="J766" s="150" t="s">
        <v>40</v>
      </c>
      <c r="K766" s="151">
        <v>267</v>
      </c>
      <c r="L766" s="187"/>
      <c r="M766" s="152">
        <v>40</v>
      </c>
      <c r="N766" s="153"/>
      <c r="O766" s="188">
        <f t="shared" si="147"/>
        <v>0</v>
      </c>
      <c r="P766" s="109" t="s">
        <v>1462</v>
      </c>
      <c r="Q766" s="108">
        <f t="shared" si="150"/>
        <v>0</v>
      </c>
      <c r="R766" s="185">
        <f t="shared" si="146"/>
        <v>0</v>
      </c>
      <c r="S766" s="148"/>
      <c r="T766" s="148"/>
      <c r="U766" s="155"/>
      <c r="V766" s="155"/>
      <c r="W766" s="155"/>
      <c r="X766" s="155"/>
      <c r="Y766" s="155"/>
      <c r="Z766" s="101">
        <v>23</v>
      </c>
      <c r="AA766" s="102" t="s">
        <v>1248</v>
      </c>
      <c r="AB766" s="102" t="s">
        <v>1037</v>
      </c>
      <c r="AC766" s="102" t="s">
        <v>39</v>
      </c>
    </row>
    <row r="767" spans="1:29">
      <c r="A767" s="3" t="s">
        <v>2047</v>
      </c>
      <c r="B767" s="35" t="s">
        <v>19</v>
      </c>
      <c r="C767" s="35" t="s">
        <v>1249</v>
      </c>
      <c r="D767" s="36" t="s">
        <v>2</v>
      </c>
      <c r="E767" s="35" t="s">
        <v>1250</v>
      </c>
      <c r="F767" s="35" t="s">
        <v>1251</v>
      </c>
      <c r="G767" s="35" t="s">
        <v>1252</v>
      </c>
      <c r="H767" s="35" t="s">
        <v>39</v>
      </c>
      <c r="I767" s="147" t="s">
        <v>44</v>
      </c>
      <c r="J767" s="37" t="s">
        <v>69</v>
      </c>
      <c r="K767" s="105">
        <v>107</v>
      </c>
      <c r="L767" s="179"/>
      <c r="M767" s="39">
        <v>24</v>
      </c>
      <c r="N767" s="40"/>
      <c r="O767" s="185">
        <f t="shared" si="147"/>
        <v>0</v>
      </c>
      <c r="P767" s="109" t="s">
        <v>1464</v>
      </c>
      <c r="Q767" s="108">
        <f t="shared" si="150"/>
        <v>0</v>
      </c>
      <c r="R767" s="185">
        <f t="shared" si="146"/>
        <v>0</v>
      </c>
      <c r="S767" s="35"/>
      <c r="T767" s="35"/>
      <c r="U767" s="42"/>
      <c r="V767" s="42"/>
      <c r="W767" s="42"/>
      <c r="X767" s="42"/>
      <c r="Y767" s="42"/>
      <c r="Z767" s="101">
        <v>23</v>
      </c>
      <c r="AA767" s="102" t="s">
        <v>1251</v>
      </c>
      <c r="AB767" s="102" t="s">
        <v>1252</v>
      </c>
      <c r="AC767" s="102" t="s">
        <v>39</v>
      </c>
    </row>
    <row r="768" spans="1:29">
      <c r="A768" s="3" t="s">
        <v>2047</v>
      </c>
      <c r="B768" s="35" t="s">
        <v>19</v>
      </c>
      <c r="C768" s="35" t="s">
        <v>1253</v>
      </c>
      <c r="D768" s="36" t="s">
        <v>2</v>
      </c>
      <c r="E768" s="35" t="s">
        <v>1254</v>
      </c>
      <c r="F768" s="35" t="s">
        <v>1255</v>
      </c>
      <c r="G768" s="35" t="s">
        <v>1037</v>
      </c>
      <c r="H768" s="35" t="s">
        <v>39</v>
      </c>
      <c r="I768" s="147" t="s">
        <v>44</v>
      </c>
      <c r="J768" s="37" t="s">
        <v>69</v>
      </c>
      <c r="K768" s="105">
        <v>89</v>
      </c>
      <c r="L768" s="179"/>
      <c r="M768" s="39">
        <v>24</v>
      </c>
      <c r="N768" s="40"/>
      <c r="O768" s="185">
        <f t="shared" si="147"/>
        <v>0</v>
      </c>
      <c r="P768" s="109" t="s">
        <v>1464</v>
      </c>
      <c r="Q768" s="108">
        <f t="shared" si="150"/>
        <v>0</v>
      </c>
      <c r="R768" s="185">
        <f t="shared" si="146"/>
        <v>0</v>
      </c>
      <c r="S768" s="35"/>
      <c r="T768" s="35"/>
      <c r="U768" s="42"/>
      <c r="V768" s="42"/>
      <c r="W768" s="42"/>
      <c r="X768" s="42"/>
      <c r="Y768" s="42"/>
      <c r="Z768" s="101">
        <v>23</v>
      </c>
      <c r="AA768" s="102" t="s">
        <v>1255</v>
      </c>
      <c r="AB768" s="102" t="s">
        <v>1037</v>
      </c>
      <c r="AC768" s="102" t="s">
        <v>39</v>
      </c>
    </row>
    <row r="769" spans="1:29" s="189" customFormat="1" hidden="1">
      <c r="A769" s="195">
        <v>0</v>
      </c>
      <c r="B769" s="148" t="s">
        <v>19</v>
      </c>
      <c r="C769" s="148" t="s">
        <v>1256</v>
      </c>
      <c r="D769" s="149" t="s">
        <v>2</v>
      </c>
      <c r="E769" s="148" t="s">
        <v>1254</v>
      </c>
      <c r="F769" s="148" t="s">
        <v>1255</v>
      </c>
      <c r="G769" s="148" t="s">
        <v>1257</v>
      </c>
      <c r="H769" s="148" t="s">
        <v>39</v>
      </c>
      <c r="I769" s="150"/>
      <c r="J769" s="150" t="s">
        <v>40</v>
      </c>
      <c r="K769" s="151">
        <v>235</v>
      </c>
      <c r="L769" s="187"/>
      <c r="M769" s="152">
        <v>40</v>
      </c>
      <c r="N769" s="153"/>
      <c r="O769" s="188">
        <f t="shared" si="147"/>
        <v>0</v>
      </c>
      <c r="P769" s="109" t="s">
        <v>1462</v>
      </c>
      <c r="Q769" s="108">
        <f t="shared" si="150"/>
        <v>0</v>
      </c>
      <c r="R769" s="185">
        <f t="shared" si="146"/>
        <v>0</v>
      </c>
      <c r="S769" s="148"/>
      <c r="T769" s="148"/>
      <c r="U769" s="155"/>
      <c r="V769" s="155"/>
      <c r="W769" s="155"/>
      <c r="X769" s="155"/>
      <c r="Y769" s="155"/>
      <c r="Z769" s="101">
        <v>23</v>
      </c>
      <c r="AA769" s="102" t="s">
        <v>1255</v>
      </c>
      <c r="AB769" s="102" t="s">
        <v>1257</v>
      </c>
      <c r="AC769" s="102" t="s">
        <v>39</v>
      </c>
    </row>
    <row r="770" spans="1:29">
      <c r="A770" s="3" t="s">
        <v>2047</v>
      </c>
      <c r="B770" s="35" t="s">
        <v>19</v>
      </c>
      <c r="C770" s="35" t="s">
        <v>1258</v>
      </c>
      <c r="D770" s="36" t="s">
        <v>2</v>
      </c>
      <c r="E770" s="35" t="s">
        <v>1259</v>
      </c>
      <c r="F770" s="35" t="s">
        <v>1260</v>
      </c>
      <c r="G770" s="35" t="s">
        <v>1261</v>
      </c>
      <c r="H770" s="35" t="s">
        <v>39</v>
      </c>
      <c r="I770" s="147" t="s">
        <v>44</v>
      </c>
      <c r="J770" s="37" t="s">
        <v>69</v>
      </c>
      <c r="K770" s="105">
        <v>96</v>
      </c>
      <c r="L770" s="179"/>
      <c r="M770" s="39">
        <v>24</v>
      </c>
      <c r="N770" s="40"/>
      <c r="O770" s="185">
        <f t="shared" si="147"/>
        <v>0</v>
      </c>
      <c r="P770" s="109" t="s">
        <v>1464</v>
      </c>
      <c r="Q770" s="108">
        <f t="shared" si="150"/>
        <v>0</v>
      </c>
      <c r="R770" s="185">
        <f t="shared" si="146"/>
        <v>0</v>
      </c>
      <c r="S770" s="35"/>
      <c r="T770" s="35"/>
      <c r="U770" s="42"/>
      <c r="V770" s="42"/>
      <c r="W770" s="42"/>
      <c r="X770" s="42"/>
      <c r="Y770" s="42"/>
      <c r="Z770" s="101">
        <v>23</v>
      </c>
      <c r="AA770" s="102" t="s">
        <v>1260</v>
      </c>
      <c r="AB770" s="102" t="s">
        <v>1261</v>
      </c>
      <c r="AC770" s="102" t="s">
        <v>39</v>
      </c>
    </row>
    <row r="771" spans="1:29">
      <c r="A771" s="3" t="s">
        <v>2047</v>
      </c>
      <c r="B771" s="35" t="s">
        <v>19</v>
      </c>
      <c r="C771" s="35" t="s">
        <v>1262</v>
      </c>
      <c r="D771" s="36" t="s">
        <v>2</v>
      </c>
      <c r="E771" s="35" t="s">
        <v>1259</v>
      </c>
      <c r="F771" s="35" t="s">
        <v>1260</v>
      </c>
      <c r="G771" s="35" t="s">
        <v>1263</v>
      </c>
      <c r="H771" s="35" t="s">
        <v>39</v>
      </c>
      <c r="I771" s="147" t="s">
        <v>44</v>
      </c>
      <c r="J771" s="37" t="s">
        <v>69</v>
      </c>
      <c r="K771" s="105">
        <v>96</v>
      </c>
      <c r="L771" s="179"/>
      <c r="M771" s="39">
        <v>24</v>
      </c>
      <c r="N771" s="40"/>
      <c r="O771" s="185">
        <f t="shared" si="147"/>
        <v>0</v>
      </c>
      <c r="P771" s="109" t="s">
        <v>1464</v>
      </c>
      <c r="Q771" s="108">
        <f t="shared" si="150"/>
        <v>0</v>
      </c>
      <c r="R771" s="185">
        <f t="shared" si="146"/>
        <v>0</v>
      </c>
      <c r="S771" s="35"/>
      <c r="T771" s="35"/>
      <c r="U771" s="42"/>
      <c r="V771" s="42"/>
      <c r="W771" s="42"/>
      <c r="X771" s="42"/>
      <c r="Y771" s="42"/>
      <c r="Z771" s="101">
        <v>23</v>
      </c>
      <c r="AA771" s="102" t="s">
        <v>1260</v>
      </c>
      <c r="AB771" s="102" t="s">
        <v>1263</v>
      </c>
      <c r="AC771" s="102" t="s">
        <v>39</v>
      </c>
    </row>
    <row r="772" spans="1:29">
      <c r="A772" s="3" t="s">
        <v>2047</v>
      </c>
      <c r="B772" s="35" t="s">
        <v>19</v>
      </c>
      <c r="C772" s="35" t="s">
        <v>1264</v>
      </c>
      <c r="D772" s="36" t="s">
        <v>2</v>
      </c>
      <c r="E772" s="35" t="s">
        <v>1259</v>
      </c>
      <c r="F772" s="35" t="s">
        <v>1260</v>
      </c>
      <c r="G772" s="35" t="s">
        <v>1265</v>
      </c>
      <c r="H772" s="35" t="s">
        <v>39</v>
      </c>
      <c r="I772" s="147" t="s">
        <v>44</v>
      </c>
      <c r="J772" s="37" t="s">
        <v>69</v>
      </c>
      <c r="K772" s="105">
        <v>89</v>
      </c>
      <c r="L772" s="179"/>
      <c r="M772" s="39">
        <v>24</v>
      </c>
      <c r="N772" s="40"/>
      <c r="O772" s="185">
        <f t="shared" si="147"/>
        <v>0</v>
      </c>
      <c r="P772" s="109" t="s">
        <v>1464</v>
      </c>
      <c r="Q772" s="108">
        <f t="shared" si="150"/>
        <v>0</v>
      </c>
      <c r="R772" s="185">
        <f t="shared" si="146"/>
        <v>0</v>
      </c>
      <c r="S772" s="35"/>
      <c r="T772" s="35"/>
      <c r="U772" s="42"/>
      <c r="V772" s="42"/>
      <c r="W772" s="42"/>
      <c r="X772" s="42"/>
      <c r="Y772" s="42"/>
      <c r="Z772" s="101">
        <v>23</v>
      </c>
      <c r="AA772" s="102" t="s">
        <v>1260</v>
      </c>
      <c r="AB772" s="102" t="s">
        <v>1265</v>
      </c>
      <c r="AC772" s="102" t="s">
        <v>39</v>
      </c>
    </row>
    <row r="773" spans="1:29">
      <c r="A773" s="3" t="s">
        <v>2047</v>
      </c>
      <c r="B773" s="35" t="s">
        <v>19</v>
      </c>
      <c r="C773" s="35" t="s">
        <v>1266</v>
      </c>
      <c r="D773" s="36" t="s">
        <v>2</v>
      </c>
      <c r="E773" s="35" t="s">
        <v>945</v>
      </c>
      <c r="F773" s="35" t="s">
        <v>946</v>
      </c>
      <c r="G773" s="35" t="s">
        <v>947</v>
      </c>
      <c r="H773" s="35" t="s">
        <v>39</v>
      </c>
      <c r="I773" s="147" t="s">
        <v>44</v>
      </c>
      <c r="J773" s="37" t="s">
        <v>69</v>
      </c>
      <c r="K773" s="105">
        <v>89</v>
      </c>
      <c r="L773" s="179"/>
      <c r="M773" s="39">
        <v>24</v>
      </c>
      <c r="N773" s="40"/>
      <c r="O773" s="185">
        <f t="shared" si="147"/>
        <v>0</v>
      </c>
      <c r="P773" s="109" t="s">
        <v>1464</v>
      </c>
      <c r="Q773" s="108">
        <f t="shared" si="150"/>
        <v>0</v>
      </c>
      <c r="R773" s="185">
        <f t="shared" si="146"/>
        <v>0</v>
      </c>
      <c r="S773" s="35"/>
      <c r="T773" s="35"/>
      <c r="U773" s="42"/>
      <c r="V773" s="42"/>
      <c r="W773" s="42"/>
      <c r="X773" s="42"/>
      <c r="Y773" s="42"/>
      <c r="Z773" s="101">
        <v>23</v>
      </c>
      <c r="AA773" s="102" t="s">
        <v>946</v>
      </c>
      <c r="AB773" s="102" t="s">
        <v>947</v>
      </c>
      <c r="AC773" s="102" t="s">
        <v>39</v>
      </c>
    </row>
    <row r="774" spans="1:29" s="189" customFormat="1" hidden="1">
      <c r="A774" s="195">
        <v>0</v>
      </c>
      <c r="B774" s="148" t="s">
        <v>19</v>
      </c>
      <c r="C774" s="148" t="s">
        <v>1267</v>
      </c>
      <c r="D774" s="149" t="s">
        <v>2</v>
      </c>
      <c r="E774" s="148" t="s">
        <v>1268</v>
      </c>
      <c r="F774" s="148" t="s">
        <v>1269</v>
      </c>
      <c r="G774" s="148" t="s">
        <v>1037</v>
      </c>
      <c r="H774" s="148" t="s">
        <v>39</v>
      </c>
      <c r="I774" s="150"/>
      <c r="J774" s="150" t="s">
        <v>40</v>
      </c>
      <c r="K774" s="151">
        <v>215</v>
      </c>
      <c r="L774" s="187"/>
      <c r="M774" s="152">
        <v>40</v>
      </c>
      <c r="N774" s="153"/>
      <c r="O774" s="188">
        <f t="shared" si="147"/>
        <v>0</v>
      </c>
      <c r="P774" s="109" t="s">
        <v>1462</v>
      </c>
      <c r="Q774" s="108">
        <f t="shared" si="150"/>
        <v>0</v>
      </c>
      <c r="R774" s="185">
        <f t="shared" si="146"/>
        <v>0</v>
      </c>
      <c r="S774" s="148"/>
      <c r="T774" s="148"/>
      <c r="U774" s="155"/>
      <c r="V774" s="155"/>
      <c r="W774" s="155"/>
      <c r="X774" s="155"/>
      <c r="Y774" s="155"/>
      <c r="Z774" s="101">
        <v>23</v>
      </c>
      <c r="AA774" s="102" t="s">
        <v>1269</v>
      </c>
      <c r="AB774" s="102" t="s">
        <v>1037</v>
      </c>
      <c r="AC774" s="102" t="s">
        <v>39</v>
      </c>
    </row>
    <row r="775" spans="1:29">
      <c r="A775" s="3" t="s">
        <v>2047</v>
      </c>
      <c r="B775" s="35" t="s">
        <v>19</v>
      </c>
      <c r="C775" s="35" t="s">
        <v>1270</v>
      </c>
      <c r="D775" s="36" t="s">
        <v>2</v>
      </c>
      <c r="E775" s="35" t="s">
        <v>1271</v>
      </c>
      <c r="F775" s="35" t="s">
        <v>1272</v>
      </c>
      <c r="G775" s="35" t="s">
        <v>1037</v>
      </c>
      <c r="H775" s="35" t="s">
        <v>39</v>
      </c>
      <c r="I775" s="147" t="s">
        <v>44</v>
      </c>
      <c r="J775" s="37" t="s">
        <v>69</v>
      </c>
      <c r="K775" s="105">
        <v>96</v>
      </c>
      <c r="L775" s="179"/>
      <c r="M775" s="39">
        <v>24</v>
      </c>
      <c r="N775" s="40"/>
      <c r="O775" s="185">
        <f t="shared" si="147"/>
        <v>0</v>
      </c>
      <c r="P775" s="109" t="s">
        <v>1464</v>
      </c>
      <c r="Q775" s="108">
        <f t="shared" si="150"/>
        <v>0</v>
      </c>
      <c r="R775" s="185">
        <f t="shared" si="146"/>
        <v>0</v>
      </c>
      <c r="S775" s="35"/>
      <c r="T775" s="35"/>
      <c r="U775" s="42"/>
      <c r="V775" s="42"/>
      <c r="W775" s="42"/>
      <c r="X775" s="42"/>
      <c r="Y775" s="42"/>
      <c r="Z775" s="101">
        <v>23</v>
      </c>
      <c r="AA775" s="102" t="s">
        <v>1272</v>
      </c>
      <c r="AB775" s="102" t="s">
        <v>1037</v>
      </c>
      <c r="AC775" s="102" t="s">
        <v>39</v>
      </c>
    </row>
    <row r="776" spans="1:29">
      <c r="A776" s="3">
        <v>26</v>
      </c>
      <c r="B776" s="35" t="s">
        <v>19</v>
      </c>
      <c r="C776" s="35" t="s">
        <v>1273</v>
      </c>
      <c r="D776" s="36" t="s">
        <v>2</v>
      </c>
      <c r="E776" s="35" t="s">
        <v>949</v>
      </c>
      <c r="F776" s="35" t="s">
        <v>950</v>
      </c>
      <c r="G776" s="35" t="s">
        <v>1274</v>
      </c>
      <c r="H776" s="35" t="s">
        <v>39</v>
      </c>
      <c r="I776" s="147" t="s">
        <v>44</v>
      </c>
      <c r="J776" s="37" t="s">
        <v>69</v>
      </c>
      <c r="K776" s="105">
        <v>96</v>
      </c>
      <c r="L776" s="179"/>
      <c r="M776" s="39">
        <v>24</v>
      </c>
      <c r="N776" s="40"/>
      <c r="O776" s="185">
        <f t="shared" si="147"/>
        <v>0</v>
      </c>
      <c r="P776" s="109" t="s">
        <v>1464</v>
      </c>
      <c r="Q776" s="108">
        <f t="shared" si="150"/>
        <v>0</v>
      </c>
      <c r="R776" s="185">
        <f t="shared" si="146"/>
        <v>0</v>
      </c>
      <c r="S776" s="35"/>
      <c r="T776" s="35"/>
      <c r="U776" s="42"/>
      <c r="V776" s="42"/>
      <c r="W776" s="42"/>
      <c r="X776" s="42"/>
      <c r="Y776" s="42"/>
      <c r="Z776" s="101">
        <v>23</v>
      </c>
      <c r="AA776" s="102" t="s">
        <v>950</v>
      </c>
      <c r="AB776" s="102" t="s">
        <v>1274</v>
      </c>
      <c r="AC776" s="102" t="s">
        <v>39</v>
      </c>
    </row>
    <row r="777" spans="1:29">
      <c r="A777" s="3" t="s">
        <v>2047</v>
      </c>
      <c r="B777" s="35" t="s">
        <v>19</v>
      </c>
      <c r="C777" s="35" t="s">
        <v>1275</v>
      </c>
      <c r="D777" s="36" t="s">
        <v>2</v>
      </c>
      <c r="E777" s="35" t="s">
        <v>949</v>
      </c>
      <c r="F777" s="35" t="s">
        <v>950</v>
      </c>
      <c r="G777" s="35" t="s">
        <v>1276</v>
      </c>
      <c r="H777" s="35" t="s">
        <v>39</v>
      </c>
      <c r="I777" s="147" t="s">
        <v>44</v>
      </c>
      <c r="J777" s="37" t="s">
        <v>69</v>
      </c>
      <c r="K777" s="105">
        <v>96</v>
      </c>
      <c r="L777" s="179"/>
      <c r="M777" s="39">
        <v>24</v>
      </c>
      <c r="N777" s="40"/>
      <c r="O777" s="185">
        <f t="shared" si="147"/>
        <v>0</v>
      </c>
      <c r="P777" s="109" t="s">
        <v>1464</v>
      </c>
      <c r="Q777" s="108">
        <f t="shared" si="150"/>
        <v>0</v>
      </c>
      <c r="R777" s="185">
        <f t="shared" ref="R777:R814" si="151">IF(SUM($O$26:$O$5170)&gt;=100000,IF(L777&lt;&gt;"",O777,O777*0.95),O777)</f>
        <v>0</v>
      </c>
      <c r="S777" s="35"/>
      <c r="T777" s="35"/>
      <c r="U777" s="42"/>
      <c r="V777" s="42"/>
      <c r="W777" s="42"/>
      <c r="X777" s="42"/>
      <c r="Y777" s="42"/>
      <c r="Z777" s="101">
        <v>23</v>
      </c>
      <c r="AA777" s="102" t="s">
        <v>950</v>
      </c>
      <c r="AB777" s="102" t="s">
        <v>1276</v>
      </c>
      <c r="AC777" s="102" t="s">
        <v>39</v>
      </c>
    </row>
    <row r="778" spans="1:29">
      <c r="A778" s="3">
        <v>80</v>
      </c>
      <c r="B778" s="35" t="s">
        <v>19</v>
      </c>
      <c r="C778" s="35" t="s">
        <v>1277</v>
      </c>
      <c r="D778" s="36" t="s">
        <v>2</v>
      </c>
      <c r="E778" s="35" t="s">
        <v>949</v>
      </c>
      <c r="F778" s="35" t="s">
        <v>950</v>
      </c>
      <c r="G778" s="35" t="s">
        <v>1278</v>
      </c>
      <c r="H778" s="35" t="s">
        <v>39</v>
      </c>
      <c r="I778" s="37"/>
      <c r="J778" s="37" t="s">
        <v>40</v>
      </c>
      <c r="K778" s="105">
        <v>215</v>
      </c>
      <c r="L778" s="179"/>
      <c r="M778" s="39">
        <v>40</v>
      </c>
      <c r="N778" s="40"/>
      <c r="O778" s="185">
        <f t="shared" si="147"/>
        <v>0</v>
      </c>
      <c r="P778" s="109" t="s">
        <v>1462</v>
      </c>
      <c r="Q778" s="108">
        <f t="shared" si="150"/>
        <v>0</v>
      </c>
      <c r="R778" s="185">
        <f t="shared" si="151"/>
        <v>0</v>
      </c>
      <c r="S778" s="35"/>
      <c r="T778" s="35"/>
      <c r="U778" s="42"/>
      <c r="V778" s="42"/>
      <c r="W778" s="42"/>
      <c r="X778" s="42"/>
      <c r="Y778" s="42"/>
      <c r="Z778" s="101">
        <v>23</v>
      </c>
      <c r="AA778" s="102" t="s">
        <v>950</v>
      </c>
      <c r="AB778" s="102" t="s">
        <v>1278</v>
      </c>
      <c r="AC778" s="102" t="s">
        <v>39</v>
      </c>
    </row>
    <row r="779" spans="1:29">
      <c r="A779" s="3" t="s">
        <v>2047</v>
      </c>
      <c r="B779" s="35" t="s">
        <v>19</v>
      </c>
      <c r="C779" s="35" t="s">
        <v>1279</v>
      </c>
      <c r="D779" s="36" t="s">
        <v>2</v>
      </c>
      <c r="E779" s="35" t="s">
        <v>949</v>
      </c>
      <c r="F779" s="35" t="s">
        <v>950</v>
      </c>
      <c r="G779" s="35" t="s">
        <v>1280</v>
      </c>
      <c r="H779" s="35" t="s">
        <v>39</v>
      </c>
      <c r="I779" s="147"/>
      <c r="J779" s="37" t="s">
        <v>69</v>
      </c>
      <c r="K779" s="105">
        <v>96</v>
      </c>
      <c r="L779" s="179"/>
      <c r="M779" s="39">
        <v>24</v>
      </c>
      <c r="N779" s="40"/>
      <c r="O779" s="185">
        <f t="shared" si="147"/>
        <v>0</v>
      </c>
      <c r="P779" s="109" t="s">
        <v>1464</v>
      </c>
      <c r="Q779" s="108">
        <f t="shared" si="150"/>
        <v>0</v>
      </c>
      <c r="R779" s="185">
        <f t="shared" si="151"/>
        <v>0</v>
      </c>
      <c r="S779" s="35"/>
      <c r="T779" s="35"/>
      <c r="U779" s="42"/>
      <c r="V779" s="42"/>
      <c r="W779" s="42"/>
      <c r="X779" s="42"/>
      <c r="Y779" s="42"/>
      <c r="Z779" s="101">
        <v>23</v>
      </c>
      <c r="AA779" s="102" t="s">
        <v>950</v>
      </c>
      <c r="AB779" s="102" t="s">
        <v>1280</v>
      </c>
      <c r="AC779" s="102" t="s">
        <v>39</v>
      </c>
    </row>
    <row r="780" spans="1:29">
      <c r="A780" s="3" t="s">
        <v>2047</v>
      </c>
      <c r="B780" s="35" t="s">
        <v>19</v>
      </c>
      <c r="C780" s="35" t="s">
        <v>1281</v>
      </c>
      <c r="D780" s="36" t="s">
        <v>2</v>
      </c>
      <c r="E780" s="35" t="s">
        <v>949</v>
      </c>
      <c r="F780" s="35" t="s">
        <v>950</v>
      </c>
      <c r="G780" s="35" t="s">
        <v>1282</v>
      </c>
      <c r="H780" s="35" t="s">
        <v>39</v>
      </c>
      <c r="I780" s="147" t="s">
        <v>44</v>
      </c>
      <c r="J780" s="37" t="s">
        <v>69</v>
      </c>
      <c r="K780" s="105">
        <v>96</v>
      </c>
      <c r="L780" s="179"/>
      <c r="M780" s="39">
        <v>24</v>
      </c>
      <c r="N780" s="40"/>
      <c r="O780" s="185">
        <f t="shared" si="147"/>
        <v>0</v>
      </c>
      <c r="P780" s="109" t="s">
        <v>1464</v>
      </c>
      <c r="Q780" s="108">
        <f t="shared" si="150"/>
        <v>0</v>
      </c>
      <c r="R780" s="185">
        <f t="shared" si="151"/>
        <v>0</v>
      </c>
      <c r="S780" s="35"/>
      <c r="T780" s="35"/>
      <c r="U780" s="42"/>
      <c r="V780" s="42"/>
      <c r="W780" s="42"/>
      <c r="X780" s="42"/>
      <c r="Y780" s="42"/>
      <c r="Z780" s="101">
        <v>23</v>
      </c>
      <c r="AA780" s="102" t="s">
        <v>950</v>
      </c>
      <c r="AB780" s="102" t="s">
        <v>1282</v>
      </c>
      <c r="AC780" s="102" t="s">
        <v>39</v>
      </c>
    </row>
    <row r="781" spans="1:29">
      <c r="A781" s="3" t="s">
        <v>2047</v>
      </c>
      <c r="B781" s="35" t="s">
        <v>19</v>
      </c>
      <c r="C781" s="35" t="s">
        <v>1283</v>
      </c>
      <c r="D781" s="36" t="s">
        <v>2</v>
      </c>
      <c r="E781" s="35" t="s">
        <v>949</v>
      </c>
      <c r="F781" s="35" t="s">
        <v>950</v>
      </c>
      <c r="G781" s="35" t="s">
        <v>951</v>
      </c>
      <c r="H781" s="35" t="s">
        <v>39</v>
      </c>
      <c r="I781" s="147" t="s">
        <v>44</v>
      </c>
      <c r="J781" s="37" t="s">
        <v>69</v>
      </c>
      <c r="K781" s="105">
        <v>89</v>
      </c>
      <c r="L781" s="179"/>
      <c r="M781" s="39">
        <v>24</v>
      </c>
      <c r="N781" s="40"/>
      <c r="O781" s="185">
        <f t="shared" si="147"/>
        <v>0</v>
      </c>
      <c r="P781" s="109" t="s">
        <v>1464</v>
      </c>
      <c r="Q781" s="108">
        <f t="shared" si="150"/>
        <v>0</v>
      </c>
      <c r="R781" s="185">
        <f t="shared" si="151"/>
        <v>0</v>
      </c>
      <c r="S781" s="35"/>
      <c r="T781" s="35"/>
      <c r="U781" s="42"/>
      <c r="V781" s="42"/>
      <c r="W781" s="42"/>
      <c r="X781" s="42"/>
      <c r="Y781" s="42"/>
      <c r="Z781" s="101">
        <v>23</v>
      </c>
      <c r="AA781" s="102" t="s">
        <v>950</v>
      </c>
      <c r="AB781" s="102" t="s">
        <v>951</v>
      </c>
      <c r="AC781" s="102" t="s">
        <v>39</v>
      </c>
    </row>
    <row r="782" spans="1:29">
      <c r="A782" s="3" t="s">
        <v>2047</v>
      </c>
      <c r="B782" s="35" t="s">
        <v>19</v>
      </c>
      <c r="C782" s="35" t="s">
        <v>1284</v>
      </c>
      <c r="D782" s="36" t="s">
        <v>2</v>
      </c>
      <c r="E782" s="35" t="s">
        <v>949</v>
      </c>
      <c r="F782" s="35" t="s">
        <v>950</v>
      </c>
      <c r="G782" s="35" t="s">
        <v>1285</v>
      </c>
      <c r="H782" s="35" t="s">
        <v>39</v>
      </c>
      <c r="I782" s="147" t="s">
        <v>44</v>
      </c>
      <c r="J782" s="37" t="s">
        <v>69</v>
      </c>
      <c r="K782" s="105">
        <v>89</v>
      </c>
      <c r="L782" s="179"/>
      <c r="M782" s="39">
        <v>24</v>
      </c>
      <c r="N782" s="40"/>
      <c r="O782" s="185">
        <f t="shared" si="147"/>
        <v>0</v>
      </c>
      <c r="P782" s="109" t="s">
        <v>1464</v>
      </c>
      <c r="Q782" s="108">
        <f t="shared" si="150"/>
        <v>0</v>
      </c>
      <c r="R782" s="185">
        <f t="shared" si="151"/>
        <v>0</v>
      </c>
      <c r="S782" s="35"/>
      <c r="T782" s="35"/>
      <c r="U782" s="42"/>
      <c r="V782" s="42"/>
      <c r="W782" s="42"/>
      <c r="X782" s="42"/>
      <c r="Y782" s="42"/>
      <c r="Z782" s="101">
        <v>23</v>
      </c>
      <c r="AA782" s="102" t="s">
        <v>950</v>
      </c>
      <c r="AB782" s="102" t="s">
        <v>1285</v>
      </c>
      <c r="AC782" s="102" t="s">
        <v>39</v>
      </c>
    </row>
    <row r="783" spans="1:29" s="189" customFormat="1" hidden="1">
      <c r="A783" s="195">
        <v>0</v>
      </c>
      <c r="B783" s="148" t="s">
        <v>19</v>
      </c>
      <c r="C783" s="148" t="s">
        <v>1286</v>
      </c>
      <c r="D783" s="149" t="s">
        <v>2</v>
      </c>
      <c r="E783" s="148" t="s">
        <v>949</v>
      </c>
      <c r="F783" s="148" t="s">
        <v>950</v>
      </c>
      <c r="G783" s="148" t="s">
        <v>1285</v>
      </c>
      <c r="H783" s="148" t="s">
        <v>39</v>
      </c>
      <c r="I783" s="150"/>
      <c r="J783" s="150" t="s">
        <v>69</v>
      </c>
      <c r="K783" s="151">
        <v>96</v>
      </c>
      <c r="L783" s="187"/>
      <c r="M783" s="152">
        <v>24</v>
      </c>
      <c r="N783" s="153"/>
      <c r="O783" s="188">
        <f t="shared" si="147"/>
        <v>0</v>
      </c>
      <c r="P783" s="109" t="s">
        <v>1464</v>
      </c>
      <c r="Q783" s="108">
        <f t="shared" si="150"/>
        <v>0</v>
      </c>
      <c r="R783" s="185">
        <f t="shared" si="151"/>
        <v>0</v>
      </c>
      <c r="S783" s="148"/>
      <c r="T783" s="148"/>
      <c r="U783" s="155"/>
      <c r="V783" s="155"/>
      <c r="W783" s="155"/>
      <c r="X783" s="155"/>
      <c r="Y783" s="155"/>
      <c r="Z783" s="101">
        <v>23</v>
      </c>
      <c r="AA783" s="102" t="s">
        <v>950</v>
      </c>
      <c r="AB783" s="102" t="s">
        <v>1285</v>
      </c>
      <c r="AC783" s="102" t="s">
        <v>39</v>
      </c>
    </row>
    <row r="784" spans="1:29">
      <c r="A784" s="3">
        <v>69</v>
      </c>
      <c r="B784" s="35" t="s">
        <v>19</v>
      </c>
      <c r="C784" s="35" t="s">
        <v>1287</v>
      </c>
      <c r="D784" s="36" t="s">
        <v>2</v>
      </c>
      <c r="E784" s="35" t="s">
        <v>949</v>
      </c>
      <c r="F784" s="35" t="s">
        <v>950</v>
      </c>
      <c r="G784" s="35" t="s">
        <v>1285</v>
      </c>
      <c r="H784" s="35" t="s">
        <v>39</v>
      </c>
      <c r="I784" s="147" t="s">
        <v>44</v>
      </c>
      <c r="J784" s="37" t="s">
        <v>69</v>
      </c>
      <c r="K784" s="105">
        <v>96</v>
      </c>
      <c r="L784" s="179"/>
      <c r="M784" s="39">
        <v>24</v>
      </c>
      <c r="N784" s="40"/>
      <c r="O784" s="185">
        <f t="shared" si="147"/>
        <v>0</v>
      </c>
      <c r="P784" s="109" t="s">
        <v>1464</v>
      </c>
      <c r="Q784" s="108">
        <f t="shared" si="150"/>
        <v>0</v>
      </c>
      <c r="R784" s="185">
        <f t="shared" si="151"/>
        <v>0</v>
      </c>
      <c r="S784" s="35"/>
      <c r="T784" s="35"/>
      <c r="U784" s="42"/>
      <c r="V784" s="42"/>
      <c r="W784" s="42"/>
      <c r="X784" s="42"/>
      <c r="Y784" s="42"/>
      <c r="Z784" s="101">
        <v>23</v>
      </c>
      <c r="AA784" s="102" t="s">
        <v>950</v>
      </c>
      <c r="AB784" s="102" t="s">
        <v>1285</v>
      </c>
      <c r="AC784" s="102" t="s">
        <v>39</v>
      </c>
    </row>
    <row r="785" spans="1:29" s="189" customFormat="1" hidden="1">
      <c r="A785" s="195">
        <v>0</v>
      </c>
      <c r="B785" s="148" t="s">
        <v>19</v>
      </c>
      <c r="C785" s="148" t="s">
        <v>1288</v>
      </c>
      <c r="D785" s="149" t="s">
        <v>2</v>
      </c>
      <c r="E785" s="148" t="s">
        <v>949</v>
      </c>
      <c r="F785" s="148" t="s">
        <v>950</v>
      </c>
      <c r="G785" s="148" t="s">
        <v>1289</v>
      </c>
      <c r="H785" s="148" t="s">
        <v>39</v>
      </c>
      <c r="I785" s="150"/>
      <c r="J785" s="150" t="s">
        <v>69</v>
      </c>
      <c r="K785" s="151">
        <v>96</v>
      </c>
      <c r="L785" s="187"/>
      <c r="M785" s="152">
        <v>24</v>
      </c>
      <c r="N785" s="153"/>
      <c r="O785" s="188">
        <f t="shared" si="147"/>
        <v>0</v>
      </c>
      <c r="P785" s="109" t="s">
        <v>1464</v>
      </c>
      <c r="Q785" s="108">
        <f t="shared" si="150"/>
        <v>0</v>
      </c>
      <c r="R785" s="185">
        <f t="shared" si="151"/>
        <v>0</v>
      </c>
      <c r="S785" s="148"/>
      <c r="T785" s="148"/>
      <c r="U785" s="155"/>
      <c r="V785" s="155"/>
      <c r="W785" s="155"/>
      <c r="X785" s="155"/>
      <c r="Y785" s="155"/>
      <c r="Z785" s="101">
        <v>23</v>
      </c>
      <c r="AA785" s="102" t="s">
        <v>950</v>
      </c>
      <c r="AB785" s="102" t="s">
        <v>1289</v>
      </c>
      <c r="AC785" s="102" t="s">
        <v>39</v>
      </c>
    </row>
    <row r="786" spans="1:29">
      <c r="A786" s="3" t="s">
        <v>2047</v>
      </c>
      <c r="B786" s="35" t="s">
        <v>19</v>
      </c>
      <c r="C786" s="35" t="s">
        <v>1290</v>
      </c>
      <c r="D786" s="36" t="s">
        <v>2</v>
      </c>
      <c r="E786" s="35" t="s">
        <v>949</v>
      </c>
      <c r="F786" s="35" t="s">
        <v>950</v>
      </c>
      <c r="G786" s="35" t="s">
        <v>953</v>
      </c>
      <c r="H786" s="35" t="s">
        <v>39</v>
      </c>
      <c r="I786" s="147" t="s">
        <v>44</v>
      </c>
      <c r="J786" s="37" t="s">
        <v>69</v>
      </c>
      <c r="K786" s="105">
        <v>89</v>
      </c>
      <c r="L786" s="179"/>
      <c r="M786" s="39">
        <v>24</v>
      </c>
      <c r="N786" s="40"/>
      <c r="O786" s="185">
        <f t="shared" si="147"/>
        <v>0</v>
      </c>
      <c r="P786" s="109" t="s">
        <v>1464</v>
      </c>
      <c r="Q786" s="108">
        <f t="shared" si="150"/>
        <v>0</v>
      </c>
      <c r="R786" s="185">
        <f t="shared" si="151"/>
        <v>0</v>
      </c>
      <c r="S786" s="35"/>
      <c r="T786" s="35"/>
      <c r="U786" s="42"/>
      <c r="V786" s="42"/>
      <c r="W786" s="42"/>
      <c r="X786" s="42"/>
      <c r="Y786" s="42"/>
      <c r="Z786" s="101">
        <v>23</v>
      </c>
      <c r="AA786" s="102" t="s">
        <v>950</v>
      </c>
      <c r="AB786" s="102" t="s">
        <v>953</v>
      </c>
      <c r="AC786" s="102" t="s">
        <v>39</v>
      </c>
    </row>
    <row r="787" spans="1:29">
      <c r="A787" s="3" t="s">
        <v>2047</v>
      </c>
      <c r="B787" s="35" t="s">
        <v>19</v>
      </c>
      <c r="C787" s="35" t="s">
        <v>1291</v>
      </c>
      <c r="D787" s="36" t="s">
        <v>2</v>
      </c>
      <c r="E787" s="35" t="s">
        <v>949</v>
      </c>
      <c r="F787" s="35" t="s">
        <v>950</v>
      </c>
      <c r="G787" s="35" t="s">
        <v>953</v>
      </c>
      <c r="H787" s="35" t="s">
        <v>39</v>
      </c>
      <c r="I787" s="147"/>
      <c r="J787" s="37" t="s">
        <v>69</v>
      </c>
      <c r="K787" s="105">
        <v>125</v>
      </c>
      <c r="L787" s="179"/>
      <c r="M787" s="39">
        <v>24</v>
      </c>
      <c r="N787" s="40"/>
      <c r="O787" s="185">
        <f t="shared" si="147"/>
        <v>0</v>
      </c>
      <c r="P787" s="109" t="s">
        <v>1464</v>
      </c>
      <c r="Q787" s="108">
        <f t="shared" si="150"/>
        <v>0</v>
      </c>
      <c r="R787" s="185">
        <f t="shared" si="151"/>
        <v>0</v>
      </c>
      <c r="S787" s="35"/>
      <c r="T787" s="35"/>
      <c r="U787" s="42"/>
      <c r="V787" s="42"/>
      <c r="W787" s="42"/>
      <c r="X787" s="42"/>
      <c r="Y787" s="42"/>
      <c r="Z787" s="101">
        <v>23</v>
      </c>
      <c r="AA787" s="102" t="s">
        <v>950</v>
      </c>
      <c r="AB787" s="102" t="s">
        <v>953</v>
      </c>
      <c r="AC787" s="102" t="s">
        <v>39</v>
      </c>
    </row>
    <row r="788" spans="1:29">
      <c r="A788" s="3" t="s">
        <v>2047</v>
      </c>
      <c r="B788" s="35" t="s">
        <v>19</v>
      </c>
      <c r="C788" s="35" t="s">
        <v>1292</v>
      </c>
      <c r="D788" s="36" t="s">
        <v>2</v>
      </c>
      <c r="E788" s="35" t="s">
        <v>949</v>
      </c>
      <c r="F788" s="35" t="s">
        <v>950</v>
      </c>
      <c r="G788" s="35" t="s">
        <v>1052</v>
      </c>
      <c r="H788" s="35" t="s">
        <v>39</v>
      </c>
      <c r="I788" s="37"/>
      <c r="J788" s="37" t="s">
        <v>40</v>
      </c>
      <c r="K788" s="105">
        <v>215</v>
      </c>
      <c r="L788" s="179"/>
      <c r="M788" s="39">
        <v>40</v>
      </c>
      <c r="N788" s="40"/>
      <c r="O788" s="185">
        <f t="shared" si="147"/>
        <v>0</v>
      </c>
      <c r="P788" s="109" t="s">
        <v>1462</v>
      </c>
      <c r="Q788" s="108">
        <f t="shared" si="150"/>
        <v>0</v>
      </c>
      <c r="R788" s="185">
        <f t="shared" si="151"/>
        <v>0</v>
      </c>
      <c r="S788" s="35"/>
      <c r="T788" s="35"/>
      <c r="U788" s="42"/>
      <c r="V788" s="42"/>
      <c r="W788" s="42"/>
      <c r="X788" s="42"/>
      <c r="Y788" s="42"/>
      <c r="Z788" s="101">
        <v>23</v>
      </c>
      <c r="AA788" s="102" t="s">
        <v>950</v>
      </c>
      <c r="AB788" s="102" t="s">
        <v>1052</v>
      </c>
      <c r="AC788" s="102" t="s">
        <v>39</v>
      </c>
    </row>
    <row r="789" spans="1:29">
      <c r="A789" s="3" t="s">
        <v>2047</v>
      </c>
      <c r="B789" s="35" t="s">
        <v>19</v>
      </c>
      <c r="C789" s="35" t="s">
        <v>1293</v>
      </c>
      <c r="D789" s="36" t="s">
        <v>2</v>
      </c>
      <c r="E789" s="35" t="s">
        <v>949</v>
      </c>
      <c r="F789" s="35" t="s">
        <v>950</v>
      </c>
      <c r="G789" s="35" t="s">
        <v>1294</v>
      </c>
      <c r="H789" s="35" t="s">
        <v>39</v>
      </c>
      <c r="I789" s="147" t="s">
        <v>44</v>
      </c>
      <c r="J789" s="37" t="s">
        <v>69</v>
      </c>
      <c r="K789" s="105">
        <v>134</v>
      </c>
      <c r="L789" s="179"/>
      <c r="M789" s="39">
        <v>24</v>
      </c>
      <c r="N789" s="40"/>
      <c r="O789" s="185">
        <f t="shared" si="147"/>
        <v>0</v>
      </c>
      <c r="P789" s="109" t="s">
        <v>1464</v>
      </c>
      <c r="Q789" s="108">
        <f t="shared" si="150"/>
        <v>0</v>
      </c>
      <c r="R789" s="185">
        <f t="shared" si="151"/>
        <v>0</v>
      </c>
      <c r="S789" s="35"/>
      <c r="T789" s="35"/>
      <c r="U789" s="42"/>
      <c r="V789" s="42"/>
      <c r="W789" s="42"/>
      <c r="X789" s="42"/>
      <c r="Y789" s="42"/>
      <c r="Z789" s="101">
        <v>23</v>
      </c>
      <c r="AA789" s="102" t="s">
        <v>950</v>
      </c>
      <c r="AB789" s="102" t="s">
        <v>1294</v>
      </c>
      <c r="AC789" s="102" t="s">
        <v>39</v>
      </c>
    </row>
    <row r="790" spans="1:29">
      <c r="A790" s="3">
        <v>40</v>
      </c>
      <c r="B790" s="35" t="s">
        <v>19</v>
      </c>
      <c r="C790" s="35" t="s">
        <v>1647</v>
      </c>
      <c r="D790" s="36"/>
      <c r="E790" s="35" t="s">
        <v>1577</v>
      </c>
      <c r="F790" s="35" t="s">
        <v>1551</v>
      </c>
      <c r="G790" s="35"/>
      <c r="H790" s="35" t="s">
        <v>39</v>
      </c>
      <c r="I790" s="37"/>
      <c r="J790" s="37" t="s">
        <v>40</v>
      </c>
      <c r="K790" s="105">
        <v>265</v>
      </c>
      <c r="L790" s="179"/>
      <c r="M790" s="39">
        <v>40</v>
      </c>
      <c r="N790" s="40"/>
      <c r="O790" s="185">
        <f t="shared" si="147"/>
        <v>0</v>
      </c>
      <c r="P790" s="109" t="s">
        <v>1462</v>
      </c>
      <c r="Q790" s="108">
        <f t="shared" si="150"/>
        <v>0</v>
      </c>
      <c r="R790" s="185">
        <f t="shared" si="151"/>
        <v>0</v>
      </c>
      <c r="S790" s="35"/>
      <c r="T790" s="35"/>
      <c r="U790" s="42"/>
      <c r="V790" s="42"/>
      <c r="W790" s="42"/>
      <c r="X790" s="42"/>
      <c r="Y790" s="42"/>
      <c r="Z790" s="101">
        <v>23</v>
      </c>
      <c r="AA790" s="102" t="s">
        <v>1551</v>
      </c>
      <c r="AB790" s="102"/>
      <c r="AC790" s="102" t="s">
        <v>39</v>
      </c>
    </row>
    <row r="791" spans="1:29" s="189" customFormat="1" hidden="1">
      <c r="A791" s="195">
        <v>0</v>
      </c>
      <c r="B791" s="148" t="s">
        <v>19</v>
      </c>
      <c r="C791" s="148" t="s">
        <v>1532</v>
      </c>
      <c r="D791" s="149"/>
      <c r="E791" s="148" t="s">
        <v>1577</v>
      </c>
      <c r="F791" s="148" t="s">
        <v>1551</v>
      </c>
      <c r="G791" s="148" t="s">
        <v>1627</v>
      </c>
      <c r="H791" s="148" t="s">
        <v>39</v>
      </c>
      <c r="I791" s="150"/>
      <c r="J791" s="150" t="s">
        <v>40</v>
      </c>
      <c r="K791" s="151">
        <v>287</v>
      </c>
      <c r="L791" s="187"/>
      <c r="M791" s="152">
        <v>40</v>
      </c>
      <c r="N791" s="153"/>
      <c r="O791" s="188">
        <f t="shared" si="147"/>
        <v>0</v>
      </c>
      <c r="P791" s="109" t="s">
        <v>1462</v>
      </c>
      <c r="Q791" s="108">
        <f t="shared" ref="Q791" si="152">N791/M791</f>
        <v>0</v>
      </c>
      <c r="R791" s="185">
        <f t="shared" si="151"/>
        <v>0</v>
      </c>
      <c r="S791" s="148"/>
      <c r="T791" s="148"/>
      <c r="U791" s="155"/>
      <c r="V791" s="155"/>
      <c r="W791" s="155"/>
      <c r="X791" s="155"/>
      <c r="Y791" s="155"/>
      <c r="Z791" s="101">
        <v>23</v>
      </c>
      <c r="AA791" s="102" t="s">
        <v>1551</v>
      </c>
      <c r="AB791" s="102" t="s">
        <v>1627</v>
      </c>
      <c r="AC791" s="102" t="s">
        <v>39</v>
      </c>
    </row>
    <row r="792" spans="1:29" s="142" customFormat="1">
      <c r="A792" s="202">
        <v>24</v>
      </c>
      <c r="B792" s="35" t="s">
        <v>19</v>
      </c>
      <c r="C792" s="35" t="s">
        <v>1295</v>
      </c>
      <c r="D792" s="140" t="s">
        <v>2</v>
      </c>
      <c r="E792" s="35" t="s">
        <v>955</v>
      </c>
      <c r="F792" s="35" t="s">
        <v>956</v>
      </c>
      <c r="G792" s="35" t="s">
        <v>957</v>
      </c>
      <c r="H792" s="35" t="s">
        <v>39</v>
      </c>
      <c r="I792" s="37"/>
      <c r="J792" s="37" t="s">
        <v>69</v>
      </c>
      <c r="K792" s="105">
        <v>131</v>
      </c>
      <c r="L792" s="179"/>
      <c r="M792" s="39">
        <v>24</v>
      </c>
      <c r="N792" s="40"/>
      <c r="O792" s="185">
        <f t="shared" si="147"/>
        <v>0</v>
      </c>
      <c r="P792" s="109" t="s">
        <v>1464</v>
      </c>
      <c r="Q792" s="108">
        <f>N792/M792</f>
        <v>0</v>
      </c>
      <c r="R792" s="185">
        <f t="shared" si="151"/>
        <v>0</v>
      </c>
      <c r="S792" s="35"/>
      <c r="T792" s="35"/>
      <c r="U792" s="42"/>
      <c r="V792" s="42"/>
      <c r="W792" s="42"/>
      <c r="X792" s="42"/>
      <c r="Y792" s="42"/>
      <c r="Z792" s="101">
        <v>23</v>
      </c>
      <c r="AA792" s="102" t="s">
        <v>956</v>
      </c>
      <c r="AB792" s="102" t="s">
        <v>957</v>
      </c>
      <c r="AC792" s="102" t="s">
        <v>39</v>
      </c>
    </row>
    <row r="793" spans="1:29" s="189" customFormat="1" hidden="1">
      <c r="A793" s="195">
        <v>0</v>
      </c>
      <c r="B793" s="148" t="s">
        <v>19</v>
      </c>
      <c r="C793" s="148" t="s">
        <v>1296</v>
      </c>
      <c r="D793" s="149" t="s">
        <v>2</v>
      </c>
      <c r="E793" s="148" t="s">
        <v>955</v>
      </c>
      <c r="F793" s="148" t="s">
        <v>956</v>
      </c>
      <c r="G793" s="148" t="s">
        <v>1297</v>
      </c>
      <c r="H793" s="148" t="s">
        <v>39</v>
      </c>
      <c r="I793" s="150"/>
      <c r="J793" s="150" t="s">
        <v>40</v>
      </c>
      <c r="K793" s="151">
        <v>257</v>
      </c>
      <c r="L793" s="187"/>
      <c r="M793" s="152">
        <v>40</v>
      </c>
      <c r="N793" s="153"/>
      <c r="O793" s="188">
        <f t="shared" si="147"/>
        <v>0</v>
      </c>
      <c r="P793" s="109" t="s">
        <v>1462</v>
      </c>
      <c r="Q793" s="108">
        <f>N793/M793</f>
        <v>0</v>
      </c>
      <c r="R793" s="185">
        <f t="shared" si="151"/>
        <v>0</v>
      </c>
      <c r="S793" s="148"/>
      <c r="T793" s="148"/>
      <c r="U793" s="155"/>
      <c r="V793" s="155"/>
      <c r="W793" s="155"/>
      <c r="X793" s="155"/>
      <c r="Y793" s="155"/>
      <c r="Z793" s="101">
        <v>23</v>
      </c>
      <c r="AA793" s="102" t="s">
        <v>956</v>
      </c>
      <c r="AB793" s="102" t="s">
        <v>1297</v>
      </c>
      <c r="AC793" s="102" t="s">
        <v>39</v>
      </c>
    </row>
    <row r="794" spans="1:29" s="142" customFormat="1">
      <c r="A794" s="202">
        <v>24</v>
      </c>
      <c r="B794" s="35" t="s">
        <v>19</v>
      </c>
      <c r="C794" s="35" t="s">
        <v>2033</v>
      </c>
      <c r="D794" s="140" t="s">
        <v>2</v>
      </c>
      <c r="E794" s="35" t="s">
        <v>955</v>
      </c>
      <c r="F794" s="35" t="s">
        <v>956</v>
      </c>
      <c r="G794" s="35" t="s">
        <v>2034</v>
      </c>
      <c r="H794" s="35" t="s">
        <v>39</v>
      </c>
      <c r="I794" s="37"/>
      <c r="J794" s="37" t="s">
        <v>69</v>
      </c>
      <c r="K794" s="211">
        <v>131</v>
      </c>
      <c r="L794" s="179"/>
      <c r="M794" s="39">
        <v>24</v>
      </c>
      <c r="N794" s="40"/>
      <c r="O794" s="185">
        <f t="shared" ref="O794" si="153">IF(L794&lt;&gt;"",N794*L794,K794*N794)</f>
        <v>0</v>
      </c>
      <c r="P794" s="109" t="s">
        <v>1462</v>
      </c>
      <c r="Q794" s="108">
        <f>N794/M794</f>
        <v>0</v>
      </c>
      <c r="R794" s="185">
        <f t="shared" ref="R794" si="154">IF(SUM($O$26:$O$5170)&gt;=100000,IF(L794&lt;&gt;"",O794,O794*0.95),O794)</f>
        <v>0</v>
      </c>
      <c r="S794" s="35"/>
      <c r="T794" s="35"/>
      <c r="U794" s="42"/>
      <c r="V794" s="42"/>
      <c r="W794" s="42"/>
      <c r="X794" s="42"/>
      <c r="Y794" s="42"/>
      <c r="Z794" s="101">
        <v>23</v>
      </c>
      <c r="AA794" s="102" t="s">
        <v>956</v>
      </c>
      <c r="AB794" s="102" t="s">
        <v>1299</v>
      </c>
      <c r="AC794" s="102" t="s">
        <v>39</v>
      </c>
    </row>
    <row r="795" spans="1:29" s="189" customFormat="1" hidden="1">
      <c r="A795" s="195">
        <v>0</v>
      </c>
      <c r="B795" s="148" t="s">
        <v>19</v>
      </c>
      <c r="C795" s="148" t="s">
        <v>1298</v>
      </c>
      <c r="D795" s="149" t="s">
        <v>2</v>
      </c>
      <c r="E795" s="148" t="s">
        <v>955</v>
      </c>
      <c r="F795" s="148" t="s">
        <v>956</v>
      </c>
      <c r="G795" s="148" t="s">
        <v>1299</v>
      </c>
      <c r="H795" s="148" t="s">
        <v>39</v>
      </c>
      <c r="I795" s="150"/>
      <c r="J795" s="150" t="s">
        <v>40</v>
      </c>
      <c r="K795" s="151">
        <v>357</v>
      </c>
      <c r="L795" s="187"/>
      <c r="M795" s="152">
        <v>40</v>
      </c>
      <c r="N795" s="153"/>
      <c r="O795" s="188">
        <f t="shared" si="147"/>
        <v>0</v>
      </c>
      <c r="P795" s="109" t="s">
        <v>1462</v>
      </c>
      <c r="Q795" s="108">
        <f>N795/M795</f>
        <v>0</v>
      </c>
      <c r="R795" s="185">
        <f t="shared" si="151"/>
        <v>0</v>
      </c>
      <c r="S795" s="148"/>
      <c r="T795" s="148"/>
      <c r="U795" s="155"/>
      <c r="V795" s="155"/>
      <c r="W795" s="155"/>
      <c r="X795" s="155"/>
      <c r="Y795" s="155"/>
      <c r="Z795" s="101">
        <v>23</v>
      </c>
      <c r="AA795" s="102" t="s">
        <v>956</v>
      </c>
      <c r="AB795" s="102" t="s">
        <v>1299</v>
      </c>
      <c r="AC795" s="102" t="s">
        <v>39</v>
      </c>
    </row>
    <row r="796" spans="1:29" s="189" customFormat="1" hidden="1">
      <c r="A796" s="195">
        <v>0</v>
      </c>
      <c r="B796" s="148" t="s">
        <v>19</v>
      </c>
      <c r="C796" s="148" t="s">
        <v>1533</v>
      </c>
      <c r="D796" s="149"/>
      <c r="E796" s="148" t="s">
        <v>1578</v>
      </c>
      <c r="F796" s="148" t="s">
        <v>956</v>
      </c>
      <c r="G796" s="148" t="s">
        <v>1593</v>
      </c>
      <c r="H796" s="148" t="s">
        <v>39</v>
      </c>
      <c r="I796" s="150"/>
      <c r="J796" s="150" t="s">
        <v>40</v>
      </c>
      <c r="K796" s="151">
        <v>287</v>
      </c>
      <c r="L796" s="187"/>
      <c r="M796" s="152">
        <v>40</v>
      </c>
      <c r="N796" s="153"/>
      <c r="O796" s="188">
        <f t="shared" si="147"/>
        <v>0</v>
      </c>
      <c r="P796" s="109" t="s">
        <v>1462</v>
      </c>
      <c r="Q796" s="108">
        <f t="shared" ref="Q796" si="155">N796/M796</f>
        <v>0</v>
      </c>
      <c r="R796" s="185">
        <f t="shared" si="151"/>
        <v>0</v>
      </c>
      <c r="S796" s="148"/>
      <c r="T796" s="148"/>
      <c r="U796" s="155"/>
      <c r="V796" s="155"/>
      <c r="W796" s="155"/>
      <c r="X796" s="155"/>
      <c r="Y796" s="155"/>
      <c r="Z796" s="101">
        <v>23</v>
      </c>
      <c r="AA796" s="102" t="s">
        <v>956</v>
      </c>
      <c r="AB796" s="102" t="s">
        <v>1593</v>
      </c>
      <c r="AC796" s="102" t="s">
        <v>39</v>
      </c>
    </row>
    <row r="797" spans="1:29" s="189" customFormat="1" hidden="1">
      <c r="A797" s="195">
        <v>0</v>
      </c>
      <c r="B797" s="148" t="s">
        <v>19</v>
      </c>
      <c r="C797" s="148" t="s">
        <v>1395</v>
      </c>
      <c r="D797" s="149" t="s">
        <v>2</v>
      </c>
      <c r="E797" s="148" t="s">
        <v>955</v>
      </c>
      <c r="F797" s="148" t="s">
        <v>956</v>
      </c>
      <c r="G797" s="148" t="s">
        <v>1396</v>
      </c>
      <c r="H797" s="148" t="s">
        <v>39</v>
      </c>
      <c r="I797" s="150"/>
      <c r="J797" s="150" t="s">
        <v>40</v>
      </c>
      <c r="K797" s="151">
        <v>267</v>
      </c>
      <c r="L797" s="187"/>
      <c r="M797" s="152">
        <v>40</v>
      </c>
      <c r="N797" s="153"/>
      <c r="O797" s="188">
        <f t="shared" si="147"/>
        <v>0</v>
      </c>
      <c r="P797" s="109" t="s">
        <v>1462</v>
      </c>
      <c r="Q797" s="108">
        <f>N797/M797</f>
        <v>0</v>
      </c>
      <c r="R797" s="185">
        <f t="shared" si="151"/>
        <v>0</v>
      </c>
      <c r="S797" s="148"/>
      <c r="T797" s="148"/>
      <c r="U797" s="155"/>
      <c r="V797" s="155"/>
      <c r="W797" s="155"/>
      <c r="X797" s="155"/>
      <c r="Y797" s="155"/>
      <c r="Z797" s="101">
        <v>23</v>
      </c>
      <c r="AA797" s="102" t="s">
        <v>956</v>
      </c>
      <c r="AB797" s="102" t="s">
        <v>1396</v>
      </c>
      <c r="AC797" s="102" t="s">
        <v>39</v>
      </c>
    </row>
    <row r="798" spans="1:29" s="189" customFormat="1" hidden="1">
      <c r="A798" s="195">
        <v>0</v>
      </c>
      <c r="B798" s="148" t="s">
        <v>19</v>
      </c>
      <c r="C798" s="148" t="s">
        <v>1534</v>
      </c>
      <c r="D798" s="149"/>
      <c r="E798" s="148" t="s">
        <v>1578</v>
      </c>
      <c r="F798" s="148" t="s">
        <v>956</v>
      </c>
      <c r="G798" s="148" t="s">
        <v>1594</v>
      </c>
      <c r="H798" s="148" t="s">
        <v>39</v>
      </c>
      <c r="I798" s="150"/>
      <c r="J798" s="150" t="s">
        <v>40</v>
      </c>
      <c r="K798" s="151">
        <v>287</v>
      </c>
      <c r="L798" s="187"/>
      <c r="M798" s="152">
        <v>40</v>
      </c>
      <c r="N798" s="153"/>
      <c r="O798" s="188">
        <f t="shared" si="147"/>
        <v>0</v>
      </c>
      <c r="P798" s="109" t="s">
        <v>1462</v>
      </c>
      <c r="Q798" s="108">
        <f t="shared" ref="Q798:Q799" si="156">N798/M798</f>
        <v>0</v>
      </c>
      <c r="R798" s="185">
        <f t="shared" si="151"/>
        <v>0</v>
      </c>
      <c r="S798" s="148"/>
      <c r="T798" s="148"/>
      <c r="U798" s="155"/>
      <c r="V798" s="155"/>
      <c r="W798" s="155"/>
      <c r="X798" s="155"/>
      <c r="Y798" s="155"/>
      <c r="Z798" s="101">
        <v>23</v>
      </c>
      <c r="AA798" s="102" t="s">
        <v>956</v>
      </c>
      <c r="AB798" s="102" t="s">
        <v>1594</v>
      </c>
      <c r="AC798" s="102" t="s">
        <v>39</v>
      </c>
    </row>
    <row r="799" spans="1:29" s="189" customFormat="1" hidden="1">
      <c r="A799" s="195">
        <v>0</v>
      </c>
      <c r="B799" s="148" t="s">
        <v>19</v>
      </c>
      <c r="C799" s="148" t="s">
        <v>1535</v>
      </c>
      <c r="D799" s="149"/>
      <c r="E799" s="148" t="s">
        <v>1578</v>
      </c>
      <c r="F799" s="148" t="s">
        <v>956</v>
      </c>
      <c r="G799" s="148" t="s">
        <v>1595</v>
      </c>
      <c r="H799" s="148" t="s">
        <v>39</v>
      </c>
      <c r="I799" s="150"/>
      <c r="J799" s="150" t="s">
        <v>40</v>
      </c>
      <c r="K799" s="151">
        <v>287</v>
      </c>
      <c r="L799" s="187"/>
      <c r="M799" s="152">
        <v>40</v>
      </c>
      <c r="N799" s="153"/>
      <c r="O799" s="188">
        <f t="shared" si="147"/>
        <v>0</v>
      </c>
      <c r="P799" s="109" t="s">
        <v>1462</v>
      </c>
      <c r="Q799" s="108">
        <f t="shared" si="156"/>
        <v>0</v>
      </c>
      <c r="R799" s="185">
        <f t="shared" si="151"/>
        <v>0</v>
      </c>
      <c r="S799" s="148"/>
      <c r="T799" s="148"/>
      <c r="U799" s="155"/>
      <c r="V799" s="155"/>
      <c r="W799" s="155"/>
      <c r="X799" s="155"/>
      <c r="Y799" s="155"/>
      <c r="Z799" s="101">
        <v>23</v>
      </c>
      <c r="AA799" s="102" t="s">
        <v>956</v>
      </c>
      <c r="AB799" s="102" t="s">
        <v>1595</v>
      </c>
      <c r="AC799" s="102" t="s">
        <v>39</v>
      </c>
    </row>
    <row r="800" spans="1:29" s="189" customFormat="1" hidden="1">
      <c r="A800" s="195">
        <v>0</v>
      </c>
      <c r="B800" s="148" t="s">
        <v>19</v>
      </c>
      <c r="C800" s="148" t="s">
        <v>1300</v>
      </c>
      <c r="D800" s="149" t="s">
        <v>2</v>
      </c>
      <c r="E800" s="148" t="s">
        <v>955</v>
      </c>
      <c r="F800" s="148" t="s">
        <v>956</v>
      </c>
      <c r="G800" s="148" t="s">
        <v>1301</v>
      </c>
      <c r="H800" s="148" t="s">
        <v>1302</v>
      </c>
      <c r="I800" s="150"/>
      <c r="J800" s="150" t="s">
        <v>40</v>
      </c>
      <c r="K800" s="151">
        <v>199</v>
      </c>
      <c r="L800" s="187"/>
      <c r="M800" s="152">
        <v>30</v>
      </c>
      <c r="N800" s="153"/>
      <c r="O800" s="188">
        <f t="shared" si="147"/>
        <v>0</v>
      </c>
      <c r="P800" s="109" t="s">
        <v>1462</v>
      </c>
      <c r="Q800" s="108">
        <f t="shared" ref="Q800:Q814" si="157">N800/M800</f>
        <v>0</v>
      </c>
      <c r="R800" s="185">
        <f t="shared" si="151"/>
        <v>0</v>
      </c>
      <c r="S800" s="148"/>
      <c r="T800" s="148"/>
      <c r="U800" s="155"/>
      <c r="V800" s="155"/>
      <c r="W800" s="155"/>
      <c r="X800" s="155"/>
      <c r="Y800" s="155"/>
      <c r="Z800" s="101">
        <v>23</v>
      </c>
      <c r="AA800" s="102" t="s">
        <v>956</v>
      </c>
      <c r="AB800" s="102" t="s">
        <v>1301</v>
      </c>
      <c r="AC800" s="102" t="s">
        <v>1302</v>
      </c>
    </row>
    <row r="801" spans="1:33" s="189" customFormat="1" hidden="1">
      <c r="A801" s="195">
        <v>0</v>
      </c>
      <c r="B801" s="148" t="s">
        <v>19</v>
      </c>
      <c r="C801" s="148" t="s">
        <v>1303</v>
      </c>
      <c r="D801" s="149" t="s">
        <v>2</v>
      </c>
      <c r="E801" s="148" t="s">
        <v>955</v>
      </c>
      <c r="F801" s="148" t="s">
        <v>956</v>
      </c>
      <c r="G801" s="148" t="s">
        <v>1301</v>
      </c>
      <c r="H801" s="148" t="s">
        <v>39</v>
      </c>
      <c r="I801" s="150"/>
      <c r="J801" s="150" t="s">
        <v>69</v>
      </c>
      <c r="K801" s="151">
        <v>169</v>
      </c>
      <c r="L801" s="187"/>
      <c r="M801" s="152">
        <v>24</v>
      </c>
      <c r="N801" s="153"/>
      <c r="O801" s="188">
        <f t="shared" si="147"/>
        <v>0</v>
      </c>
      <c r="P801" s="109" t="s">
        <v>1464</v>
      </c>
      <c r="Q801" s="108">
        <f t="shared" si="157"/>
        <v>0</v>
      </c>
      <c r="R801" s="185">
        <f t="shared" si="151"/>
        <v>0</v>
      </c>
      <c r="S801" s="148"/>
      <c r="T801" s="148"/>
      <c r="U801" s="155"/>
      <c r="V801" s="155"/>
      <c r="W801" s="155"/>
      <c r="X801" s="155"/>
      <c r="Y801" s="155"/>
      <c r="Z801" s="101">
        <v>23</v>
      </c>
      <c r="AA801" s="102" t="s">
        <v>956</v>
      </c>
      <c r="AB801" s="102" t="s">
        <v>1301</v>
      </c>
      <c r="AC801" s="102" t="s">
        <v>39</v>
      </c>
    </row>
    <row r="802" spans="1:33" s="189" customFormat="1" hidden="1">
      <c r="A802" s="195">
        <v>0</v>
      </c>
      <c r="B802" s="148" t="s">
        <v>19</v>
      </c>
      <c r="C802" s="148" t="s">
        <v>1304</v>
      </c>
      <c r="D802" s="149" t="s">
        <v>2</v>
      </c>
      <c r="E802" s="148" t="s">
        <v>955</v>
      </c>
      <c r="F802" s="148" t="s">
        <v>956</v>
      </c>
      <c r="G802" s="148" t="s">
        <v>1301</v>
      </c>
      <c r="H802" s="148" t="s">
        <v>39</v>
      </c>
      <c r="I802" s="150"/>
      <c r="J802" s="150" t="s">
        <v>40</v>
      </c>
      <c r="K802" s="151">
        <v>199</v>
      </c>
      <c r="L802" s="187"/>
      <c r="M802" s="152">
        <v>40</v>
      </c>
      <c r="N802" s="153"/>
      <c r="O802" s="188">
        <f t="shared" si="147"/>
        <v>0</v>
      </c>
      <c r="P802" s="109" t="s">
        <v>1462</v>
      </c>
      <c r="Q802" s="108">
        <f t="shared" si="157"/>
        <v>0</v>
      </c>
      <c r="R802" s="185">
        <f t="shared" si="151"/>
        <v>0</v>
      </c>
      <c r="S802" s="148"/>
      <c r="T802" s="148"/>
      <c r="U802" s="155"/>
      <c r="V802" s="155"/>
      <c r="W802" s="155"/>
      <c r="X802" s="155"/>
      <c r="Y802" s="155"/>
      <c r="Z802" s="101">
        <v>23</v>
      </c>
      <c r="AA802" s="102" t="s">
        <v>956</v>
      </c>
      <c r="AB802" s="102" t="s">
        <v>1301</v>
      </c>
      <c r="AC802" s="102" t="s">
        <v>39</v>
      </c>
    </row>
    <row r="803" spans="1:33" s="189" customFormat="1" hidden="1">
      <c r="A803" s="195">
        <v>0</v>
      </c>
      <c r="B803" s="148" t="s">
        <v>19</v>
      </c>
      <c r="C803" s="148" t="s">
        <v>1305</v>
      </c>
      <c r="D803" s="149" t="s">
        <v>2</v>
      </c>
      <c r="E803" s="148" t="s">
        <v>955</v>
      </c>
      <c r="F803" s="148" t="s">
        <v>956</v>
      </c>
      <c r="G803" s="148" t="s">
        <v>1306</v>
      </c>
      <c r="H803" s="148" t="s">
        <v>39</v>
      </c>
      <c r="I803" s="150"/>
      <c r="J803" s="150" t="s">
        <v>40</v>
      </c>
      <c r="K803" s="151">
        <v>267</v>
      </c>
      <c r="L803" s="187"/>
      <c r="M803" s="152">
        <v>40</v>
      </c>
      <c r="N803" s="153"/>
      <c r="O803" s="188">
        <f t="shared" si="147"/>
        <v>0</v>
      </c>
      <c r="P803" s="109" t="s">
        <v>1462</v>
      </c>
      <c r="Q803" s="108">
        <f t="shared" si="157"/>
        <v>0</v>
      </c>
      <c r="R803" s="185">
        <f t="shared" si="151"/>
        <v>0</v>
      </c>
      <c r="S803" s="148"/>
      <c r="T803" s="148"/>
      <c r="U803" s="155"/>
      <c r="V803" s="155"/>
      <c r="W803" s="155"/>
      <c r="X803" s="155"/>
      <c r="Y803" s="155"/>
      <c r="Z803" s="101">
        <v>23</v>
      </c>
      <c r="AA803" s="102" t="s">
        <v>956</v>
      </c>
      <c r="AB803" s="102" t="s">
        <v>1306</v>
      </c>
      <c r="AC803" s="102" t="s">
        <v>39</v>
      </c>
    </row>
    <row r="804" spans="1:33" s="142" customFormat="1">
      <c r="A804" s="202">
        <v>21</v>
      </c>
      <c r="B804" s="35" t="s">
        <v>19</v>
      </c>
      <c r="C804" s="35" t="s">
        <v>2043</v>
      </c>
      <c r="D804" s="140" t="s">
        <v>2</v>
      </c>
      <c r="E804" s="35" t="s">
        <v>955</v>
      </c>
      <c r="F804" s="35" t="s">
        <v>956</v>
      </c>
      <c r="G804" s="35" t="s">
        <v>1308</v>
      </c>
      <c r="H804" s="35" t="s">
        <v>39</v>
      </c>
      <c r="I804" s="37" t="s">
        <v>44</v>
      </c>
      <c r="J804" s="37" t="s">
        <v>69</v>
      </c>
      <c r="K804" s="211">
        <v>131</v>
      </c>
      <c r="L804" s="179"/>
      <c r="M804" s="39">
        <v>21</v>
      </c>
      <c r="N804" s="40"/>
      <c r="O804" s="185">
        <f t="shared" ref="O804" si="158">IF(L804&lt;&gt;"",N804*L804,K804*N804)</f>
        <v>0</v>
      </c>
      <c r="P804" s="109" t="s">
        <v>1464</v>
      </c>
      <c r="Q804" s="108">
        <f t="shared" ref="Q804" si="159">N804/M804</f>
        <v>0</v>
      </c>
      <c r="R804" s="185">
        <f t="shared" ref="R804" si="160">IF(SUM($O$26:$O$5170)&gt;=100000,IF(L804&lt;&gt;"",O804,O804*0.95),O804)</f>
        <v>0</v>
      </c>
      <c r="S804" s="35"/>
      <c r="T804" s="35"/>
      <c r="U804" s="42"/>
      <c r="V804" s="42"/>
      <c r="W804" s="42"/>
      <c r="X804" s="42"/>
      <c r="Y804" s="42"/>
      <c r="Z804" s="101">
        <v>23</v>
      </c>
      <c r="AA804" s="102" t="s">
        <v>956</v>
      </c>
      <c r="AB804" s="102" t="s">
        <v>1308</v>
      </c>
      <c r="AC804" s="102" t="s">
        <v>39</v>
      </c>
    </row>
    <row r="805" spans="1:33" s="189" customFormat="1" hidden="1">
      <c r="A805" s="195">
        <v>0</v>
      </c>
      <c r="B805" s="148" t="s">
        <v>19</v>
      </c>
      <c r="C805" s="148" t="s">
        <v>1307</v>
      </c>
      <c r="D805" s="149" t="s">
        <v>2</v>
      </c>
      <c r="E805" s="148" t="s">
        <v>955</v>
      </c>
      <c r="F805" s="148" t="s">
        <v>956</v>
      </c>
      <c r="G805" s="148" t="s">
        <v>1308</v>
      </c>
      <c r="H805" s="148" t="s">
        <v>39</v>
      </c>
      <c r="I805" s="150"/>
      <c r="J805" s="150" t="s">
        <v>223</v>
      </c>
      <c r="K805" s="151">
        <v>257</v>
      </c>
      <c r="L805" s="187"/>
      <c r="M805" s="152">
        <v>32</v>
      </c>
      <c r="N805" s="153"/>
      <c r="O805" s="188">
        <f t="shared" si="147"/>
        <v>0</v>
      </c>
      <c r="P805" s="109" t="s">
        <v>1464</v>
      </c>
      <c r="Q805" s="108">
        <f t="shared" si="157"/>
        <v>0</v>
      </c>
      <c r="R805" s="185">
        <f t="shared" si="151"/>
        <v>0</v>
      </c>
      <c r="S805" s="148"/>
      <c r="T805" s="148"/>
      <c r="U805" s="155"/>
      <c r="V805" s="155"/>
      <c r="W805" s="155"/>
      <c r="X805" s="155"/>
      <c r="Y805" s="155"/>
      <c r="Z805" s="101">
        <v>23</v>
      </c>
      <c r="AA805" s="102" t="s">
        <v>956</v>
      </c>
      <c r="AB805" s="102" t="s">
        <v>1308</v>
      </c>
      <c r="AC805" s="102" t="s">
        <v>39</v>
      </c>
    </row>
    <row r="806" spans="1:33">
      <c r="A806" s="3" t="s">
        <v>2047</v>
      </c>
      <c r="B806" s="35" t="s">
        <v>19</v>
      </c>
      <c r="C806" s="35" t="s">
        <v>1309</v>
      </c>
      <c r="D806" s="36" t="s">
        <v>2</v>
      </c>
      <c r="E806" s="35" t="s">
        <v>1310</v>
      </c>
      <c r="F806" s="35" t="s">
        <v>1311</v>
      </c>
      <c r="G806" s="35" t="s">
        <v>1312</v>
      </c>
      <c r="H806" s="35" t="s">
        <v>39</v>
      </c>
      <c r="I806" s="37"/>
      <c r="J806" s="37" t="s">
        <v>223</v>
      </c>
      <c r="K806" s="105">
        <v>381</v>
      </c>
      <c r="L806" s="179"/>
      <c r="M806" s="39">
        <v>32</v>
      </c>
      <c r="N806" s="40"/>
      <c r="O806" s="185">
        <f t="shared" si="147"/>
        <v>0</v>
      </c>
      <c r="P806" s="109" t="s">
        <v>1464</v>
      </c>
      <c r="Q806" s="108">
        <f t="shared" si="157"/>
        <v>0</v>
      </c>
      <c r="R806" s="185">
        <f t="shared" si="151"/>
        <v>0</v>
      </c>
      <c r="S806" s="35"/>
      <c r="T806" s="35"/>
      <c r="U806" s="42"/>
      <c r="V806" s="42"/>
      <c r="W806" s="42"/>
      <c r="X806" s="42"/>
      <c r="Y806" s="42"/>
      <c r="Z806" s="101">
        <v>23</v>
      </c>
      <c r="AA806" s="102" t="s">
        <v>1311</v>
      </c>
      <c r="AB806" s="102" t="s">
        <v>1312</v>
      </c>
      <c r="AC806" s="102" t="s">
        <v>39</v>
      </c>
    </row>
    <row r="807" spans="1:33">
      <c r="A807" s="3" t="s">
        <v>2047</v>
      </c>
      <c r="B807" s="35" t="s">
        <v>19</v>
      </c>
      <c r="C807" s="35" t="s">
        <v>1313</v>
      </c>
      <c r="D807" s="36" t="s">
        <v>2</v>
      </c>
      <c r="E807" s="35" t="s">
        <v>1310</v>
      </c>
      <c r="F807" s="35" t="s">
        <v>1311</v>
      </c>
      <c r="G807" s="35" t="s">
        <v>1314</v>
      </c>
      <c r="H807" s="35" t="s">
        <v>39</v>
      </c>
      <c r="I807" s="37"/>
      <c r="J807" s="37" t="s">
        <v>223</v>
      </c>
      <c r="K807" s="105">
        <v>257</v>
      </c>
      <c r="L807" s="179"/>
      <c r="M807" s="39">
        <v>32</v>
      </c>
      <c r="N807" s="40"/>
      <c r="O807" s="185">
        <f t="shared" si="147"/>
        <v>0</v>
      </c>
      <c r="P807" s="109" t="s">
        <v>1464</v>
      </c>
      <c r="Q807" s="108">
        <f t="shared" si="157"/>
        <v>0</v>
      </c>
      <c r="R807" s="185">
        <f t="shared" si="151"/>
        <v>0</v>
      </c>
      <c r="S807" s="35"/>
      <c r="T807" s="35"/>
      <c r="U807" s="42"/>
      <c r="V807" s="42"/>
      <c r="W807" s="42"/>
      <c r="X807" s="42"/>
      <c r="Y807" s="42"/>
      <c r="Z807" s="101">
        <v>23</v>
      </c>
      <c r="AA807" s="102" t="s">
        <v>1311</v>
      </c>
      <c r="AB807" s="102" t="s">
        <v>1314</v>
      </c>
      <c r="AC807" s="102" t="s">
        <v>39</v>
      </c>
    </row>
    <row r="808" spans="1:33">
      <c r="A808" s="3">
        <v>24</v>
      </c>
      <c r="B808" s="35" t="s">
        <v>19</v>
      </c>
      <c r="C808" s="35" t="s">
        <v>2044</v>
      </c>
      <c r="D808" s="36" t="s">
        <v>2</v>
      </c>
      <c r="E808" s="35" t="s">
        <v>1316</v>
      </c>
      <c r="F808" s="35" t="s">
        <v>1317</v>
      </c>
      <c r="G808" s="35" t="s">
        <v>2045</v>
      </c>
      <c r="H808" s="35" t="s">
        <v>39</v>
      </c>
      <c r="I808" s="147" t="s">
        <v>44</v>
      </c>
      <c r="J808" s="37" t="s">
        <v>69</v>
      </c>
      <c r="K808" s="211">
        <v>179</v>
      </c>
      <c r="L808" s="179"/>
      <c r="M808" s="39">
        <v>24</v>
      </c>
      <c r="N808" s="40"/>
      <c r="O808" s="185">
        <f t="shared" ref="O808" si="161">IF(L808&lt;&gt;"",N808*L808,K808*N808)</f>
        <v>0</v>
      </c>
      <c r="P808" s="109" t="s">
        <v>1464</v>
      </c>
      <c r="Q808" s="108">
        <f t="shared" ref="Q808" si="162">N808/M808</f>
        <v>0</v>
      </c>
      <c r="R808" s="185">
        <f t="shared" ref="R808" si="163">IF(SUM($O$26:$O$5170)&gt;=100000,IF(L808&lt;&gt;"",O808,O808*0.95),O808)</f>
        <v>0</v>
      </c>
      <c r="S808" s="35"/>
      <c r="T808" s="35"/>
      <c r="U808" s="42"/>
      <c r="V808" s="42"/>
      <c r="W808" s="42"/>
      <c r="X808" s="42"/>
      <c r="Y808" s="42"/>
      <c r="Z808" s="101">
        <v>23</v>
      </c>
      <c r="AA808" s="102" t="s">
        <v>1317</v>
      </c>
      <c r="AB808" s="102" t="s">
        <v>1318</v>
      </c>
      <c r="AC808" s="102" t="s">
        <v>39</v>
      </c>
    </row>
    <row r="809" spans="1:33">
      <c r="A809" s="3">
        <v>38</v>
      </c>
      <c r="B809" s="35" t="s">
        <v>19</v>
      </c>
      <c r="C809" s="35" t="s">
        <v>1315</v>
      </c>
      <c r="D809" s="36" t="s">
        <v>2</v>
      </c>
      <c r="E809" s="35" t="s">
        <v>1316</v>
      </c>
      <c r="F809" s="35" t="s">
        <v>1317</v>
      </c>
      <c r="G809" s="35" t="s">
        <v>1318</v>
      </c>
      <c r="H809" s="35" t="s">
        <v>39</v>
      </c>
      <c r="I809" s="147" t="s">
        <v>44</v>
      </c>
      <c r="J809" s="37" t="s">
        <v>69</v>
      </c>
      <c r="K809" s="105">
        <v>164</v>
      </c>
      <c r="L809" s="179"/>
      <c r="M809" s="39">
        <v>24</v>
      </c>
      <c r="N809" s="40"/>
      <c r="O809" s="185">
        <f t="shared" si="147"/>
        <v>0</v>
      </c>
      <c r="P809" s="109" t="s">
        <v>1464</v>
      </c>
      <c r="Q809" s="108">
        <f t="shared" si="157"/>
        <v>0</v>
      </c>
      <c r="R809" s="185">
        <f t="shared" si="151"/>
        <v>0</v>
      </c>
      <c r="S809" s="35"/>
      <c r="T809" s="35"/>
      <c r="U809" s="42"/>
      <c r="V809" s="42"/>
      <c r="W809" s="42"/>
      <c r="X809" s="42"/>
      <c r="Y809" s="42"/>
      <c r="Z809" s="101">
        <v>23</v>
      </c>
      <c r="AA809" s="102" t="s">
        <v>1317</v>
      </c>
      <c r="AB809" s="102" t="s">
        <v>1318</v>
      </c>
      <c r="AC809" s="102" t="s">
        <v>39</v>
      </c>
    </row>
    <row r="810" spans="1:33" s="142" customFormat="1">
      <c r="A810" s="3">
        <v>31</v>
      </c>
      <c r="B810" s="35" t="s">
        <v>19</v>
      </c>
      <c r="C810" s="35" t="s">
        <v>1319</v>
      </c>
      <c r="D810" s="140" t="s">
        <v>2</v>
      </c>
      <c r="E810" s="35" t="s">
        <v>1316</v>
      </c>
      <c r="F810" s="35" t="s">
        <v>1317</v>
      </c>
      <c r="G810" s="35" t="s">
        <v>1318</v>
      </c>
      <c r="H810" s="35" t="s">
        <v>39</v>
      </c>
      <c r="I810" s="147" t="s">
        <v>44</v>
      </c>
      <c r="J810" s="37" t="s">
        <v>69</v>
      </c>
      <c r="K810" s="105">
        <v>223</v>
      </c>
      <c r="L810" s="179"/>
      <c r="M810" s="39">
        <v>24</v>
      </c>
      <c r="N810" s="40"/>
      <c r="O810" s="185">
        <f t="shared" si="147"/>
        <v>0</v>
      </c>
      <c r="P810" s="109" t="s">
        <v>1464</v>
      </c>
      <c r="Q810" s="108">
        <f t="shared" si="157"/>
        <v>0</v>
      </c>
      <c r="R810" s="185">
        <f t="shared" si="151"/>
        <v>0</v>
      </c>
      <c r="S810" s="35"/>
      <c r="T810" s="35"/>
      <c r="U810" s="42"/>
      <c r="V810" s="42"/>
      <c r="W810" s="42"/>
      <c r="X810" s="42"/>
      <c r="Y810" s="42"/>
      <c r="Z810" s="101">
        <v>23</v>
      </c>
      <c r="AA810" s="102" t="s">
        <v>1317</v>
      </c>
      <c r="AB810" s="102" t="s">
        <v>1318</v>
      </c>
      <c r="AC810" s="102" t="s">
        <v>39</v>
      </c>
    </row>
    <row r="811" spans="1:33">
      <c r="A811" s="3" t="s">
        <v>2047</v>
      </c>
      <c r="B811" s="35" t="s">
        <v>19</v>
      </c>
      <c r="C811" s="35" t="s">
        <v>1320</v>
      </c>
      <c r="D811" s="36" t="s">
        <v>2</v>
      </c>
      <c r="E811" s="35" t="s">
        <v>1316</v>
      </c>
      <c r="F811" s="35" t="s">
        <v>1317</v>
      </c>
      <c r="G811" s="35" t="s">
        <v>1321</v>
      </c>
      <c r="H811" s="35" t="s">
        <v>39</v>
      </c>
      <c r="I811" s="147"/>
      <c r="J811" s="37" t="s">
        <v>69</v>
      </c>
      <c r="K811" s="105">
        <v>189</v>
      </c>
      <c r="L811" s="179"/>
      <c r="M811" s="39">
        <v>24</v>
      </c>
      <c r="N811" s="40"/>
      <c r="O811" s="185">
        <f t="shared" si="147"/>
        <v>0</v>
      </c>
      <c r="P811" s="109" t="s">
        <v>1464</v>
      </c>
      <c r="Q811" s="108">
        <f t="shared" si="157"/>
        <v>0</v>
      </c>
      <c r="R811" s="185">
        <f t="shared" si="151"/>
        <v>0</v>
      </c>
      <c r="S811" s="35"/>
      <c r="T811" s="35"/>
      <c r="U811" s="42"/>
      <c r="V811" s="42"/>
      <c r="W811" s="42"/>
      <c r="X811" s="42"/>
      <c r="Y811" s="42"/>
      <c r="Z811" s="101">
        <v>23</v>
      </c>
      <c r="AA811" s="102" t="s">
        <v>1317</v>
      </c>
      <c r="AB811" s="102" t="s">
        <v>1321</v>
      </c>
      <c r="AC811" s="102" t="s">
        <v>39</v>
      </c>
    </row>
    <row r="812" spans="1:33">
      <c r="A812" s="3">
        <v>92</v>
      </c>
      <c r="B812" s="35" t="s">
        <v>19</v>
      </c>
      <c r="C812" s="35" t="s">
        <v>1322</v>
      </c>
      <c r="D812" s="36" t="s">
        <v>2</v>
      </c>
      <c r="E812" s="35" t="s">
        <v>1316</v>
      </c>
      <c r="F812" s="35" t="s">
        <v>1317</v>
      </c>
      <c r="G812" s="35" t="s">
        <v>1323</v>
      </c>
      <c r="H812" s="35" t="s">
        <v>39</v>
      </c>
      <c r="I812" s="147" t="s">
        <v>44</v>
      </c>
      <c r="J812" s="37" t="s">
        <v>69</v>
      </c>
      <c r="K812" s="105">
        <v>189</v>
      </c>
      <c r="L812" s="179"/>
      <c r="M812" s="39">
        <v>24</v>
      </c>
      <c r="N812" s="40"/>
      <c r="O812" s="185">
        <f t="shared" si="147"/>
        <v>0</v>
      </c>
      <c r="P812" s="109" t="s">
        <v>1464</v>
      </c>
      <c r="Q812" s="108">
        <f t="shared" si="157"/>
        <v>0</v>
      </c>
      <c r="R812" s="185">
        <f t="shared" si="151"/>
        <v>0</v>
      </c>
      <c r="S812" s="35"/>
      <c r="T812" s="35"/>
      <c r="U812" s="42"/>
      <c r="V812" s="42"/>
      <c r="W812" s="42"/>
      <c r="X812" s="42"/>
      <c r="Y812" s="42"/>
      <c r="Z812" s="101">
        <v>23</v>
      </c>
      <c r="AA812" s="102" t="s">
        <v>1317</v>
      </c>
      <c r="AB812" s="102" t="s">
        <v>1323</v>
      </c>
      <c r="AC812" s="102" t="s">
        <v>39</v>
      </c>
    </row>
    <row r="813" spans="1:33">
      <c r="A813" s="3" t="s">
        <v>2047</v>
      </c>
      <c r="B813" s="35" t="s">
        <v>19</v>
      </c>
      <c r="C813" s="35" t="s">
        <v>1324</v>
      </c>
      <c r="D813" s="36" t="s">
        <v>2</v>
      </c>
      <c r="E813" s="35" t="s">
        <v>1316</v>
      </c>
      <c r="F813" s="35" t="s">
        <v>1317</v>
      </c>
      <c r="G813" s="35" t="s">
        <v>1323</v>
      </c>
      <c r="H813" s="35" t="s">
        <v>39</v>
      </c>
      <c r="I813" s="147" t="s">
        <v>44</v>
      </c>
      <c r="J813" s="37" t="s">
        <v>69</v>
      </c>
      <c r="K813" s="105">
        <v>223</v>
      </c>
      <c r="L813" s="179"/>
      <c r="M813" s="39">
        <v>24</v>
      </c>
      <c r="N813" s="40"/>
      <c r="O813" s="185">
        <f t="shared" si="147"/>
        <v>0</v>
      </c>
      <c r="P813" s="109" t="s">
        <v>1464</v>
      </c>
      <c r="Q813" s="108">
        <f t="shared" si="157"/>
        <v>0</v>
      </c>
      <c r="R813" s="185">
        <f t="shared" si="151"/>
        <v>0</v>
      </c>
      <c r="S813" s="35"/>
      <c r="T813" s="35"/>
      <c r="U813" s="42"/>
      <c r="V813" s="42"/>
      <c r="W813" s="42"/>
      <c r="X813" s="42"/>
      <c r="Y813" s="42"/>
      <c r="Z813" s="101">
        <v>23</v>
      </c>
      <c r="AA813" s="102" t="s">
        <v>1317</v>
      </c>
      <c r="AB813" s="102" t="s">
        <v>1323</v>
      </c>
      <c r="AC813" s="102" t="s">
        <v>39</v>
      </c>
    </row>
    <row r="814" spans="1:33">
      <c r="A814" s="3">
        <v>40</v>
      </c>
      <c r="B814" s="35" t="s">
        <v>19</v>
      </c>
      <c r="C814" s="35" t="s">
        <v>1325</v>
      </c>
      <c r="D814" s="36" t="s">
        <v>2</v>
      </c>
      <c r="E814" s="35" t="s">
        <v>1316</v>
      </c>
      <c r="F814" s="35" t="s">
        <v>1317</v>
      </c>
      <c r="G814" s="35" t="s">
        <v>1326</v>
      </c>
      <c r="H814" s="35" t="s">
        <v>39</v>
      </c>
      <c r="I814" s="37"/>
      <c r="J814" s="37" t="s">
        <v>40</v>
      </c>
      <c r="K814" s="105">
        <v>451</v>
      </c>
      <c r="L814" s="179"/>
      <c r="M814" s="39">
        <v>40</v>
      </c>
      <c r="N814" s="40"/>
      <c r="O814" s="185">
        <f t="shared" ref="O814" si="164">IF(L814&lt;&gt;"",N814*L814,K814*N814)</f>
        <v>0</v>
      </c>
      <c r="P814" s="109" t="s">
        <v>1462</v>
      </c>
      <c r="Q814" s="108">
        <f t="shared" si="157"/>
        <v>0</v>
      </c>
      <c r="R814" s="185">
        <f t="shared" si="151"/>
        <v>0</v>
      </c>
      <c r="S814" s="35"/>
      <c r="T814" s="35"/>
      <c r="U814" s="42"/>
      <c r="V814" s="42"/>
      <c r="W814" s="42"/>
      <c r="X814" s="42"/>
      <c r="Y814" s="42"/>
      <c r="Z814" s="101">
        <v>23</v>
      </c>
      <c r="AA814" s="102" t="s">
        <v>1317</v>
      </c>
      <c r="AB814" s="102" t="s">
        <v>1326</v>
      </c>
      <c r="AC814" s="102" t="s">
        <v>39</v>
      </c>
    </row>
    <row r="815" spans="1:33" s="123" customFormat="1">
      <c r="A815" s="186" t="s">
        <v>44</v>
      </c>
      <c r="B815" s="131"/>
      <c r="C815" s="131"/>
      <c r="D815" s="132"/>
      <c r="E815" s="131"/>
      <c r="F815" s="131"/>
      <c r="G815" s="131"/>
      <c r="H815" s="131"/>
      <c r="I815" s="133"/>
      <c r="J815" s="133"/>
      <c r="K815" s="131"/>
      <c r="O815" s="134"/>
      <c r="P815" s="110"/>
      <c r="Q815" s="111"/>
      <c r="R815" s="111"/>
      <c r="S815" s="116"/>
      <c r="T815" s="116"/>
      <c r="U815" s="116"/>
      <c r="V815" s="116"/>
      <c r="W815" s="116"/>
      <c r="X815" s="116"/>
      <c r="Y815" s="116"/>
      <c r="Z815" s="103">
        <v>99</v>
      </c>
      <c r="AA815" s="104"/>
      <c r="AB815" s="104"/>
      <c r="AC815" s="104"/>
      <c r="AD815" s="144"/>
      <c r="AE815" s="144"/>
      <c r="AF815" s="144"/>
      <c r="AG815" s="144"/>
    </row>
    <row r="816" spans="1:33" s="123" customFormat="1">
      <c r="A816" s="186" t="s">
        <v>44</v>
      </c>
      <c r="B816" s="135"/>
      <c r="C816" s="135"/>
      <c r="D816" s="136"/>
      <c r="E816" s="135"/>
      <c r="F816" s="135"/>
      <c r="G816" s="135"/>
      <c r="H816" s="135"/>
      <c r="I816" s="137"/>
      <c r="J816" s="137"/>
      <c r="K816" s="135"/>
      <c r="L816" s="135"/>
      <c r="M816" s="135"/>
      <c r="N816" s="135"/>
      <c r="O816" s="138"/>
      <c r="P816" s="112"/>
      <c r="Q816" s="113"/>
      <c r="R816" s="113"/>
      <c r="S816" s="124"/>
      <c r="T816" s="124"/>
      <c r="U816" s="124"/>
      <c r="V816" s="124"/>
      <c r="W816" s="124"/>
      <c r="X816" s="124"/>
      <c r="Y816" s="124"/>
      <c r="Z816" s="103">
        <v>99</v>
      </c>
      <c r="AA816" s="104"/>
      <c r="AB816" s="104"/>
      <c r="AC816" s="104"/>
      <c r="AD816" s="144"/>
      <c r="AE816" s="144"/>
      <c r="AF816" s="144"/>
      <c r="AG816" s="144"/>
    </row>
    <row r="817" spans="1:29" ht="15">
      <c r="A817" s="186" t="s">
        <v>44</v>
      </c>
      <c r="B817" s="28" t="s">
        <v>1459</v>
      </c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33"/>
      <c r="Z817" s="99">
        <v>100</v>
      </c>
      <c r="AA817" s="100"/>
      <c r="AB817" s="100"/>
      <c r="AC817" s="100"/>
    </row>
    <row r="818" spans="1:29">
      <c r="A818" s="186" t="s">
        <v>44</v>
      </c>
      <c r="B818" s="35" t="s">
        <v>1460</v>
      </c>
      <c r="C818" s="35" t="s">
        <v>1462</v>
      </c>
      <c r="D818" s="114"/>
      <c r="E818" s="35" t="s">
        <v>1463</v>
      </c>
      <c r="F818" s="35"/>
      <c r="G818" s="35"/>
      <c r="H818" s="35"/>
      <c r="I818" s="37"/>
      <c r="J818" s="37"/>
      <c r="K818" s="38"/>
      <c r="L818" s="115"/>
      <c r="M818" s="115"/>
      <c r="N818" s="40" t="str">
        <f>IF(N92=0,"-",ROUNDUP(SUMIF(P98:P5249,C818,Q98:Q5249),0))</f>
        <v>-</v>
      </c>
      <c r="O818" s="41"/>
      <c r="P818" s="109"/>
      <c r="Q818" s="108"/>
      <c r="R818" s="108"/>
      <c r="S818" s="35"/>
      <c r="T818" s="35"/>
      <c r="U818" s="42"/>
      <c r="V818" s="42"/>
      <c r="W818" s="42"/>
      <c r="X818" s="42"/>
      <c r="Y818" s="42"/>
      <c r="Z818" s="101">
        <v>101</v>
      </c>
      <c r="AA818" s="102"/>
      <c r="AB818" s="102"/>
      <c r="AC818" s="102"/>
    </row>
    <row r="819" spans="1:29">
      <c r="A819" s="186" t="s">
        <v>44</v>
      </c>
      <c r="B819" s="35" t="s">
        <v>1460</v>
      </c>
      <c r="C819" s="35" t="s">
        <v>1464</v>
      </c>
      <c r="D819" s="114"/>
      <c r="E819" s="35" t="s">
        <v>1465</v>
      </c>
      <c r="F819" s="35"/>
      <c r="G819" s="35"/>
      <c r="H819" s="35"/>
      <c r="I819" s="37"/>
      <c r="J819" s="37"/>
      <c r="K819" s="38"/>
      <c r="L819" s="115"/>
      <c r="M819" s="39"/>
      <c r="N819" s="40" t="str">
        <f>IF(N92=0,"-",ROUNDUP(SUMIF(P98:P5249,C819,Q98:Q5249),0))</f>
        <v>-</v>
      </c>
      <c r="O819" s="41"/>
      <c r="P819" s="109"/>
      <c r="Q819" s="108"/>
      <c r="R819" s="108"/>
      <c r="S819" s="35"/>
      <c r="T819" s="35"/>
      <c r="U819" s="42"/>
      <c r="V819" s="42"/>
      <c r="W819" s="42"/>
      <c r="X819" s="42"/>
      <c r="Y819" s="42"/>
      <c r="Z819" s="101">
        <v>101</v>
      </c>
      <c r="AA819" s="102"/>
      <c r="AB819" s="102"/>
      <c r="AC819" s="102"/>
    </row>
    <row r="820" spans="1:29">
      <c r="A820" s="186" t="s">
        <v>44</v>
      </c>
      <c r="B820" s="35" t="s">
        <v>1460</v>
      </c>
      <c r="C820" s="35" t="s">
        <v>1468</v>
      </c>
      <c r="D820" s="114"/>
      <c r="E820" s="35" t="s">
        <v>1470</v>
      </c>
      <c r="F820" s="35"/>
      <c r="G820" s="35"/>
      <c r="H820" s="35"/>
      <c r="I820" s="37"/>
      <c r="J820" s="37"/>
      <c r="K820" s="38"/>
      <c r="L820" s="115"/>
      <c r="M820" s="39"/>
      <c r="N820" s="40" t="str">
        <f>IF(N92=0,"-",ROUNDUP(SUMIF(P98:P5249,C820,Q98:Q5249),0))</f>
        <v>-</v>
      </c>
      <c r="O820" s="41"/>
      <c r="P820" s="109"/>
      <c r="Q820" s="108"/>
      <c r="R820" s="108"/>
      <c r="S820" s="35"/>
      <c r="T820" s="35"/>
      <c r="U820" s="42"/>
      <c r="V820" s="42"/>
      <c r="W820" s="42"/>
      <c r="X820" s="42"/>
      <c r="Y820" s="42"/>
      <c r="Z820" s="101">
        <v>101</v>
      </c>
      <c r="AA820" s="102"/>
      <c r="AB820" s="102"/>
      <c r="AC820" s="102"/>
    </row>
    <row r="821" spans="1:29">
      <c r="A821" s="186" t="s">
        <v>44</v>
      </c>
      <c r="B821" s="35" t="s">
        <v>1460</v>
      </c>
      <c r="C821" s="35" t="s">
        <v>1469</v>
      </c>
      <c r="D821" s="114"/>
      <c r="E821" s="35" t="s">
        <v>1471</v>
      </c>
      <c r="F821" s="35"/>
      <c r="G821" s="35"/>
      <c r="H821" s="35"/>
      <c r="I821" s="37"/>
      <c r="J821" s="37"/>
      <c r="K821" s="38"/>
      <c r="L821" s="115"/>
      <c r="M821" s="39"/>
      <c r="N821" s="40" t="str">
        <f>IF(N92=0,"-",ROUNDUP(SUMIF(P98:P5249,C821,Q98:Q5249),0))</f>
        <v>-</v>
      </c>
      <c r="O821" s="41"/>
      <c r="P821" s="109"/>
      <c r="Q821" s="108"/>
      <c r="R821" s="108"/>
      <c r="S821" s="35"/>
      <c r="T821" s="35"/>
      <c r="U821" s="42"/>
      <c r="V821" s="42"/>
      <c r="W821" s="42"/>
      <c r="X821" s="42"/>
      <c r="Y821" s="42"/>
      <c r="Z821" s="101">
        <v>101</v>
      </c>
      <c r="AA821" s="102"/>
      <c r="AB821" s="102"/>
      <c r="AC821" s="102"/>
    </row>
    <row r="822" spans="1:29">
      <c r="A822" s="186" t="s">
        <v>44</v>
      </c>
      <c r="B822" s="35" t="s">
        <v>1460</v>
      </c>
      <c r="C822" s="35" t="s">
        <v>1466</v>
      </c>
      <c r="D822" s="114"/>
      <c r="E822" s="35" t="s">
        <v>1467</v>
      </c>
      <c r="F822" s="35"/>
      <c r="G822" s="35"/>
      <c r="H822" s="35"/>
      <c r="I822" s="37"/>
      <c r="J822" s="37"/>
      <c r="K822" s="38"/>
      <c r="L822" s="115"/>
      <c r="M822" s="39"/>
      <c r="N822" s="40" t="str">
        <f>IF(N92=0,"-",ROUNDUP(IF(SUM(N818+N819+N820+N821)&gt;=6,SUM(N818+N819+N820+N821)/25,0),0))</f>
        <v>-</v>
      </c>
      <c r="O822" s="41"/>
      <c r="P822" s="109"/>
      <c r="Q822" s="108"/>
      <c r="R822" s="108"/>
      <c r="S822" s="35"/>
      <c r="T822" s="35"/>
      <c r="U822" s="42"/>
      <c r="V822" s="42"/>
      <c r="W822" s="42"/>
      <c r="X822" s="42"/>
      <c r="Y822" s="42"/>
      <c r="Z822" s="101">
        <v>101</v>
      </c>
      <c r="AA822" s="102"/>
      <c r="AB822" s="102"/>
      <c r="AC822" s="102"/>
    </row>
    <row r="823" spans="1:29">
      <c r="A823" s="186"/>
    </row>
  </sheetData>
  <autoFilter ref="A24:XEX822">
    <filterColumn colId="0">
      <filters>
        <filter val="*"/>
        <filter val="&gt;100"/>
        <filter val="&gt;500"/>
        <filter val="1"/>
        <filter val="10"/>
        <filter val="100"/>
        <filter val="11"/>
        <filter val="12"/>
        <filter val="13"/>
        <filter val="14"/>
        <filter val="145"/>
        <filter val="150"/>
        <filter val="16"/>
        <filter val="19"/>
        <filter val="2"/>
        <filter val="20"/>
        <filter val="21"/>
        <filter val="24"/>
        <filter val="25"/>
        <filter val="26"/>
        <filter val="27"/>
        <filter val="29"/>
        <filter val="3"/>
        <filter val="30"/>
        <filter val="31"/>
        <filter val="34"/>
        <filter val="35"/>
        <filter val="368"/>
        <filter val="37"/>
        <filter val="38"/>
        <filter val="4"/>
        <filter val="40"/>
        <filter val="44"/>
        <filter val="45"/>
        <filter val="48"/>
        <filter val="5"/>
        <filter val="50"/>
        <filter val="52"/>
        <filter val="54"/>
        <filter val="59"/>
        <filter val="6"/>
        <filter val="60"/>
        <filter val="62"/>
        <filter val="63"/>
        <filter val="69"/>
        <filter val="80"/>
        <filter val="81"/>
        <filter val="9"/>
        <filter val="90"/>
        <filter val="92"/>
        <filter val="94"/>
        <filter val="96"/>
        <dateGroupItem year="2022" dateTimeGrouping="year"/>
      </filters>
    </filterColumn>
  </autoFilter>
  <sortState ref="A227:AC310">
    <sortCondition ref="G227:G310"/>
    <sortCondition ref="H227:H310"/>
  </sortState>
  <conditionalFormatting sqref="H7">
    <cfRule type="containsText" dxfId="142" priority="206" operator="containsText" text="нет">
      <formula>NOT(ISERROR(SEARCH("нет",H7)))</formula>
    </cfRule>
    <cfRule type="iconSet" priority="207">
      <iconSet iconSet="3Symbols">
        <cfvo type="percent" val="0"/>
        <cfvo type="percent" val="33"/>
        <cfvo type="percent" val="67"/>
      </iconSet>
    </cfRule>
  </conditionalFormatting>
  <conditionalFormatting sqref="C815:C1048576 C1:C24 D817:X817 C26:C71 C73:C88">
    <cfRule type="duplicateValues" dxfId="141" priority="174"/>
  </conditionalFormatting>
  <conditionalFormatting sqref="C610:C629 C579 C416:C428 C332:C344 C230:C261 C89 C105:C183 C195:C217 C434:C462 C346:C363 C365:C384 C430:C432 C464:C486 C631:C638 C688:C716 C791:C793 C581 C597 C607:C608 C660:C665 C565:C566 C401:C402 C319:C320 C667:C686 C754:C789 C583:C591 C594 C602:C603 C263:C269 C271 C91:C92 C95:C101 C795:C803 C640:C652 C655 C657 C718:C722 C724:C751 C805:C807 C809:C814">
    <cfRule type="duplicateValues" dxfId="140" priority="173"/>
  </conditionalFormatting>
  <conditionalFormatting sqref="C791:C793 C688:C716 C631:C638 C434:C462 C1:C24 C346:C363 C365:C384 C430:C432 C464:C486 C581 C597 C607:C608 C660:C665 C26:C71 C195:C217 C230:C261 C332:C344 C416:C428 C579 C610:C629 C73:C89 C105:C183 C565:C566 C401:C402 C319:C320 C667:C686 C754:C789 C583:C591 C594 C602:C603 C263:C269 C271 C91:C92 C95:C101 C795:C803 C640:C652 C655 C657 C718:C722 C724:C751 C805:C807 C809:C1048576">
    <cfRule type="duplicateValues" dxfId="139" priority="208"/>
  </conditionalFormatting>
  <conditionalFormatting sqref="C433">
    <cfRule type="duplicateValues" dxfId="138" priority="160"/>
  </conditionalFormatting>
  <conditionalFormatting sqref="C433">
    <cfRule type="duplicateValues" dxfId="137" priority="161"/>
  </conditionalFormatting>
  <conditionalFormatting sqref="C345">
    <cfRule type="duplicateValues" dxfId="136" priority="158"/>
  </conditionalFormatting>
  <conditionalFormatting sqref="C345">
    <cfRule type="duplicateValues" dxfId="135" priority="159"/>
  </conditionalFormatting>
  <conditionalFormatting sqref="C364">
    <cfRule type="duplicateValues" dxfId="134" priority="156"/>
  </conditionalFormatting>
  <conditionalFormatting sqref="C364">
    <cfRule type="duplicateValues" dxfId="133" priority="157"/>
  </conditionalFormatting>
  <conditionalFormatting sqref="C429">
    <cfRule type="duplicateValues" dxfId="132" priority="153"/>
  </conditionalFormatting>
  <conditionalFormatting sqref="C429">
    <cfRule type="duplicateValues" dxfId="131" priority="154"/>
  </conditionalFormatting>
  <conditionalFormatting sqref="C463">
    <cfRule type="duplicateValues" dxfId="130" priority="150"/>
  </conditionalFormatting>
  <conditionalFormatting sqref="C463">
    <cfRule type="duplicateValues" dxfId="129" priority="151"/>
  </conditionalFormatting>
  <conditionalFormatting sqref="C630">
    <cfRule type="duplicateValues" dxfId="128" priority="147"/>
  </conditionalFormatting>
  <conditionalFormatting sqref="C630">
    <cfRule type="duplicateValues" dxfId="127" priority="148"/>
  </conditionalFormatting>
  <conditionalFormatting sqref="C687">
    <cfRule type="duplicateValues" dxfId="126" priority="145"/>
  </conditionalFormatting>
  <conditionalFormatting sqref="C687">
    <cfRule type="duplicateValues" dxfId="125" priority="146"/>
  </conditionalFormatting>
  <conditionalFormatting sqref="C790">
    <cfRule type="duplicateValues" dxfId="124" priority="141"/>
  </conditionalFormatting>
  <conditionalFormatting sqref="C790">
    <cfRule type="duplicateValues" dxfId="123" priority="142"/>
  </conditionalFormatting>
  <conditionalFormatting sqref="C754:C793 C607:C608 C581 C1:C24 C597 C660:C665 C26:C71 C195:C217 C230:C261 C332:C384 C416:C486 C579 C610:C638 C73:C89 C105:C183 C565:C566 C401:C402 C319:C320 C667:C716 C583:C591 C594 C602:C603 C263:C269 C271 C91:C92 C95:C101 C795:C803 C640:C652 C655 C657 C718:C722 C724:C751 C805:C807 C809:C1048576">
    <cfRule type="duplicateValues" dxfId="122" priority="134"/>
  </conditionalFormatting>
  <conditionalFormatting sqref="C580">
    <cfRule type="duplicateValues" dxfId="121" priority="132"/>
  </conditionalFormatting>
  <conditionalFormatting sqref="C580">
    <cfRule type="duplicateValues" dxfId="120" priority="133"/>
  </conditionalFormatting>
  <conditionalFormatting sqref="C580">
    <cfRule type="duplicateValues" dxfId="119" priority="131"/>
  </conditionalFormatting>
  <conditionalFormatting sqref="C595">
    <cfRule type="duplicateValues" dxfId="118" priority="129"/>
  </conditionalFormatting>
  <conditionalFormatting sqref="C595">
    <cfRule type="duplicateValues" dxfId="117" priority="130"/>
  </conditionalFormatting>
  <conditionalFormatting sqref="C595">
    <cfRule type="duplicateValues" dxfId="116" priority="128"/>
  </conditionalFormatting>
  <conditionalFormatting sqref="C604:C606">
    <cfRule type="duplicateValues" dxfId="115" priority="126"/>
  </conditionalFormatting>
  <conditionalFormatting sqref="C604:C606">
    <cfRule type="duplicateValues" dxfId="114" priority="127"/>
  </conditionalFormatting>
  <conditionalFormatting sqref="C604:C606">
    <cfRule type="duplicateValues" dxfId="113" priority="125"/>
  </conditionalFormatting>
  <conditionalFormatting sqref="C658">
    <cfRule type="duplicateValues" dxfId="112" priority="123"/>
  </conditionalFormatting>
  <conditionalFormatting sqref="C658">
    <cfRule type="duplicateValues" dxfId="111" priority="124"/>
  </conditionalFormatting>
  <conditionalFormatting sqref="C658">
    <cfRule type="duplicateValues" dxfId="110" priority="122"/>
  </conditionalFormatting>
  <conditionalFormatting sqref="C659">
    <cfRule type="duplicateValues" dxfId="109" priority="120"/>
  </conditionalFormatting>
  <conditionalFormatting sqref="C659">
    <cfRule type="duplicateValues" dxfId="108" priority="121"/>
  </conditionalFormatting>
  <conditionalFormatting sqref="C659">
    <cfRule type="duplicateValues" dxfId="107" priority="119"/>
  </conditionalFormatting>
  <conditionalFormatting sqref="C185:C194">
    <cfRule type="duplicateValues" dxfId="106" priority="117"/>
  </conditionalFormatting>
  <conditionalFormatting sqref="C185:C194">
    <cfRule type="duplicateValues" dxfId="105" priority="118"/>
  </conditionalFormatting>
  <conditionalFormatting sqref="C185:C194">
    <cfRule type="duplicateValues" dxfId="104" priority="116"/>
  </conditionalFormatting>
  <conditionalFormatting sqref="C219:C229">
    <cfRule type="duplicateValues" dxfId="103" priority="114"/>
  </conditionalFormatting>
  <conditionalFormatting sqref="C219:C229">
    <cfRule type="duplicateValues" dxfId="102" priority="115"/>
  </conditionalFormatting>
  <conditionalFormatting sqref="C219:C229">
    <cfRule type="duplicateValues" dxfId="101" priority="113"/>
  </conditionalFormatting>
  <conditionalFormatting sqref="C322:C331">
    <cfRule type="duplicateValues" dxfId="100" priority="111"/>
  </conditionalFormatting>
  <conditionalFormatting sqref="C322:C331">
    <cfRule type="duplicateValues" dxfId="99" priority="112"/>
  </conditionalFormatting>
  <conditionalFormatting sqref="C322:C331">
    <cfRule type="duplicateValues" dxfId="98" priority="110"/>
  </conditionalFormatting>
  <conditionalFormatting sqref="C404:C415">
    <cfRule type="duplicateValues" dxfId="97" priority="108"/>
  </conditionalFormatting>
  <conditionalFormatting sqref="C404:C415">
    <cfRule type="duplicateValues" dxfId="96" priority="109"/>
  </conditionalFormatting>
  <conditionalFormatting sqref="C404:C415">
    <cfRule type="duplicateValues" dxfId="95" priority="107"/>
  </conditionalFormatting>
  <conditionalFormatting sqref="C568:C577">
    <cfRule type="duplicateValues" dxfId="94" priority="105"/>
  </conditionalFormatting>
  <conditionalFormatting sqref="C568:C577">
    <cfRule type="duplicateValues" dxfId="93" priority="106"/>
  </conditionalFormatting>
  <conditionalFormatting sqref="C568:C577">
    <cfRule type="duplicateValues" dxfId="92" priority="104"/>
  </conditionalFormatting>
  <conditionalFormatting sqref="C72">
    <cfRule type="duplicateValues" dxfId="91" priority="102"/>
  </conditionalFormatting>
  <conditionalFormatting sqref="C72">
    <cfRule type="duplicateValues" dxfId="90" priority="103"/>
  </conditionalFormatting>
  <conditionalFormatting sqref="C72">
    <cfRule type="duplicateValues" dxfId="89" priority="101"/>
  </conditionalFormatting>
  <conditionalFormatting sqref="C103:C104">
    <cfRule type="duplicateValues" dxfId="88" priority="99"/>
  </conditionalFormatting>
  <conditionalFormatting sqref="C103:C104">
    <cfRule type="duplicateValues" dxfId="87" priority="100"/>
  </conditionalFormatting>
  <conditionalFormatting sqref="C103:C104">
    <cfRule type="duplicateValues" dxfId="86" priority="98"/>
  </conditionalFormatting>
  <conditionalFormatting sqref="C487:C551 C553:C563">
    <cfRule type="duplicateValues" dxfId="85" priority="96"/>
  </conditionalFormatting>
  <conditionalFormatting sqref="C487:C551">
    <cfRule type="duplicateValues" dxfId="84" priority="97"/>
  </conditionalFormatting>
  <conditionalFormatting sqref="C487:C551">
    <cfRule type="duplicateValues" dxfId="83" priority="95"/>
  </conditionalFormatting>
  <conditionalFormatting sqref="C564">
    <cfRule type="duplicateValues" dxfId="82" priority="90"/>
  </conditionalFormatting>
  <conditionalFormatting sqref="C564">
    <cfRule type="duplicateValues" dxfId="81" priority="91"/>
  </conditionalFormatting>
  <conditionalFormatting sqref="C564">
    <cfRule type="duplicateValues" dxfId="80" priority="89"/>
  </conditionalFormatting>
  <conditionalFormatting sqref="C385:C400">
    <cfRule type="duplicateValues" dxfId="79" priority="272"/>
  </conditionalFormatting>
  <conditionalFormatting sqref="C273:C300 C302:C310 C312:C318">
    <cfRule type="duplicateValues" dxfId="78" priority="87"/>
  </conditionalFormatting>
  <conditionalFormatting sqref="C273:C300">
    <cfRule type="duplicateValues" dxfId="77" priority="88"/>
  </conditionalFormatting>
  <conditionalFormatting sqref="C273:C300">
    <cfRule type="duplicateValues" dxfId="76" priority="86"/>
  </conditionalFormatting>
  <conditionalFormatting sqref="C666">
    <cfRule type="duplicateValues" dxfId="75" priority="84"/>
  </conditionalFormatting>
  <conditionalFormatting sqref="C666">
    <cfRule type="duplicateValues" dxfId="74" priority="85"/>
  </conditionalFormatting>
  <conditionalFormatting sqref="C666">
    <cfRule type="duplicateValues" dxfId="73" priority="83"/>
  </conditionalFormatting>
  <conditionalFormatting sqref="C752">
    <cfRule type="duplicateValues" dxfId="72" priority="81"/>
  </conditionalFormatting>
  <conditionalFormatting sqref="C752">
    <cfRule type="duplicateValues" dxfId="71" priority="82"/>
  </conditionalFormatting>
  <conditionalFormatting sqref="C752">
    <cfRule type="duplicateValues" dxfId="70" priority="80"/>
  </conditionalFormatting>
  <conditionalFormatting sqref="C753">
    <cfRule type="duplicateValues" dxfId="69" priority="78"/>
  </conditionalFormatting>
  <conditionalFormatting sqref="C753">
    <cfRule type="duplicateValues" dxfId="68" priority="79"/>
  </conditionalFormatting>
  <conditionalFormatting sqref="C753">
    <cfRule type="duplicateValues" dxfId="67" priority="77"/>
  </conditionalFormatting>
  <conditionalFormatting sqref="C598:C601">
    <cfRule type="duplicateValues" dxfId="66" priority="70"/>
  </conditionalFormatting>
  <conditionalFormatting sqref="C598:C601">
    <cfRule type="duplicateValues" dxfId="65" priority="71"/>
  </conditionalFormatting>
  <conditionalFormatting sqref="C598:C601">
    <cfRule type="duplicateValues" dxfId="64" priority="69"/>
  </conditionalFormatting>
  <conditionalFormatting sqref="C596">
    <cfRule type="duplicateValues" dxfId="63" priority="67"/>
  </conditionalFormatting>
  <conditionalFormatting sqref="C596">
    <cfRule type="duplicateValues" dxfId="62" priority="68"/>
  </conditionalFormatting>
  <conditionalFormatting sqref="C596">
    <cfRule type="duplicateValues" dxfId="61" priority="66"/>
  </conditionalFormatting>
  <conditionalFormatting sqref="C592:C593">
    <cfRule type="duplicateValues" dxfId="60" priority="64"/>
  </conditionalFormatting>
  <conditionalFormatting sqref="C592:C593">
    <cfRule type="duplicateValues" dxfId="59" priority="65"/>
  </conditionalFormatting>
  <conditionalFormatting sqref="C592:C593">
    <cfRule type="duplicateValues" dxfId="58" priority="63"/>
  </conditionalFormatting>
  <conditionalFormatting sqref="C582">
    <cfRule type="duplicateValues" dxfId="57" priority="61"/>
  </conditionalFormatting>
  <conditionalFormatting sqref="C582">
    <cfRule type="duplicateValues" dxfId="56" priority="62"/>
  </conditionalFormatting>
  <conditionalFormatting sqref="C582">
    <cfRule type="duplicateValues" dxfId="55" priority="60"/>
  </conditionalFormatting>
  <conditionalFormatting sqref="C578">
    <cfRule type="duplicateValues" dxfId="54" priority="58"/>
  </conditionalFormatting>
  <conditionalFormatting sqref="C578">
    <cfRule type="duplicateValues" dxfId="53" priority="59"/>
  </conditionalFormatting>
  <conditionalFormatting sqref="C578">
    <cfRule type="duplicateValues" dxfId="52" priority="57"/>
  </conditionalFormatting>
  <conditionalFormatting sqref="C552">
    <cfRule type="duplicateValues" dxfId="51" priority="52"/>
  </conditionalFormatting>
  <conditionalFormatting sqref="C552">
    <cfRule type="duplicateValues" dxfId="50" priority="53"/>
  </conditionalFormatting>
  <conditionalFormatting sqref="C552">
    <cfRule type="duplicateValues" dxfId="49" priority="51"/>
  </conditionalFormatting>
  <conditionalFormatting sqref="C272">
    <cfRule type="duplicateValues" dxfId="48" priority="49"/>
  </conditionalFormatting>
  <conditionalFormatting sqref="C272">
    <cfRule type="duplicateValues" dxfId="47" priority="50"/>
  </conditionalFormatting>
  <conditionalFormatting sqref="C272">
    <cfRule type="duplicateValues" dxfId="46" priority="48"/>
  </conditionalFormatting>
  <conditionalFormatting sqref="C301">
    <cfRule type="duplicateValues" dxfId="45" priority="46"/>
  </conditionalFormatting>
  <conditionalFormatting sqref="C301">
    <cfRule type="duplicateValues" dxfId="44" priority="47"/>
  </conditionalFormatting>
  <conditionalFormatting sqref="C301">
    <cfRule type="duplicateValues" dxfId="43" priority="45"/>
  </conditionalFormatting>
  <conditionalFormatting sqref="C262">
    <cfRule type="duplicateValues" dxfId="42" priority="43"/>
  </conditionalFormatting>
  <conditionalFormatting sqref="C262">
    <cfRule type="duplicateValues" dxfId="41" priority="44"/>
  </conditionalFormatting>
  <conditionalFormatting sqref="C262">
    <cfRule type="duplicateValues" dxfId="40" priority="42"/>
  </conditionalFormatting>
  <conditionalFormatting sqref="C270">
    <cfRule type="duplicateValues" dxfId="39" priority="40"/>
  </conditionalFormatting>
  <conditionalFormatting sqref="C270">
    <cfRule type="duplicateValues" dxfId="38" priority="41"/>
  </conditionalFormatting>
  <conditionalFormatting sqref="C270">
    <cfRule type="duplicateValues" dxfId="37" priority="39"/>
  </conditionalFormatting>
  <conditionalFormatting sqref="C311">
    <cfRule type="duplicateValues" dxfId="36" priority="37"/>
  </conditionalFormatting>
  <conditionalFormatting sqref="C90">
    <cfRule type="duplicateValues" dxfId="35" priority="35"/>
  </conditionalFormatting>
  <conditionalFormatting sqref="C90">
    <cfRule type="duplicateValues" dxfId="34" priority="36"/>
  </conditionalFormatting>
  <conditionalFormatting sqref="C90">
    <cfRule type="duplicateValues" dxfId="33" priority="34"/>
  </conditionalFormatting>
  <conditionalFormatting sqref="C93">
    <cfRule type="duplicateValues" dxfId="32" priority="32"/>
  </conditionalFormatting>
  <conditionalFormatting sqref="C93">
    <cfRule type="duplicateValues" dxfId="31" priority="33"/>
  </conditionalFormatting>
  <conditionalFormatting sqref="C93">
    <cfRule type="duplicateValues" dxfId="30" priority="31"/>
  </conditionalFormatting>
  <conditionalFormatting sqref="C94">
    <cfRule type="duplicateValues" dxfId="29" priority="29"/>
  </conditionalFormatting>
  <conditionalFormatting sqref="C94">
    <cfRule type="duplicateValues" dxfId="28" priority="30"/>
  </conditionalFormatting>
  <conditionalFormatting sqref="C94">
    <cfRule type="duplicateValues" dxfId="27" priority="28"/>
  </conditionalFormatting>
  <conditionalFormatting sqref="C794">
    <cfRule type="duplicateValues" dxfId="26" priority="26"/>
  </conditionalFormatting>
  <conditionalFormatting sqref="C794">
    <cfRule type="duplicateValues" dxfId="25" priority="27"/>
  </conditionalFormatting>
  <conditionalFormatting sqref="C794">
    <cfRule type="duplicateValues" dxfId="24" priority="25"/>
  </conditionalFormatting>
  <conditionalFormatting sqref="C639">
    <cfRule type="duplicateValues" dxfId="23" priority="23"/>
  </conditionalFormatting>
  <conditionalFormatting sqref="C639">
    <cfRule type="duplicateValues" dxfId="22" priority="24"/>
  </conditionalFormatting>
  <conditionalFormatting sqref="C639">
    <cfRule type="duplicateValues" dxfId="21" priority="22"/>
  </conditionalFormatting>
  <conditionalFormatting sqref="C653">
    <cfRule type="duplicateValues" dxfId="20" priority="20"/>
  </conditionalFormatting>
  <conditionalFormatting sqref="C653">
    <cfRule type="duplicateValues" dxfId="19" priority="21"/>
  </conditionalFormatting>
  <conditionalFormatting sqref="C653">
    <cfRule type="duplicateValues" dxfId="18" priority="19"/>
  </conditionalFormatting>
  <conditionalFormatting sqref="C654">
    <cfRule type="duplicateValues" dxfId="17" priority="17"/>
  </conditionalFormatting>
  <conditionalFormatting sqref="C654">
    <cfRule type="duplicateValues" dxfId="16" priority="18"/>
  </conditionalFormatting>
  <conditionalFormatting sqref="C654">
    <cfRule type="duplicateValues" dxfId="15" priority="16"/>
  </conditionalFormatting>
  <conditionalFormatting sqref="C656">
    <cfRule type="duplicateValues" dxfId="14" priority="14"/>
  </conditionalFormatting>
  <conditionalFormatting sqref="C656">
    <cfRule type="duplicateValues" dxfId="13" priority="15"/>
  </conditionalFormatting>
  <conditionalFormatting sqref="C656">
    <cfRule type="duplicateValues" dxfId="12" priority="13"/>
  </conditionalFormatting>
  <conditionalFormatting sqref="C717">
    <cfRule type="duplicateValues" dxfId="11" priority="11"/>
  </conditionalFormatting>
  <conditionalFormatting sqref="C717">
    <cfRule type="duplicateValues" dxfId="10" priority="12"/>
  </conditionalFormatting>
  <conditionalFormatting sqref="C717">
    <cfRule type="duplicateValues" dxfId="9" priority="10"/>
  </conditionalFormatting>
  <conditionalFormatting sqref="C723">
    <cfRule type="duplicateValues" dxfId="8" priority="8"/>
  </conditionalFormatting>
  <conditionalFormatting sqref="C723">
    <cfRule type="duplicateValues" dxfId="7" priority="9"/>
  </conditionalFormatting>
  <conditionalFormatting sqref="C723">
    <cfRule type="duplicateValues" dxfId="6" priority="7"/>
  </conditionalFormatting>
  <conditionalFormatting sqref="C804">
    <cfRule type="duplicateValues" dxfId="5" priority="5"/>
  </conditionalFormatting>
  <conditionalFormatting sqref="C804">
    <cfRule type="duplicateValues" dxfId="4" priority="6"/>
  </conditionalFormatting>
  <conditionalFormatting sqref="C804">
    <cfRule type="duplicateValues" dxfId="3" priority="4"/>
  </conditionalFormatting>
  <conditionalFormatting sqref="C808">
    <cfRule type="duplicateValues" dxfId="2" priority="2"/>
  </conditionalFormatting>
  <conditionalFormatting sqref="C808">
    <cfRule type="duplicateValues" dxfId="1" priority="3"/>
  </conditionalFormatting>
  <conditionalFormatting sqref="C808">
    <cfRule type="duplicateValues" dxfId="0" priority="1"/>
  </conditionalFormatting>
  <dataValidations count="2">
    <dataValidation type="list" allowBlank="1" showInputMessage="1" showErrorMessage="1" sqref="H7">
      <formula1>"да,нет"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N818:N822 N610:N816 N102:N183 N568:N608 N185:N217 N322:N402 N219:N320 N26:N99 N404:N566">
      <formula1>$H$7&lt;&gt;"нет"</formula1>
    </dataValidation>
  </dataValidations>
  <hyperlinks>
    <hyperlink ref="G6" location="'Условия работы'!A1" display="&gt;&gt;&gt; Условия работы &lt;&lt;&lt;"/>
    <hyperlink ref="D27" r:id="rId1" display="https://plantmarket.pro/gortenziya-oks.html/nid/67294"/>
    <hyperlink ref="D29" r:id="rId2" display="https://plantmarket.pro/gortenziya-oks.html/nid/61584"/>
    <hyperlink ref="D30" r:id="rId3" display="https://plantmarket.pro/gortenziya-oks.html/nid/61587"/>
    <hyperlink ref="D31" r:id="rId4" display="https://plantmarket.pro/gortenziya-oks.html/nid/69205"/>
    <hyperlink ref="D33" r:id="rId5" display="https://plantmarket.pro/gortenziya-oks.html/nid/69218"/>
    <hyperlink ref="D38" r:id="rId6" display="https://plantmarket.pro/gortenziya-oks.html/nid/28005"/>
    <hyperlink ref="D39" r:id="rId7" display="https://plantmarket.pro/gortenziya-oks.html/nid/61543"/>
    <hyperlink ref="D40" r:id="rId8" display="https://plantmarket.pro/gortenziya-oks.html/nid/61543"/>
    <hyperlink ref="D41" r:id="rId9" display="https://plantmarket.pro/gortenziya-oks.html/nid/61559"/>
    <hyperlink ref="D42" r:id="rId10" display="https://plantmarket.pro/gortenziya-oks.html/nid/61559"/>
    <hyperlink ref="D43" r:id="rId11" display="https://plantmarket.pro/gortenziya-oks.html/nid/61561"/>
    <hyperlink ref="D44" r:id="rId12" display="https://plantmarket.pro/gortenziya-oks.html/nid/61563"/>
    <hyperlink ref="D45" r:id="rId13" display="https://plantmarket.pro/gortenziya-oks.html/nid/28009"/>
    <hyperlink ref="D46" r:id="rId14" display="https://plantmarket.pro/gortenziya-oks.html/nid/64269"/>
    <hyperlink ref="D47" r:id="rId15" display="https://plantmarket.pro/gortenziya-oks.html/nid/64269"/>
    <hyperlink ref="D49" r:id="rId16" display="https://plantmarket.pro/gortenziya-oks.html/nid/67632"/>
    <hyperlink ref="D50" r:id="rId17" display="https://plantmarket.pro/gortenziya-oks.html/nid/61564"/>
    <hyperlink ref="D51" r:id="rId18" display="https://plantmarket.pro/gortenziya-oks.html/nid/64270"/>
    <hyperlink ref="D52" r:id="rId19" display="https://plantmarket.pro/gortenziya-oks.html/nid/64270"/>
    <hyperlink ref="D53" r:id="rId20" display="https://plantmarket.pro/gortenziya-oks.html/nid/61566"/>
    <hyperlink ref="D55" r:id="rId21" display="https://plantmarket.pro/gortenziya-oks.html/nid/64271"/>
    <hyperlink ref="D56" r:id="rId22" display="https://plantmarket.pro/gortenziya-oks.html/nid/58369"/>
    <hyperlink ref="D57" r:id="rId23" display="https://plantmarket.pro/gortenziya-oks.html/nid/28011"/>
    <hyperlink ref="D58" r:id="rId24" display="https://plantmarket.pro/gortenziya-oks.html/nid/61568"/>
    <hyperlink ref="D59" r:id="rId25" display="https://plantmarket.pro/gortenziya-oks.html/nid/61574"/>
    <hyperlink ref="D60" r:id="rId26" display="https://plantmarket.pro/gortenziya-oks.html/nid/61568"/>
    <hyperlink ref="D61" r:id="rId27" display="https://plantmarket.pro/gortenziya-oks.html/nid/63155"/>
    <hyperlink ref="D62" r:id="rId28" display="https://plantmarket.pro/gortenziya-oks.html/nid/61546"/>
    <hyperlink ref="D63" r:id="rId29" display="https://plantmarket.pro/gortenziya-oks.html/nid/28019"/>
    <hyperlink ref="D64" r:id="rId30" display="https://plantmarket.pro/gortenziya-oks.html/nid/67306"/>
    <hyperlink ref="D65" r:id="rId31" display="https://plantmarket.pro/gortenziya-oks.html/nid/61572"/>
    <hyperlink ref="D66" r:id="rId32" display="https://plantmarket.pro/gortenziya-oks.html/nid/64272"/>
    <hyperlink ref="D67" r:id="rId33" display="https://plantmarket.pro/gortenziya-oks.html/nid/64272"/>
    <hyperlink ref="D68" r:id="rId34" display="https://plantmarket.pro/gortenziya-oks.html/nid/61573"/>
    <hyperlink ref="D69" r:id="rId35" display="https://plantmarket.pro/gortenziya-oks.html/nid/61573"/>
    <hyperlink ref="D73" r:id="rId36" display="https://plantmarket.pro/gortenziya-oks.html/nid/58379"/>
    <hyperlink ref="D74" r:id="rId37" display="https://plantmarket.pro/gortenziya-oks.html/nid/58379"/>
    <hyperlink ref="D77" r:id="rId38" display="https://plantmarket.pro/gortenziya-oks.html/nid/67311"/>
    <hyperlink ref="D76" r:id="rId39" display="https://plantmarket.pro/gortenziya-oks.html/nid/67311"/>
    <hyperlink ref="D78" r:id="rId40" display="https://plantmarket.pro/gortenziya-oks.html/nid/58381"/>
    <hyperlink ref="D80" r:id="rId41" display="https://plantmarket.pro/gortenziya-oks.html/nid/67313"/>
    <hyperlink ref="D81" r:id="rId42" display="https://plantmarket.pro/gortenziya-oks.html/nid/67315"/>
    <hyperlink ref="D82" r:id="rId43" display="https://plantmarket.pro/gortenziya-oks.html/nid/67315"/>
    <hyperlink ref="D83" r:id="rId44" display="https://plantmarket.pro/gortenziya-oks.html/nid/67314"/>
    <hyperlink ref="D84" r:id="rId45" display="https://plantmarket.pro/gortenziya-oks.html/nid/67315"/>
    <hyperlink ref="D86" r:id="rId46" display="https://plantmarket.pro/gortenziya-oks.html/nid/63156"/>
    <hyperlink ref="D85" r:id="rId47" display="https://plantmarket.pro/gortenziya-oks.html/nid/63156"/>
    <hyperlink ref="D88" r:id="rId48" display="https://plantmarket.pro/gortenziya-oks.html/nid/61551"/>
    <hyperlink ref="D89" r:id="rId49" display="https://plantmarket.pro/gortenziya-oks.html/nid/61554"/>
    <hyperlink ref="D95" r:id="rId50" display="https://plantmarket.pro/gortenziya-oks.html/nid/58407"/>
    <hyperlink ref="D96" r:id="rId51" display="https://plantmarket.pro/gortenziya-oks.html/nid/58407"/>
    <hyperlink ref="D109" r:id="rId52" display="https://plantmarket.pro/clematisy-p7.html/nid/37549"/>
    <hyperlink ref="D110" r:id="rId53" display="https://plantmarket.pro/clematisy-p7.html/nid/69016"/>
    <hyperlink ref="D111" r:id="rId54" display="https://plantmarket.pro/clematisy-p7.html/nid/37553"/>
    <hyperlink ref="D112" r:id="rId55" display="https://plantmarket.pro/clematisy-p7.html/nid/37556"/>
    <hyperlink ref="D113" r:id="rId56" display="http://plantmarket.pro/klematisy-oks.html/nid/55291"/>
    <hyperlink ref="D114" r:id="rId57" display="https://plantmarket.pro/clematisy-p7.html/nid/63159"/>
    <hyperlink ref="D115" r:id="rId58" display="https://plantmarket.pro/clematisy-p7.html/nid/63180"/>
    <hyperlink ref="D116" r:id="rId59" display="https://plantmarket.pro/clematisy-p7.html/nid/58418"/>
    <hyperlink ref="D117" r:id="rId60" display="https://plantmarket.pro/clematisy-p7.html/nid/69017"/>
    <hyperlink ref="D118" r:id="rId61" display="https://plantmarket.pro/clematisy-p7.html/nid/63161"/>
    <hyperlink ref="D120" r:id="rId62" display="https://plantmarket.pro/clematisy-p7.html/nid/37567"/>
    <hyperlink ref="D121" r:id="rId63" display="http://plantmarket.pro/klematisy-oks.html/nid/55302"/>
    <hyperlink ref="D122" r:id="rId64" display="https://plantmarket.pro/clematisy-p7.html/nid/37569"/>
    <hyperlink ref="D123" r:id="rId65" display="http://plantmarket.pro/klematisy-oks.html/nid/59874"/>
    <hyperlink ref="D124" r:id="rId66" display="https://plantmarket.pro/clematisy-p7.html/nid/37571"/>
    <hyperlink ref="D125" r:id="rId67" display="http://plantmarket.pro/klematisy-oks.html/nid/55311"/>
    <hyperlink ref="D126" r:id="rId68" display="http://plantmarket.pro/klematisy-oks.html/nid/59840"/>
    <hyperlink ref="D127" r:id="rId69" display="http://plantmarket.pro/klematisy-oks.html/nid/55316"/>
    <hyperlink ref="D128" r:id="rId70" display="http://plantmarket.pro/klematisy-oks.html/nid/55320"/>
    <hyperlink ref="D129" r:id="rId71" display="https://plantmarket.pro/clematisy-p7.html/nid/69019"/>
    <hyperlink ref="D130" r:id="rId72" display="https://plantmarket.pro/clematisy-p7.html/nid/69631"/>
    <hyperlink ref="D131" r:id="rId73" display="https://plantmarket.pro/clematisy-p7.html/nid/63165"/>
    <hyperlink ref="D132" r:id="rId74" display="http://plantmarket.pro/klematisy-oks.html/nid/59878"/>
    <hyperlink ref="D133" r:id="rId75" display="https://plantmarket.pro/clematisy-p7.html/nid/69630"/>
    <hyperlink ref="D135" r:id="rId76" display="http://plantmarket.pro/klematisy-oks.html/nid/59882"/>
    <hyperlink ref="D136" r:id="rId77" display="http://plantmarket.pro/klematisy-oks.html/nid/59792"/>
    <hyperlink ref="D137" r:id="rId78" display="https://plantmarket.pro/clematisy-p7.html/nid/58530"/>
    <hyperlink ref="D138" r:id="rId79" display="http://plantmarket.pro/klematisy-oks.html/nid/55349"/>
    <hyperlink ref="D140" r:id="rId80" display="https://plantmarket.pro/clematisy-p7.html/nid/69629"/>
    <hyperlink ref="D142" r:id="rId81" display="https://plantmarket.pro/clematisy-p7.html/nid/37624"/>
    <hyperlink ref="D143" r:id="rId82" display="https://plantmarket.pro/klematisy-oks.html/nid/64369"/>
    <hyperlink ref="D144" r:id="rId83" display="https://plantmarket.pro/clematisy-p7.html/nid/63168"/>
    <hyperlink ref="D146" r:id="rId84" display="https://plantmarket.pro/clematisy-p7.html/nid/37636"/>
    <hyperlink ref="D149" r:id="rId85" display="https://plantmarket.pro/clematisy-p7.html/nid/63169"/>
    <hyperlink ref="D150" r:id="rId86" display="https://plantmarket.pro/clematisy-p7.html/nid/69021"/>
    <hyperlink ref="D153" r:id="rId87" display="http://plantmarket.pro/klematisy-oks.html/nid/59889"/>
    <hyperlink ref="D154" r:id="rId88" display="https://plantmarket.pro/clematisy-p7.html/nid/37665"/>
    <hyperlink ref="D156" r:id="rId89" display="http://plantmarket.pro/klematisy-oks.html/nid/55404"/>
    <hyperlink ref="D155" r:id="rId90" display="https://plantmarket.pro/clematisy-p7.html/nid/37666"/>
    <hyperlink ref="D157" r:id="rId91" display="https://plantmarket.pro/clematisy-p7.html/nid/63174"/>
    <hyperlink ref="D161" r:id="rId92" display="https://plantmarket.pro/clematisy-p7.html/nid/63175"/>
    <hyperlink ref="D162" r:id="rId93" display="https://plantmarket.pro/clematisy-p7.html/nid/69628"/>
    <hyperlink ref="D163" r:id="rId94" display="https://plantmarket.pro/clematisy-p7.html/nid/69023"/>
    <hyperlink ref="D165" r:id="rId95" display="http://plantmarket.pro/klematisy-oks.html/nid/59782"/>
    <hyperlink ref="D164" r:id="rId96" display="https://plantmarket.pro/clematisy-p7.html/nid/58537"/>
    <hyperlink ref="D167" r:id="rId97" display="http://plantmarket.pro/klematisy-oks.html/nid/59861"/>
    <hyperlink ref="D168" r:id="rId98" display="http://plantmarket.pro/klematisy-oks.html/nid/59862"/>
    <hyperlink ref="D169" r:id="rId99" display="https://plantmarket.pro/clematisy-p7.html/nid/37682"/>
    <hyperlink ref="D171" r:id="rId100" display="https://plantmarket.pro/klematisy-oks.html/nid/64383"/>
    <hyperlink ref="D172" r:id="rId101" display="https://plantmarket.pro/clematisy-p7.html/nid/54674"/>
    <hyperlink ref="D173" r:id="rId102" display="https://plantmarket.pro/clematisy-p7.html/nid/37687"/>
    <hyperlink ref="D176" r:id="rId103" display="http://plantmarket.pro/klematisy-oks.html/nid/59901"/>
    <hyperlink ref="D177" r:id="rId104" display="http://plantmarket.pro/klematisy-oks.html/nid/59751"/>
    <hyperlink ref="D178" r:id="rId105" display="http://plantmarket.pro/klematisy-oks.html/nid/59903"/>
    <hyperlink ref="D180" r:id="rId106" display="https://plantmarket.pro/klematisy-oks.html/nid/64356"/>
    <hyperlink ref="D181" r:id="rId107" display="https://plantmarket.pro/clematisy-p7.html/nid/37711"/>
    <hyperlink ref="D195" r:id="rId108" display="https://plantmarket.pro/lukovitsy-lilii-na-vygonku.html/nid/63707"/>
    <hyperlink ref="D197" r:id="rId109" display="https://plantmarket.pro/lukovitsy-lilii-na-vygonku.html/nid/60565"/>
    <hyperlink ref="D198" r:id="rId110" display="https://plantmarket.pro/lukovitsy-lilii-na-vygonku.html/nid/68792"/>
    <hyperlink ref="D199" r:id="rId111" display="https://plantmarket.pro/lukovitsy-lilii-na-vygonku.html/nid/64014"/>
    <hyperlink ref="D200" r:id="rId112" display="https://plantmarket.pro/lukovitsy-lilii-na-vygonku.html/nid/68674"/>
    <hyperlink ref="D201" r:id="rId113" display="https://plantmarket.pro/lukovitsy-lilii-na-vygonku.html/nid/60170"/>
    <hyperlink ref="D202" r:id="rId114" display="https://plantmarket.pro/lukovitsy-lilii-na-vygonku.html/nid/60281"/>
    <hyperlink ref="D203" r:id="rId115" display="https://plantmarket.pro/lukovitsy-lilii-na-vygonku.html/nid/68201"/>
    <hyperlink ref="D205" r:id="rId116" display="https://plantmarket.pro/lukovitsy-lilii-na-vygonku.html/nid/67646"/>
    <hyperlink ref="D206" r:id="rId117" display="https://plantmarket.pro/lukovitsy-lilii-na-vygonku.html/nid/63541"/>
    <hyperlink ref="D207" r:id="rId118" display="https://plantmarket.pro/lukovitsy-lilii-na-vygonku.html/nid/63655"/>
    <hyperlink ref="D209" r:id="rId119" display="https://plantmarket.pro/lukovitsy-lilii-na-vygonku.html/nid/68386"/>
    <hyperlink ref="D210" r:id="rId120" display="https://plantmarket.pro/lukovitsy-lilii-na-vygonku.html/nid/63778"/>
    <hyperlink ref="D211" r:id="rId121" display="https://plantmarket.pro/lukovitsy-lilii-na-vygonku.html/nid/63808"/>
    <hyperlink ref="D212" r:id="rId122" display="https://plantmarket.pro/lukovitsy-lilii-na-vygonku.html/nid/63815"/>
    <hyperlink ref="D214" r:id="rId123" display="https://plantmarket.pro/lukovitsy-lilii-na-vygonku.html/nid/63836"/>
    <hyperlink ref="D215" r:id="rId124" display="https://plantmarket.pro/lukovitsy-lilii-na-vygonku.html/nid/69421"/>
    <hyperlink ref="D332" r:id="rId125" display="https://plantmarket.pro/mnogoletniki-oks.html/nid/61904"/>
    <hyperlink ref="D333" r:id="rId126" display="https://plantmarket.pro/mnogoletniki-oks.html/nid/61919"/>
    <hyperlink ref="D335" r:id="rId127" display="https://plantmarket.pro/mnogoletniki-oks.html/nid/61941"/>
    <hyperlink ref="D336" r:id="rId128" display="https://plantmarket.pro/mnogoletniki-oks.html/nid/61949"/>
    <hyperlink ref="D337" r:id="rId129" display="https://plantmarket.pro/mnogoletniki-oks.html/nid/69112"/>
    <hyperlink ref="D338" r:id="rId130" display="https://plantmarket.pro/mnogoletniki-oks.html/nid/69113"/>
    <hyperlink ref="D339" r:id="rId131" display="https://plantmarket.pro/mnogoletniki-oks.html/nid/61955"/>
    <hyperlink ref="D340" r:id="rId132" display="https://plantmarket.pro/mnogoletniki-oks.html/nid/61963"/>
    <hyperlink ref="D341" r:id="rId133" display="https://plantmarket.pro/mnogoletniki-oks.html/nid/69115"/>
    <hyperlink ref="D342" r:id="rId134" display="https://plantmarket.pro/mnogoletniki-oks.html/nid/61998"/>
    <hyperlink ref="D343" r:id="rId135" display="https://plantmarket.pro/mnogoletniki-oks.html/nid/62026"/>
    <hyperlink ref="D344" r:id="rId136" display="https://plantmarket.pro/mnogoletniki-oks.html/nid/62046"/>
    <hyperlink ref="D345" r:id="rId137" display="https://plantmarket.pro/mnogoletniki-oks.html/nid/62073"/>
    <hyperlink ref="D346" r:id="rId138" display="https://plantmarket.pro/mnogoletniki-oks.html/nid/69121"/>
    <hyperlink ref="D347" r:id="rId139" display="https://plantmarket.pro/mnogoletniki-oks.html/nid/62097"/>
    <hyperlink ref="D348" r:id="rId140" display="https://plantmarket.pro/mnogoletniki-oks.html/nid/62106"/>
    <hyperlink ref="D349" r:id="rId141" display="https://plantmarket.pro/mnogoletniki-oks.html/nid/62114"/>
    <hyperlink ref="D350" r:id="rId142" display="https://plantmarket.pro/mnogoletniki-oks.html/nid/69126"/>
    <hyperlink ref="D351" r:id="rId143" display="https://plantmarket.pro/mnogoletniki-oks.html/nid/62131"/>
    <hyperlink ref="D352" r:id="rId144" display="https://plantmarket.pro/mnogoletniki-oks.html/nid/69129"/>
    <hyperlink ref="D353" r:id="rId145" display="https://plantmarket.pro/mnogoletniki-oks.html/nid/62157"/>
    <hyperlink ref="D355" r:id="rId146" display="https://plantmarket.pro/mnogoletniki-oks.html/nid/62163"/>
    <hyperlink ref="D356" r:id="rId147" display="https://plantmarket.pro/mnogoletniki-oks.html/nid/62166"/>
    <hyperlink ref="D357" r:id="rId148" display="https://plantmarket.pro/mnogoletniki-oks.html/nid/62174"/>
    <hyperlink ref="D359" r:id="rId149" display="https://plantmarket.pro/mnogoletniki-oks.html/nid/62245"/>
    <hyperlink ref="D360" r:id="rId150" display="https://plantmarket.pro/mnogoletniki-oks.html/nid/62253"/>
    <hyperlink ref="D362" r:id="rId151" display="https://plantmarket.pro/mnogoletniki-oks.html/nid/62296"/>
    <hyperlink ref="D363" r:id="rId152" display="https://plantmarket.pro/mnogoletniki-oks.html/nid/62322"/>
    <hyperlink ref="D364" r:id="rId153" display="https://plantmarket.pro/mnogoletniki-oks.html/nid/69138"/>
    <hyperlink ref="D365" r:id="rId154" display="https://plantmarket.pro/mnogoletniki-oks.html/nid/62336"/>
    <hyperlink ref="D366" r:id="rId155" display="https://plantmarket.pro/mnogoletniki-oks.html/nid/62348"/>
    <hyperlink ref="D367" r:id="rId156" display="https://plantmarket.pro/mnogoletniki-oks.html/nid/62390"/>
    <hyperlink ref="D368" r:id="rId157" display="https://plantmarket.pro/mnogoletniki-oks.html/nid/69144"/>
    <hyperlink ref="D369" r:id="rId158" display="https://plantmarket.pro/mnogoletniki-oks.html/nid/62407"/>
    <hyperlink ref="D370" r:id="rId159" display="https://plantmarket.pro/mnogoletniki-oks.html/nid/62415"/>
    <hyperlink ref="D371" r:id="rId160" display="https://plantmarket.pro/mnogoletniki-oks.html/nid/62418"/>
    <hyperlink ref="D372" r:id="rId161" display="https://plantmarket.pro/mnogoletniki-oks.html/nid/62424"/>
    <hyperlink ref="D585" r:id="rId162" display="https://plantmarket.pro/gortenziya-oks.html/nid/61548"/>
    <hyperlink ref="D587" r:id="rId163" display="https://plantmarket.pro/gortenziya-oks.html/nid/64273"/>
    <hyperlink ref="D583" r:id="rId164" display="https://plantmarket.ru/gortenziya-oks.html/nid/67283"/>
    <hyperlink ref="D139" r:id="rId165" display="https://plantmarket.pro/clematisy-p7.html/nid/63166"/>
    <hyperlink ref="D141" r:id="rId166" display="https://plantmarket.pro/clematisy-p7.html/nid/37620"/>
    <hyperlink ref="D145" r:id="rId167" display="https://plantmarket.pro/clematisy-p7.html/nid/37635"/>
    <hyperlink ref="D152" r:id="rId168" display="https://plantmarket.pro/clematisy-p7.html/nid/37645"/>
    <hyperlink ref="D151" r:id="rId169" display="https://plantmarket.pro/clematisy-p7.html/nid/37645"/>
    <hyperlink ref="D175" r:id="rId170" display="https://plantmarket.pro/clematisy-p7.html/nid/37691"/>
    <hyperlink ref="D179" r:id="rId171" display="https://plantmarket.pro/clematisy-p7.html/nid/37706"/>
    <hyperlink ref="D361" r:id="rId172"/>
    <hyperlink ref="D390" r:id="rId173" display="https://plantmarket.pro/mnogoletniki-oks.html/nid/62253"/>
    <hyperlink ref="D399" r:id="rId174" display="https://plantmarket.pro/mnogoletniki-oks.html/nid/62418"/>
    <hyperlink ref="D398" r:id="rId175" display="https://plantmarket.pro/mnogoletniki-oks.html/nid/62415"/>
    <hyperlink ref="D385" r:id="rId176" display="https://plantmarket.pro/mnogoletniki-oks.html/nid/62131"/>
    <hyperlink ref="D375" r:id="rId177" display="https://plantmarket.pro/mnogoletniki-oks.html/nid/61955"/>
    <hyperlink ref="D87" r:id="rId178" display="https://plantmarket.pro/gortenziya-oks.html/nid/61551"/>
    <hyperlink ref="D79" r:id="rId179" display="https://plantmarket.pro/gortenziya-oks.html/nid/58381"/>
    <hyperlink ref="D75" r:id="rId180" display="https://plantmarket.pro/gortenziya-oks.html/nid/58379"/>
    <hyperlink ref="D71" r:id="rId181" display="https://plantmarket.pro/gortenziya-oks.html/nid/58379"/>
    <hyperlink ref="D54" r:id="rId182" display="https://plantmarket.pro/gortenziya-oks.html/nid/64271"/>
    <hyperlink ref="D48" r:id="rId183" display="https://plantmarket.pro/gortenziya-oks.html/nid/64269"/>
    <hyperlink ref="D26" r:id="rId184" display="https://plantmarket.pro/gortenziya-oks.html/nid/67294"/>
    <hyperlink ref="D28" r:id="rId185" display="https://plantmarket.ru/gortenziya-oks.html/nid/67296"/>
    <hyperlink ref="D32" r:id="rId186" display="Гортензия с ОКС"/>
    <hyperlink ref="D36" r:id="rId187" display="Гортензия с ОКС"/>
    <hyperlink ref="D37" r:id="rId188" display="https://plantmarket.ru/gortenziya-oks.html/nid/64274"/>
    <hyperlink ref="D174" r:id="rId189" display="http://plantmarket.pro/klematisy-oks.html/nid/59787"/>
    <hyperlink ref="D208" r:id="rId190" display="https://plantmarket.pro/lukovitsy-lilii-na-vygonku.html/nid/63743"/>
    <hyperlink ref="D196" r:id="rId191" display="https://plantmarket.pro/lukovitsy-lilii-na-vygonku.html/nid/60565"/>
    <hyperlink ref="D204" r:id="rId192" display="https://plantmarket.pro/lukovitsy-lilii-na-vygonku.html/nid/68720"/>
    <hyperlink ref="D185" r:id="rId193" display="https://plantmarket.pro/lukovitsy-lilii-na-vygonku.html/nid/69387"/>
    <hyperlink ref="D186" r:id="rId194" display="https://plantmarket.pro/lukovitsy-lilii-na-vygonku.html/nid/63354"/>
    <hyperlink ref="D187" r:id="rId195" display="https://plantmarket.pro/lukovitsy-lilii-na-vygonku.html/nid/68644"/>
    <hyperlink ref="D188" r:id="rId196" display="https://plantmarket.pro/lukovitsy-lilii-na-vygonku.html/nid/63998"/>
    <hyperlink ref="D190" r:id="rId197" display="https://plantmarket.pro/lukovitsy-lilii-na-vygonku.html/nid/69430"/>
    <hyperlink ref="D191" r:id="rId198" display="https://plantmarket.pro/lukovitsy-lilii-na-vygonku.html/nid/67830"/>
    <hyperlink ref="D192" r:id="rId199" display="https://plantmarket.pro/lukovitsy-lilii-na-vygonku.html/nid/69386"/>
    <hyperlink ref="D193" r:id="rId200" display="https://plantmarket.pro/lukovitsy-lilii-na-vygonku.html/nid/69415"/>
    <hyperlink ref="D194" r:id="rId201" display="https://plantmarket.pro/lukovitsy-lilii-na-vygonku.html/nid/63908"/>
    <hyperlink ref="D323" r:id="rId202" display="https://plantmarket.pro/mnogoletniki-oks.html/nid/69503"/>
    <hyperlink ref="D324" r:id="rId203" display="https://plantmarket.pro/mnogoletniki-oks.html/nid/61971"/>
    <hyperlink ref="D325" r:id="rId204" display="https://plantmarket.pro/mnogoletniki-oks.html/nid/69117"/>
    <hyperlink ref="D326" r:id="rId205" display="https://plantmarket.pro/mnogoletniki-oks.html/nid/62240"/>
    <hyperlink ref="D327" r:id="rId206" display="https://plantmarket.pro/mnogoletniki-oks.html/nid/62287"/>
    <hyperlink ref="D328" r:id="rId207" display="https://plantmarket.pro/mnogoletniki-oks.html/nid/62327"/>
    <hyperlink ref="D329" r:id="rId208" display="https://plantmarket.pro/mnogoletniki-oks.html/nid/69141"/>
    <hyperlink ref="D330" r:id="rId209" display="https://plantmarket.pro/mnogoletniki-oks.html/nid/62375"/>
    <hyperlink ref="D331" r:id="rId210" display="https://plantmarket.pro/mnogoletniki-oks.html/nid/69146"/>
    <hyperlink ref="D571" r:id="rId211" display="https://plantmarket.pro/gortenziya-oks.html/nid/61550"/>
    <hyperlink ref="D572" r:id="rId212" display="https://plantmarket.pro/gortenziya-oks.html/nid/61554"/>
    <hyperlink ref="D573" r:id="rId213" display="https://plantmarket.pro/gortenziya-oks.html/nid/61555"/>
    <hyperlink ref="D574" r:id="rId214" display="https://plantmarket.pro/gortenziya-oks.html/nid/61556"/>
    <hyperlink ref="D72" r:id="rId215" display="https://plantmarket.pro/gortenziya-oks.html/nid/58379"/>
    <hyperlink ref="D90" r:id="rId216" display="https://plantmarket.pro/gortenziya-oks.html/nid/61554"/>
  </hyperlinks>
  <pageMargins left="0.7" right="0.7" top="0.75" bottom="0.75" header="0.3" footer="0.3"/>
  <pageSetup paperSize="9" orientation="portrait" r:id="rId217"/>
  <drawing r:id="rId2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B1:BH107"/>
  <sheetViews>
    <sheetView showGridLines="0" zoomScaleNormal="100" workbookViewId="0">
      <selection activeCell="D14" sqref="D14"/>
    </sheetView>
  </sheetViews>
  <sheetFormatPr defaultColWidth="9.15234375" defaultRowHeight="14.6"/>
  <cols>
    <col min="1" max="1" width="3.3828125" style="89" customWidth="1"/>
    <col min="2" max="2" width="5.84375" style="93" customWidth="1"/>
    <col min="3" max="15" width="9.15234375" style="89"/>
    <col min="16" max="16" width="10" style="89" customWidth="1"/>
    <col min="17" max="16384" width="9.15234375" style="89"/>
  </cols>
  <sheetData>
    <row r="1" spans="2:20" s="46" customFormat="1" ht="15" thickTop="1">
      <c r="B1" s="43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5"/>
    </row>
    <row r="2" spans="2:20" s="46" customFormat="1">
      <c r="B2" s="47"/>
      <c r="P2" s="48"/>
    </row>
    <row r="3" spans="2:20" s="46" customFormat="1">
      <c r="B3" s="47"/>
      <c r="P3" s="48"/>
    </row>
    <row r="4" spans="2:20" s="46" customFormat="1">
      <c r="B4" s="47"/>
      <c r="P4" s="48"/>
    </row>
    <row r="5" spans="2:20" s="46" customFormat="1">
      <c r="B5" s="47"/>
      <c r="P5" s="48"/>
    </row>
    <row r="6" spans="2:20" s="51" customFormat="1" ht="16.5" customHeight="1">
      <c r="B6" s="49"/>
      <c r="C6" s="50"/>
      <c r="P6" s="52"/>
    </row>
    <row r="7" spans="2:20" s="53" customFormat="1" ht="12" customHeight="1">
      <c r="B7" s="49"/>
      <c r="C7" s="50"/>
      <c r="P7" s="54"/>
    </row>
    <row r="8" spans="2:20" s="46" customFormat="1" ht="12" customHeight="1">
      <c r="B8" s="47"/>
      <c r="C8" s="50"/>
      <c r="P8" s="48"/>
      <c r="T8" s="55" t="s">
        <v>2</v>
      </c>
    </row>
    <row r="9" spans="2:20" s="46" customFormat="1" ht="12" customHeight="1">
      <c r="B9" s="56"/>
      <c r="C9" s="50"/>
      <c r="P9" s="48"/>
    </row>
    <row r="10" spans="2:20" s="46" customFormat="1" ht="12" customHeight="1">
      <c r="B10" s="56"/>
      <c r="C10" s="50"/>
      <c r="P10" s="48"/>
    </row>
    <row r="11" spans="2:20" s="46" customFormat="1" ht="16.5" customHeight="1">
      <c r="B11" s="47"/>
      <c r="P11" s="48"/>
    </row>
    <row r="12" spans="2:20" s="46" customFormat="1" ht="20.25" customHeight="1">
      <c r="B12" s="47"/>
      <c r="P12" s="48"/>
    </row>
    <row r="13" spans="2:20" s="59" customFormat="1" ht="17.25" customHeight="1">
      <c r="B13" s="57" t="s">
        <v>1327</v>
      </c>
      <c r="C13" s="58" t="s">
        <v>1328</v>
      </c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P13" s="60"/>
    </row>
    <row r="14" spans="2:20" s="65" customFormat="1" ht="15.45">
      <c r="B14" s="61" t="s">
        <v>1329</v>
      </c>
      <c r="C14" s="62"/>
      <c r="D14" s="63"/>
      <c r="E14" s="63"/>
      <c r="F14" s="63"/>
      <c r="G14" s="63"/>
      <c r="H14" s="64" t="s">
        <v>1330</v>
      </c>
      <c r="I14" s="62"/>
      <c r="J14" s="63"/>
      <c r="K14" s="63"/>
      <c r="L14" s="63"/>
      <c r="M14" s="63"/>
      <c r="N14" s="63"/>
      <c r="P14" s="66"/>
    </row>
    <row r="15" spans="2:20" s="72" customFormat="1">
      <c r="B15" s="67"/>
      <c r="C15" s="68" t="s">
        <v>1331</v>
      </c>
      <c r="D15" s="69"/>
      <c r="E15" s="69"/>
      <c r="F15" s="69"/>
      <c r="G15" s="69"/>
      <c r="H15" s="70" t="s">
        <v>1332</v>
      </c>
      <c r="I15" s="71" t="s">
        <v>1333</v>
      </c>
      <c r="J15" s="69"/>
      <c r="K15" s="69"/>
      <c r="L15" s="69"/>
      <c r="M15" s="69"/>
      <c r="N15" s="69"/>
      <c r="P15" s="73"/>
    </row>
    <row r="16" spans="2:20" s="72" customFormat="1">
      <c r="B16" s="67"/>
      <c r="C16" s="68" t="s">
        <v>1334</v>
      </c>
      <c r="D16" s="69"/>
      <c r="E16" s="69"/>
      <c r="F16" s="69"/>
      <c r="G16" s="69"/>
      <c r="H16" s="70" t="s">
        <v>1332</v>
      </c>
      <c r="I16" s="71" t="s">
        <v>1335</v>
      </c>
      <c r="J16" s="69"/>
      <c r="K16" s="69"/>
      <c r="L16" s="69"/>
      <c r="M16" s="69"/>
      <c r="N16" s="69"/>
      <c r="P16" s="73"/>
    </row>
    <row r="17" spans="2:22" s="72" customFormat="1">
      <c r="B17" s="67"/>
      <c r="C17" s="68" t="s">
        <v>1336</v>
      </c>
      <c r="D17" s="69"/>
      <c r="E17" s="69"/>
      <c r="F17" s="69"/>
      <c r="G17" s="69"/>
      <c r="H17" s="70" t="s">
        <v>1332</v>
      </c>
      <c r="I17" s="71" t="s">
        <v>1337</v>
      </c>
      <c r="J17" s="69"/>
      <c r="K17" s="69"/>
      <c r="L17" s="69"/>
      <c r="M17" s="69"/>
      <c r="N17" s="69"/>
      <c r="P17" s="73"/>
    </row>
    <row r="18" spans="2:22" s="72" customFormat="1">
      <c r="B18" s="67"/>
      <c r="C18" s="68" t="s">
        <v>1338</v>
      </c>
      <c r="D18" s="69"/>
      <c r="E18" s="69"/>
      <c r="F18" s="69"/>
      <c r="G18" s="69"/>
      <c r="H18" s="70" t="s">
        <v>1332</v>
      </c>
      <c r="I18" s="71" t="s">
        <v>1339</v>
      </c>
      <c r="J18" s="69"/>
      <c r="K18" s="69"/>
      <c r="L18" s="69"/>
      <c r="M18" s="69"/>
      <c r="N18" s="69"/>
      <c r="P18" s="73"/>
      <c r="V18" s="74"/>
    </row>
    <row r="19" spans="2:22" s="55" customFormat="1">
      <c r="B19" s="75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P19" s="77"/>
      <c r="V19" s="78"/>
    </row>
    <row r="20" spans="2:22" s="46" customFormat="1" ht="15.45">
      <c r="B20" s="57" t="s">
        <v>1327</v>
      </c>
      <c r="C20" s="58" t="s">
        <v>1340</v>
      </c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P20" s="48"/>
      <c r="V20" s="78"/>
    </row>
    <row r="21" spans="2:22" s="72" customFormat="1">
      <c r="B21" s="67"/>
      <c r="C21" s="68" t="s">
        <v>1341</v>
      </c>
      <c r="D21" s="69"/>
      <c r="E21" s="69"/>
      <c r="F21" s="69"/>
      <c r="G21" s="69"/>
      <c r="H21" s="70"/>
      <c r="I21" s="71"/>
      <c r="J21" s="69"/>
      <c r="K21" s="69"/>
      <c r="L21" s="69"/>
      <c r="M21" s="69"/>
      <c r="N21" s="69"/>
      <c r="P21" s="73"/>
    </row>
    <row r="22" spans="2:22" s="46" customFormat="1">
      <c r="B22" s="75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P22" s="48"/>
    </row>
    <row r="23" spans="2:22" s="46" customFormat="1">
      <c r="B23" s="79"/>
      <c r="P23" s="48"/>
    </row>
    <row r="24" spans="2:22" s="46" customFormat="1">
      <c r="B24" s="79"/>
      <c r="P24" s="48"/>
    </row>
    <row r="25" spans="2:22" s="46" customFormat="1">
      <c r="B25" s="79"/>
      <c r="P25" s="48"/>
    </row>
    <row r="26" spans="2:22" s="82" customFormat="1" ht="15.45">
      <c r="B26" s="80" t="s">
        <v>1327</v>
      </c>
      <c r="C26" s="81" t="s">
        <v>1342</v>
      </c>
      <c r="P26" s="83"/>
    </row>
    <row r="27" spans="2:22" s="46" customFormat="1">
      <c r="B27" s="79"/>
      <c r="C27" s="68" t="s">
        <v>1343</v>
      </c>
      <c r="P27" s="48"/>
    </row>
    <row r="28" spans="2:22" s="46" customFormat="1">
      <c r="B28" s="79"/>
      <c r="C28" s="68" t="s">
        <v>1344</v>
      </c>
      <c r="P28" s="48"/>
    </row>
    <row r="29" spans="2:22" s="82" customFormat="1" ht="15.45">
      <c r="B29" s="80" t="s">
        <v>1327</v>
      </c>
      <c r="C29" s="81" t="s">
        <v>1345</v>
      </c>
      <c r="P29" s="83"/>
    </row>
    <row r="30" spans="2:22" s="82" customFormat="1" ht="30.75" customHeight="1">
      <c r="B30" s="84" t="s">
        <v>1327</v>
      </c>
      <c r="C30" s="205" t="s">
        <v>1346</v>
      </c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83"/>
    </row>
    <row r="31" spans="2:22" s="46" customFormat="1" ht="29.25" customHeight="1">
      <c r="B31" s="79"/>
      <c r="C31" s="206" t="s">
        <v>1347</v>
      </c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48"/>
    </row>
    <row r="32" spans="2:22" s="46" customFormat="1" ht="29.25" customHeight="1">
      <c r="B32" s="79"/>
      <c r="C32" s="206" t="s">
        <v>1348</v>
      </c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48"/>
    </row>
    <row r="33" spans="2:16" s="46" customFormat="1">
      <c r="B33" s="79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48"/>
    </row>
    <row r="34" spans="2:16" s="46" customFormat="1">
      <c r="B34" s="79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48"/>
    </row>
    <row r="35" spans="2:16" s="46" customFormat="1">
      <c r="B35" s="79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48"/>
    </row>
    <row r="36" spans="2:16" s="46" customFormat="1" ht="28.5" customHeight="1">
      <c r="B36" s="84" t="s">
        <v>1327</v>
      </c>
      <c r="C36" s="205" t="s">
        <v>1349</v>
      </c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48"/>
    </row>
    <row r="37" spans="2:16" s="87" customFormat="1" ht="30" customHeight="1">
      <c r="B37" s="84" t="s">
        <v>1327</v>
      </c>
      <c r="C37" s="205" t="s">
        <v>1350</v>
      </c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86"/>
    </row>
    <row r="38" spans="2:16" s="46" customFormat="1" ht="30" customHeight="1">
      <c r="B38" s="79"/>
      <c r="C38" s="206" t="s">
        <v>1351</v>
      </c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48"/>
    </row>
    <row r="39" spans="2:16" s="46" customFormat="1" ht="29.25" customHeight="1">
      <c r="B39" s="79"/>
      <c r="C39" s="206" t="s">
        <v>1352</v>
      </c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48"/>
    </row>
    <row r="40" spans="2:16" s="87" customFormat="1" ht="15">
      <c r="B40" s="84" t="s">
        <v>1327</v>
      </c>
      <c r="C40" s="205" t="s">
        <v>1353</v>
      </c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86"/>
    </row>
    <row r="41" spans="2:16" s="46" customFormat="1" ht="44.25" customHeight="1">
      <c r="B41" s="79"/>
      <c r="C41" s="206" t="s">
        <v>1354</v>
      </c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48"/>
    </row>
    <row r="42" spans="2:16" s="87" customFormat="1" ht="15">
      <c r="B42" s="84" t="s">
        <v>1327</v>
      </c>
      <c r="C42" s="205" t="s">
        <v>1355</v>
      </c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86"/>
    </row>
    <row r="43" spans="2:16" s="46" customFormat="1" ht="29.25" customHeight="1">
      <c r="B43" s="79"/>
      <c r="C43" s="206" t="s">
        <v>1356</v>
      </c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48"/>
    </row>
    <row r="44" spans="2:16" s="87" customFormat="1" ht="30" customHeight="1">
      <c r="B44" s="84" t="s">
        <v>1327</v>
      </c>
      <c r="C44" s="205" t="s">
        <v>1357</v>
      </c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86"/>
    </row>
    <row r="45" spans="2:16" s="46" customFormat="1" ht="30.75" customHeight="1">
      <c r="B45" s="79"/>
      <c r="C45" s="206" t="s">
        <v>1358</v>
      </c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48"/>
    </row>
    <row r="46" spans="2:16" s="46" customFormat="1" ht="30.75" customHeight="1">
      <c r="B46" s="79"/>
      <c r="C46" s="206" t="s">
        <v>1359</v>
      </c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48"/>
    </row>
    <row r="47" spans="2:16" s="46" customFormat="1" ht="30.75" customHeight="1">
      <c r="B47" s="79"/>
      <c r="C47" s="206" t="s">
        <v>1360</v>
      </c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48"/>
    </row>
    <row r="48" spans="2:16" s="46" customFormat="1">
      <c r="B48" s="79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48"/>
    </row>
    <row r="49" spans="2:16" s="46" customFormat="1">
      <c r="B49" s="79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48"/>
    </row>
    <row r="50" spans="2:16" s="46" customFormat="1">
      <c r="B50" s="79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48"/>
    </row>
    <row r="51" spans="2:16" s="46" customFormat="1">
      <c r="B51" s="79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48"/>
    </row>
    <row r="52" spans="2:16" s="46" customFormat="1" ht="50.6" customHeight="1">
      <c r="B52" s="84" t="s">
        <v>1327</v>
      </c>
      <c r="C52" s="205" t="s">
        <v>1361</v>
      </c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48"/>
    </row>
    <row r="53" spans="2:16" s="46" customFormat="1" ht="21" customHeight="1">
      <c r="B53" s="84" t="s">
        <v>1327</v>
      </c>
      <c r="C53" s="205" t="s">
        <v>1362</v>
      </c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48"/>
    </row>
    <row r="54" spans="2:16" s="46" customFormat="1" ht="39" customHeight="1">
      <c r="B54" s="84" t="s">
        <v>1327</v>
      </c>
      <c r="C54" s="205" t="s">
        <v>1363</v>
      </c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48"/>
    </row>
    <row r="55" spans="2:16" s="46" customFormat="1" ht="12.75" customHeight="1">
      <c r="B55" s="79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48"/>
    </row>
    <row r="56" spans="2:16" s="46" customFormat="1">
      <c r="B56" s="79"/>
      <c r="P56" s="48"/>
    </row>
    <row r="57" spans="2:16" s="46" customFormat="1">
      <c r="B57" s="79"/>
      <c r="P57" s="48"/>
    </row>
    <row r="58" spans="2:16" s="46" customFormat="1">
      <c r="B58" s="79"/>
      <c r="P58" s="48"/>
    </row>
    <row r="59" spans="2:16" s="46" customFormat="1" ht="17.25" customHeight="1">
      <c r="B59" s="84" t="s">
        <v>1327</v>
      </c>
      <c r="C59" s="205" t="s">
        <v>1364</v>
      </c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48"/>
    </row>
    <row r="60" spans="2:16" s="46" customFormat="1">
      <c r="B60" s="79"/>
      <c r="C60" s="206" t="s">
        <v>1365</v>
      </c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48"/>
    </row>
    <row r="61" spans="2:16" s="46" customFormat="1">
      <c r="B61" s="79"/>
      <c r="C61" s="206" t="s">
        <v>1366</v>
      </c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48"/>
    </row>
    <row r="62" spans="2:16" s="46" customFormat="1" ht="31.5" customHeight="1">
      <c r="B62" s="84" t="s">
        <v>1327</v>
      </c>
      <c r="C62" s="205" t="s">
        <v>1367</v>
      </c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48"/>
    </row>
    <row r="63" spans="2:16" s="46" customFormat="1" ht="31.5" customHeight="1">
      <c r="B63" s="84"/>
      <c r="C63" s="206" t="s">
        <v>1368</v>
      </c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48"/>
    </row>
    <row r="64" spans="2:16" s="46" customFormat="1" ht="29.25" customHeight="1">
      <c r="B64" s="84"/>
      <c r="C64" s="206" t="s">
        <v>1369</v>
      </c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48"/>
    </row>
    <row r="65" spans="2:60" s="46" customFormat="1">
      <c r="B65" s="79"/>
      <c r="C65" s="206" t="s">
        <v>1370</v>
      </c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48"/>
    </row>
    <row r="66" spans="2:60" s="46" customFormat="1">
      <c r="B66" s="79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48"/>
    </row>
    <row r="67" spans="2:60" s="46" customFormat="1">
      <c r="B67" s="79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48"/>
    </row>
    <row r="68" spans="2:60" s="46" customFormat="1">
      <c r="B68" s="79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48"/>
    </row>
    <row r="69" spans="2:60" s="46" customFormat="1">
      <c r="B69" s="79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48"/>
    </row>
    <row r="70" spans="2:60" s="46" customFormat="1" ht="45" customHeight="1">
      <c r="B70" s="84" t="s">
        <v>1327</v>
      </c>
      <c r="C70" s="205" t="s">
        <v>1371</v>
      </c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48"/>
    </row>
    <row r="71" spans="2:60" s="46" customFormat="1" ht="29.25" customHeight="1">
      <c r="B71" s="84"/>
      <c r="C71" s="206" t="s">
        <v>1372</v>
      </c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48"/>
    </row>
    <row r="72" spans="2:60" s="46" customFormat="1" ht="15">
      <c r="B72" s="84" t="s">
        <v>1327</v>
      </c>
      <c r="C72" s="205" t="s">
        <v>1373</v>
      </c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48"/>
    </row>
    <row r="73" spans="2:60" s="46" customFormat="1" ht="15">
      <c r="B73" s="84"/>
      <c r="C73" s="206" t="s">
        <v>1374</v>
      </c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48"/>
    </row>
    <row r="74" spans="2:60" s="46" customFormat="1" ht="59.25" customHeight="1">
      <c r="B74" s="84"/>
      <c r="C74" s="206" t="s">
        <v>1375</v>
      </c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48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  <c r="BB74" s="207"/>
      <c r="BC74" s="207"/>
      <c r="BD74" s="207"/>
      <c r="BE74" s="207"/>
      <c r="BF74" s="207"/>
      <c r="BG74" s="207"/>
      <c r="BH74" s="207"/>
    </row>
    <row r="75" spans="2:60" s="46" customFormat="1">
      <c r="B75" s="79"/>
      <c r="C75" s="206" t="s">
        <v>1376</v>
      </c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48"/>
      <c r="S75" s="207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  <c r="AZ75" s="207"/>
      <c r="BA75" s="207"/>
      <c r="BB75" s="207"/>
      <c r="BC75" s="207"/>
      <c r="BD75" s="207"/>
      <c r="BE75" s="207"/>
      <c r="BF75" s="207"/>
      <c r="BG75" s="207"/>
      <c r="BH75" s="207"/>
    </row>
    <row r="76" spans="2:60" s="46" customFormat="1">
      <c r="B76" s="79"/>
      <c r="C76" s="208" t="s">
        <v>1377</v>
      </c>
      <c r="D76" s="208"/>
      <c r="E76" s="208"/>
      <c r="F76" s="208"/>
      <c r="G76" s="208"/>
      <c r="H76" s="208"/>
      <c r="I76" s="208"/>
      <c r="J76" s="208"/>
      <c r="K76" s="208"/>
      <c r="L76" s="208"/>
      <c r="M76" s="208"/>
      <c r="N76" s="208"/>
      <c r="O76" s="208"/>
      <c r="P76" s="48"/>
      <c r="S76" s="207"/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  <c r="BB76" s="207"/>
      <c r="BC76" s="207"/>
      <c r="BD76" s="207"/>
      <c r="BE76" s="207"/>
      <c r="BF76" s="207"/>
      <c r="BG76" s="207"/>
      <c r="BH76" s="207"/>
    </row>
    <row r="77" spans="2:60" s="46" customFormat="1">
      <c r="B77" s="79"/>
      <c r="C77" s="208" t="s">
        <v>1378</v>
      </c>
      <c r="D77" s="208"/>
      <c r="E77" s="208"/>
      <c r="F77" s="208"/>
      <c r="G77" s="208"/>
      <c r="H77" s="208"/>
      <c r="I77" s="208"/>
      <c r="J77" s="208"/>
      <c r="K77" s="208"/>
      <c r="L77" s="208"/>
      <c r="M77" s="208"/>
      <c r="N77" s="208"/>
      <c r="O77" s="208"/>
      <c r="P77" s="48"/>
      <c r="S77" s="207" t="s">
        <v>1379</v>
      </c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07"/>
      <c r="BH77" s="207"/>
    </row>
    <row r="78" spans="2:60" s="46" customFormat="1">
      <c r="B78" s="79"/>
      <c r="C78" s="209" t="s">
        <v>1380</v>
      </c>
      <c r="D78" s="210"/>
      <c r="E78" s="210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48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</row>
    <row r="79" spans="2:60" s="46" customFormat="1" ht="30.75" customHeight="1">
      <c r="B79" s="79"/>
      <c r="C79" s="206" t="s">
        <v>1381</v>
      </c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48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</row>
    <row r="80" spans="2:60" s="46" customFormat="1">
      <c r="B80" s="79"/>
      <c r="C80" s="206" t="s">
        <v>1382</v>
      </c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48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</row>
    <row r="81" spans="2:60" s="46" customFormat="1" ht="45" customHeight="1">
      <c r="B81" s="84" t="s">
        <v>1327</v>
      </c>
      <c r="C81" s="205" t="s">
        <v>1383</v>
      </c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48"/>
    </row>
    <row r="82" spans="2:60" s="46" customFormat="1" ht="30" customHeight="1">
      <c r="B82" s="79"/>
      <c r="C82" s="206" t="s">
        <v>1384</v>
      </c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48"/>
      <c r="S82" s="207"/>
      <c r="T82" s="207"/>
      <c r="U82" s="207"/>
      <c r="V82" s="207"/>
      <c r="W82" s="207"/>
      <c r="X82" s="207"/>
      <c r="Y82" s="207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  <c r="BF82" s="207"/>
      <c r="BG82" s="207"/>
      <c r="BH82" s="207"/>
    </row>
    <row r="83" spans="2:60" s="46" customFormat="1" ht="45" customHeight="1">
      <c r="B83" s="79"/>
      <c r="C83" s="206" t="s">
        <v>1385</v>
      </c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48"/>
      <c r="S83" s="207"/>
      <c r="T83" s="207"/>
      <c r="U83" s="207"/>
      <c r="V83" s="207"/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  <c r="BF83" s="207"/>
      <c r="BG83" s="207"/>
      <c r="BH83" s="207"/>
    </row>
    <row r="84" spans="2:60" s="46" customFormat="1">
      <c r="B84" s="79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4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</row>
    <row r="85" spans="2:60" s="46" customFormat="1">
      <c r="B85" s="79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4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</row>
    <row r="86" spans="2:60" s="46" customFormat="1">
      <c r="B86" s="79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4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</row>
    <row r="87" spans="2:60" s="46" customFormat="1">
      <c r="B87" s="79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4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</row>
    <row r="88" spans="2:60" s="46" customFormat="1" ht="15">
      <c r="B88" s="84" t="s">
        <v>1327</v>
      </c>
      <c r="C88" s="205" t="s">
        <v>1386</v>
      </c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48"/>
    </row>
    <row r="89" spans="2:60" s="46" customFormat="1">
      <c r="B89" s="47"/>
      <c r="P89" s="48"/>
    </row>
    <row r="90" spans="2:60" s="46" customFormat="1">
      <c r="B90" s="47"/>
      <c r="P90" s="48"/>
    </row>
    <row r="91" spans="2:60">
      <c r="B91" s="47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8"/>
    </row>
    <row r="92" spans="2:60">
      <c r="B92" s="47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8"/>
    </row>
    <row r="93" spans="2:60">
      <c r="B93" s="47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8"/>
    </row>
    <row r="94" spans="2:60">
      <c r="B94" s="47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8"/>
    </row>
    <row r="95" spans="2:60">
      <c r="B95" s="47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8"/>
    </row>
    <row r="96" spans="2:60">
      <c r="B96" s="47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8"/>
    </row>
    <row r="97" spans="2:16">
      <c r="B97" s="47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8"/>
    </row>
    <row r="98" spans="2:16">
      <c r="B98" s="47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8"/>
    </row>
    <row r="99" spans="2:16">
      <c r="B99" s="47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8"/>
    </row>
    <row r="100" spans="2:16">
      <c r="B100" s="47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8"/>
    </row>
    <row r="101" spans="2:16">
      <c r="B101" s="47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8"/>
    </row>
    <row r="102" spans="2:16">
      <c r="B102" s="47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8"/>
    </row>
    <row r="103" spans="2:16">
      <c r="B103" s="47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8"/>
    </row>
    <row r="104" spans="2:16">
      <c r="B104" s="47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8"/>
    </row>
    <row r="105" spans="2:16">
      <c r="B105" s="47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8"/>
    </row>
    <row r="106" spans="2:16" ht="15" thickBot="1">
      <c r="B106" s="90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2"/>
    </row>
    <row r="107" spans="2:16" ht="15" thickTop="1"/>
  </sheetData>
  <mergeCells count="50">
    <mergeCell ref="C38:O38"/>
    <mergeCell ref="C30:O30"/>
    <mergeCell ref="C31:O31"/>
    <mergeCell ref="C32:O32"/>
    <mergeCell ref="C36:O36"/>
    <mergeCell ref="C37:O37"/>
    <mergeCell ref="C53:O53"/>
    <mergeCell ref="C39:O39"/>
    <mergeCell ref="C40:O40"/>
    <mergeCell ref="C41:O41"/>
    <mergeCell ref="C42:O42"/>
    <mergeCell ref="C43:O43"/>
    <mergeCell ref="C44:O44"/>
    <mergeCell ref="C45:O45"/>
    <mergeCell ref="C46:O46"/>
    <mergeCell ref="C47:O47"/>
    <mergeCell ref="C48:O48"/>
    <mergeCell ref="C52:O52"/>
    <mergeCell ref="C73:O73"/>
    <mergeCell ref="C54:O54"/>
    <mergeCell ref="C59:O59"/>
    <mergeCell ref="C60:O60"/>
    <mergeCell ref="C61:O61"/>
    <mergeCell ref="C62:O62"/>
    <mergeCell ref="C63:O63"/>
    <mergeCell ref="C64:O64"/>
    <mergeCell ref="C65:O65"/>
    <mergeCell ref="C70:O70"/>
    <mergeCell ref="C71:O71"/>
    <mergeCell ref="C72:O72"/>
    <mergeCell ref="C74:O74"/>
    <mergeCell ref="S74:BH74"/>
    <mergeCell ref="C75:O75"/>
    <mergeCell ref="S75:BH75"/>
    <mergeCell ref="C76:O76"/>
    <mergeCell ref="S76:BH76"/>
    <mergeCell ref="C77:O77"/>
    <mergeCell ref="S77:BH77"/>
    <mergeCell ref="C78:O78"/>
    <mergeCell ref="S78:BH78"/>
    <mergeCell ref="C79:O79"/>
    <mergeCell ref="S79:BH79"/>
    <mergeCell ref="C88:O88"/>
    <mergeCell ref="C80:O80"/>
    <mergeCell ref="S80:BH80"/>
    <mergeCell ref="C81:O81"/>
    <mergeCell ref="C82:O82"/>
    <mergeCell ref="S82:BH82"/>
    <mergeCell ref="C83:O83"/>
    <mergeCell ref="S83:BH8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2022</vt:lpstr>
      <vt:lpstr>Условия работы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PlantMarket;8-495-280-08-97</dc:creator>
  <dcterms:created xsi:type="dcterms:W3CDTF">2022-03-14T07:22:38Z</dcterms:created>
  <dcterms:modified xsi:type="dcterms:W3CDTF">2022-05-19T08:35:27Z</dcterms:modified>
</cp:coreProperties>
</file>