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1794E1B8-93BC-4905-9C63-43DCFA9317F7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NEW 2023" sheetId="1" r:id="rId1"/>
    <sheet name="Условия работы" sheetId="2" r:id="rId2"/>
  </sheets>
  <definedNames>
    <definedName name="_xlnm._FilterDatabase" localSheetId="0" hidden="1">'NEW 2023'!$B$21:$V$312</definedName>
    <definedName name="dop">#REF!</definedName>
    <definedName name="hhh">#REF!</definedName>
    <definedName name="hhost">#NAME?</definedName>
    <definedName name="host">#REF!</definedName>
    <definedName name="oz">#REF!</definedName>
    <definedName name="tab" localSheetId="0">#REF!</definedName>
    <definedName name="tab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Склады" localSheetId="0">#REF!</definedName>
    <definedName name="Склады">#REF!</definedName>
    <definedName name="фото" localSheetId="0">'NEW 2023'!#REF!</definedName>
    <definedName name="фото" localSheetId="1">#NAME?</definedName>
    <definedName name="фото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4" i="1" l="1"/>
  <c r="L304" i="1"/>
  <c r="I304" i="1"/>
  <c r="N304" i="1" s="1"/>
  <c r="M303" i="1"/>
  <c r="L303" i="1"/>
  <c r="I303" i="1"/>
  <c r="N303" i="1" s="1"/>
  <c r="M302" i="1"/>
  <c r="L302" i="1"/>
  <c r="I302" i="1"/>
  <c r="N302" i="1" s="1"/>
  <c r="M301" i="1"/>
  <c r="L301" i="1"/>
  <c r="I301" i="1"/>
  <c r="N301" i="1" s="1"/>
  <c r="M300" i="1"/>
  <c r="L300" i="1"/>
  <c r="I300" i="1"/>
  <c r="N300" i="1" s="1"/>
  <c r="M299" i="1"/>
  <c r="L299" i="1"/>
  <c r="I299" i="1"/>
  <c r="N299" i="1" s="1"/>
  <c r="N298" i="1"/>
  <c r="L298" i="1"/>
  <c r="H298" i="1"/>
  <c r="M298" i="1" s="1"/>
  <c r="M297" i="1"/>
  <c r="L297" i="1"/>
  <c r="I297" i="1"/>
  <c r="N297" i="1" s="1"/>
  <c r="M296" i="1"/>
  <c r="L296" i="1"/>
  <c r="I296" i="1"/>
  <c r="N296" i="1" s="1"/>
  <c r="M295" i="1"/>
  <c r="L295" i="1"/>
  <c r="I295" i="1"/>
  <c r="N295" i="1" s="1"/>
  <c r="M294" i="1"/>
  <c r="L294" i="1"/>
  <c r="I294" i="1"/>
  <c r="N294" i="1" s="1"/>
  <c r="N293" i="1"/>
  <c r="L293" i="1"/>
  <c r="H293" i="1"/>
  <c r="M293" i="1" s="1"/>
  <c r="M292" i="1"/>
  <c r="L292" i="1"/>
  <c r="I292" i="1"/>
  <c r="N292" i="1" s="1"/>
  <c r="M291" i="1"/>
  <c r="L291" i="1"/>
  <c r="I291" i="1"/>
  <c r="N291" i="1" s="1"/>
  <c r="M290" i="1"/>
  <c r="L290" i="1"/>
  <c r="I290" i="1"/>
  <c r="N290" i="1" s="1"/>
  <c r="M289" i="1"/>
  <c r="L289" i="1"/>
  <c r="I289" i="1"/>
  <c r="N289" i="1" s="1"/>
  <c r="M288" i="1"/>
  <c r="L288" i="1"/>
  <c r="I288" i="1"/>
  <c r="N288" i="1" s="1"/>
  <c r="M287" i="1"/>
  <c r="L287" i="1"/>
  <c r="I287" i="1"/>
  <c r="N287" i="1" s="1"/>
  <c r="M286" i="1"/>
  <c r="L286" i="1"/>
  <c r="I286" i="1"/>
  <c r="N286" i="1" s="1"/>
  <c r="M285" i="1"/>
  <c r="L285" i="1"/>
  <c r="I285" i="1"/>
  <c r="N285" i="1" s="1"/>
  <c r="M284" i="1"/>
  <c r="L284" i="1"/>
  <c r="I284" i="1"/>
  <c r="N284" i="1" s="1"/>
  <c r="M283" i="1"/>
  <c r="L283" i="1"/>
  <c r="I283" i="1"/>
  <c r="N283" i="1" s="1"/>
  <c r="N282" i="1"/>
  <c r="L282" i="1"/>
  <c r="H282" i="1"/>
  <c r="M282" i="1" s="1"/>
  <c r="M281" i="1"/>
  <c r="L281" i="1"/>
  <c r="I281" i="1"/>
  <c r="N281" i="1" s="1"/>
  <c r="M280" i="1"/>
  <c r="L280" i="1"/>
  <c r="I280" i="1"/>
  <c r="N280" i="1" s="1"/>
  <c r="M279" i="1"/>
  <c r="L279" i="1"/>
  <c r="I279" i="1"/>
  <c r="N279" i="1" s="1"/>
  <c r="M278" i="1"/>
  <c r="L278" i="1"/>
  <c r="I278" i="1"/>
  <c r="N278" i="1" s="1"/>
  <c r="M277" i="1"/>
  <c r="L277" i="1"/>
  <c r="I277" i="1"/>
  <c r="N277" i="1" s="1"/>
  <c r="M276" i="1"/>
  <c r="L276" i="1"/>
  <c r="I276" i="1"/>
  <c r="N276" i="1" s="1"/>
  <c r="M275" i="1"/>
  <c r="L275" i="1"/>
  <c r="I275" i="1"/>
  <c r="N275" i="1" s="1"/>
  <c r="M274" i="1"/>
  <c r="L274" i="1"/>
  <c r="I274" i="1"/>
  <c r="N274" i="1" s="1"/>
  <c r="M273" i="1"/>
  <c r="L273" i="1"/>
  <c r="I273" i="1"/>
  <c r="N273" i="1" s="1"/>
  <c r="M272" i="1"/>
  <c r="L272" i="1"/>
  <c r="I272" i="1"/>
  <c r="N272" i="1" s="1"/>
  <c r="N271" i="1"/>
  <c r="L271" i="1"/>
  <c r="H271" i="1"/>
  <c r="M271" i="1" s="1"/>
  <c r="M270" i="1"/>
  <c r="L270" i="1"/>
  <c r="I270" i="1"/>
  <c r="N270" i="1" s="1"/>
  <c r="M269" i="1"/>
  <c r="L269" i="1"/>
  <c r="I269" i="1"/>
  <c r="N269" i="1" s="1"/>
  <c r="M268" i="1"/>
  <c r="L268" i="1"/>
  <c r="I268" i="1"/>
  <c r="N268" i="1" s="1"/>
  <c r="M267" i="1"/>
  <c r="L267" i="1"/>
  <c r="I267" i="1"/>
  <c r="N267" i="1" s="1"/>
  <c r="M266" i="1"/>
  <c r="L266" i="1"/>
  <c r="I266" i="1"/>
  <c r="N266" i="1" s="1"/>
  <c r="M265" i="1"/>
  <c r="L265" i="1"/>
  <c r="I265" i="1"/>
  <c r="N265" i="1" s="1"/>
  <c r="M264" i="1"/>
  <c r="L264" i="1"/>
  <c r="I264" i="1"/>
  <c r="N264" i="1" s="1"/>
  <c r="M263" i="1"/>
  <c r="L263" i="1"/>
  <c r="I263" i="1"/>
  <c r="N263" i="1" s="1"/>
  <c r="M262" i="1"/>
  <c r="L262" i="1"/>
  <c r="I262" i="1"/>
  <c r="N262" i="1" s="1"/>
  <c r="M261" i="1"/>
  <c r="L261" i="1"/>
  <c r="I261" i="1"/>
  <c r="N261" i="1" s="1"/>
  <c r="M260" i="1"/>
  <c r="L260" i="1"/>
  <c r="I260" i="1"/>
  <c r="N260" i="1" s="1"/>
  <c r="M259" i="1"/>
  <c r="L259" i="1"/>
  <c r="I259" i="1"/>
  <c r="N259" i="1" s="1"/>
  <c r="M258" i="1"/>
  <c r="L258" i="1"/>
  <c r="I258" i="1"/>
  <c r="N258" i="1" s="1"/>
  <c r="M257" i="1"/>
  <c r="L257" i="1"/>
  <c r="I257" i="1"/>
  <c r="N257" i="1" s="1"/>
  <c r="M256" i="1"/>
  <c r="L256" i="1"/>
  <c r="I256" i="1"/>
  <c r="N256" i="1" s="1"/>
  <c r="M255" i="1"/>
  <c r="L255" i="1"/>
  <c r="I255" i="1"/>
  <c r="N255" i="1" s="1"/>
  <c r="M254" i="1"/>
  <c r="L254" i="1"/>
  <c r="I254" i="1"/>
  <c r="N254" i="1" s="1"/>
  <c r="M253" i="1"/>
  <c r="L253" i="1"/>
  <c r="I253" i="1"/>
  <c r="N253" i="1" s="1"/>
  <c r="M252" i="1"/>
  <c r="L252" i="1"/>
  <c r="I252" i="1"/>
  <c r="N252" i="1" s="1"/>
  <c r="M251" i="1"/>
  <c r="L251" i="1"/>
  <c r="I251" i="1"/>
  <c r="N251" i="1" s="1"/>
  <c r="N250" i="1"/>
  <c r="L250" i="1"/>
  <c r="H250" i="1"/>
  <c r="M250" i="1" s="1"/>
  <c r="M249" i="1"/>
  <c r="L249" i="1"/>
  <c r="I249" i="1"/>
  <c r="N249" i="1" s="1"/>
  <c r="M248" i="1"/>
  <c r="L248" i="1"/>
  <c r="I248" i="1"/>
  <c r="N248" i="1" s="1"/>
  <c r="M247" i="1"/>
  <c r="L247" i="1"/>
  <c r="I247" i="1"/>
  <c r="N247" i="1" s="1"/>
  <c r="M246" i="1"/>
  <c r="L246" i="1"/>
  <c r="I246" i="1"/>
  <c r="N246" i="1" s="1"/>
  <c r="M245" i="1"/>
  <c r="L245" i="1"/>
  <c r="I245" i="1"/>
  <c r="N245" i="1" s="1"/>
  <c r="N244" i="1"/>
  <c r="L244" i="1"/>
  <c r="H244" i="1"/>
  <c r="M244" i="1" s="1"/>
  <c r="M243" i="1"/>
  <c r="L243" i="1"/>
  <c r="I243" i="1"/>
  <c r="N243" i="1" s="1"/>
  <c r="M242" i="1"/>
  <c r="L242" i="1"/>
  <c r="I242" i="1"/>
  <c r="N242" i="1" s="1"/>
  <c r="M241" i="1"/>
  <c r="L241" i="1"/>
  <c r="I241" i="1"/>
  <c r="N241" i="1" s="1"/>
  <c r="M240" i="1"/>
  <c r="L240" i="1"/>
  <c r="I240" i="1"/>
  <c r="N240" i="1" s="1"/>
  <c r="M239" i="1"/>
  <c r="L239" i="1"/>
  <c r="I239" i="1"/>
  <c r="N239" i="1" s="1"/>
  <c r="N238" i="1"/>
  <c r="L238" i="1"/>
  <c r="H238" i="1"/>
  <c r="M238" i="1" s="1"/>
  <c r="M237" i="1"/>
  <c r="L237" i="1"/>
  <c r="I237" i="1"/>
  <c r="N237" i="1" s="1"/>
  <c r="M236" i="1"/>
  <c r="L236" i="1"/>
  <c r="I236" i="1"/>
  <c r="N236" i="1" s="1"/>
  <c r="N235" i="1"/>
  <c r="L235" i="1"/>
  <c r="H235" i="1"/>
  <c r="M235" i="1" s="1"/>
  <c r="M234" i="1"/>
  <c r="L234" i="1"/>
  <c r="I234" i="1"/>
  <c r="N234" i="1" s="1"/>
  <c r="M233" i="1"/>
  <c r="L233" i="1"/>
  <c r="I233" i="1"/>
  <c r="N233" i="1" s="1"/>
  <c r="M232" i="1"/>
  <c r="L232" i="1"/>
  <c r="I232" i="1"/>
  <c r="N232" i="1" s="1"/>
  <c r="M231" i="1"/>
  <c r="L231" i="1"/>
  <c r="I231" i="1"/>
  <c r="N231" i="1" s="1"/>
  <c r="M230" i="1"/>
  <c r="L230" i="1"/>
  <c r="I230" i="1"/>
  <c r="N230" i="1" s="1"/>
  <c r="M229" i="1"/>
  <c r="L229" i="1"/>
  <c r="I229" i="1"/>
  <c r="N229" i="1" s="1"/>
  <c r="M228" i="1"/>
  <c r="L228" i="1"/>
  <c r="I228" i="1"/>
  <c r="N228" i="1" s="1"/>
  <c r="M227" i="1"/>
  <c r="L227" i="1"/>
  <c r="I227" i="1"/>
  <c r="N227" i="1" s="1"/>
  <c r="M226" i="1"/>
  <c r="L226" i="1"/>
  <c r="I226" i="1"/>
  <c r="N226" i="1" s="1"/>
  <c r="M225" i="1"/>
  <c r="L225" i="1"/>
  <c r="I225" i="1"/>
  <c r="N225" i="1" s="1"/>
  <c r="M224" i="1"/>
  <c r="L224" i="1"/>
  <c r="I224" i="1"/>
  <c r="N224" i="1" s="1"/>
  <c r="M223" i="1"/>
  <c r="L223" i="1"/>
  <c r="I223" i="1"/>
  <c r="N223" i="1" s="1"/>
  <c r="M222" i="1"/>
  <c r="L222" i="1"/>
  <c r="I222" i="1"/>
  <c r="N222" i="1" s="1"/>
  <c r="N221" i="1"/>
  <c r="L221" i="1"/>
  <c r="H221" i="1"/>
  <c r="M221" i="1" s="1"/>
  <c r="M220" i="1"/>
  <c r="L220" i="1"/>
  <c r="I220" i="1"/>
  <c r="N220" i="1" s="1"/>
  <c r="M219" i="1"/>
  <c r="L219" i="1"/>
  <c r="I219" i="1"/>
  <c r="N219" i="1" s="1"/>
  <c r="M218" i="1"/>
  <c r="L218" i="1"/>
  <c r="I218" i="1"/>
  <c r="N218" i="1" s="1"/>
  <c r="M217" i="1"/>
  <c r="L217" i="1"/>
  <c r="I217" i="1"/>
  <c r="N217" i="1" s="1"/>
  <c r="N216" i="1"/>
  <c r="L216" i="1"/>
  <c r="H216" i="1"/>
  <c r="M216" i="1" s="1"/>
  <c r="M215" i="1"/>
  <c r="L215" i="1"/>
  <c r="I215" i="1"/>
  <c r="N215" i="1" s="1"/>
  <c r="M214" i="1"/>
  <c r="L214" i="1"/>
  <c r="I214" i="1"/>
  <c r="N214" i="1" s="1"/>
  <c r="M213" i="1"/>
  <c r="L213" i="1"/>
  <c r="I213" i="1"/>
  <c r="N213" i="1" s="1"/>
  <c r="M212" i="1"/>
  <c r="L212" i="1"/>
  <c r="I212" i="1"/>
  <c r="N212" i="1" s="1"/>
  <c r="M211" i="1"/>
  <c r="L211" i="1"/>
  <c r="I211" i="1"/>
  <c r="N211" i="1" s="1"/>
  <c r="M210" i="1"/>
  <c r="L210" i="1"/>
  <c r="I210" i="1"/>
  <c r="N210" i="1" s="1"/>
  <c r="M209" i="1"/>
  <c r="L209" i="1"/>
  <c r="I209" i="1"/>
  <c r="N209" i="1" s="1"/>
  <c r="M208" i="1"/>
  <c r="L208" i="1"/>
  <c r="I208" i="1"/>
  <c r="N208" i="1" s="1"/>
  <c r="M207" i="1"/>
  <c r="L207" i="1"/>
  <c r="I207" i="1"/>
  <c r="N207" i="1" s="1"/>
  <c r="M206" i="1"/>
  <c r="L206" i="1"/>
  <c r="I206" i="1"/>
  <c r="N206" i="1" s="1"/>
  <c r="M205" i="1"/>
  <c r="L205" i="1"/>
  <c r="I205" i="1"/>
  <c r="N205" i="1" s="1"/>
  <c r="M204" i="1"/>
  <c r="L204" i="1"/>
  <c r="I204" i="1"/>
  <c r="N204" i="1" s="1"/>
  <c r="M203" i="1"/>
  <c r="L203" i="1"/>
  <c r="I203" i="1"/>
  <c r="N203" i="1" s="1"/>
  <c r="M202" i="1"/>
  <c r="L202" i="1"/>
  <c r="I202" i="1"/>
  <c r="N202" i="1" s="1"/>
  <c r="M201" i="1"/>
  <c r="L201" i="1"/>
  <c r="I201" i="1"/>
  <c r="N201" i="1" s="1"/>
  <c r="M200" i="1"/>
  <c r="L200" i="1"/>
  <c r="I200" i="1"/>
  <c r="N200" i="1" s="1"/>
  <c r="M199" i="1"/>
  <c r="L199" i="1"/>
  <c r="I199" i="1"/>
  <c r="N199" i="1" s="1"/>
  <c r="M198" i="1"/>
  <c r="L198" i="1"/>
  <c r="I198" i="1"/>
  <c r="N198" i="1" s="1"/>
  <c r="M197" i="1"/>
  <c r="L197" i="1"/>
  <c r="I197" i="1"/>
  <c r="N197" i="1" s="1"/>
  <c r="M196" i="1"/>
  <c r="L196" i="1"/>
  <c r="I196" i="1"/>
  <c r="N196" i="1" s="1"/>
  <c r="M195" i="1"/>
  <c r="L195" i="1"/>
  <c r="I195" i="1"/>
  <c r="N195" i="1" s="1"/>
  <c r="N194" i="1"/>
  <c r="L194" i="1"/>
  <c r="H194" i="1"/>
  <c r="M194" i="1" s="1"/>
  <c r="M193" i="1"/>
  <c r="L193" i="1"/>
  <c r="I193" i="1"/>
  <c r="N193" i="1" s="1"/>
  <c r="N192" i="1"/>
  <c r="L192" i="1"/>
  <c r="H192" i="1"/>
  <c r="M192" i="1" s="1"/>
  <c r="M191" i="1"/>
  <c r="L191" i="1"/>
  <c r="I191" i="1"/>
  <c r="N191" i="1" s="1"/>
  <c r="M190" i="1"/>
  <c r="L190" i="1"/>
  <c r="I190" i="1"/>
  <c r="N190" i="1" s="1"/>
  <c r="M189" i="1"/>
  <c r="L189" i="1"/>
  <c r="I189" i="1"/>
  <c r="N189" i="1" s="1"/>
  <c r="M188" i="1"/>
  <c r="L188" i="1"/>
  <c r="I188" i="1"/>
  <c r="N188" i="1" s="1"/>
  <c r="M187" i="1"/>
  <c r="L187" i="1"/>
  <c r="I187" i="1"/>
  <c r="N187" i="1" s="1"/>
  <c r="M186" i="1"/>
  <c r="L186" i="1"/>
  <c r="I186" i="1"/>
  <c r="N186" i="1" s="1"/>
  <c r="M185" i="1"/>
  <c r="L185" i="1"/>
  <c r="I185" i="1"/>
  <c r="N185" i="1" s="1"/>
  <c r="M184" i="1"/>
  <c r="L184" i="1"/>
  <c r="I184" i="1"/>
  <c r="N184" i="1" s="1"/>
  <c r="M183" i="1"/>
  <c r="L183" i="1"/>
  <c r="I183" i="1"/>
  <c r="N183" i="1" s="1"/>
  <c r="M182" i="1"/>
  <c r="L182" i="1"/>
  <c r="I182" i="1"/>
  <c r="N182" i="1" s="1"/>
  <c r="M181" i="1"/>
  <c r="L181" i="1"/>
  <c r="I181" i="1"/>
  <c r="N181" i="1" s="1"/>
  <c r="M180" i="1"/>
  <c r="L180" i="1"/>
  <c r="I180" i="1"/>
  <c r="N180" i="1" s="1"/>
  <c r="M179" i="1"/>
  <c r="L179" i="1"/>
  <c r="I179" i="1"/>
  <c r="N179" i="1" s="1"/>
  <c r="M178" i="1"/>
  <c r="L178" i="1"/>
  <c r="I178" i="1"/>
  <c r="N178" i="1" s="1"/>
  <c r="M177" i="1"/>
  <c r="L177" i="1"/>
  <c r="I177" i="1"/>
  <c r="N177" i="1" s="1"/>
  <c r="M176" i="1"/>
  <c r="L176" i="1"/>
  <c r="I176" i="1"/>
  <c r="N176" i="1" s="1"/>
  <c r="N175" i="1"/>
  <c r="L175" i="1"/>
  <c r="H175" i="1"/>
  <c r="M175" i="1" s="1"/>
  <c r="M174" i="1"/>
  <c r="L174" i="1"/>
  <c r="I174" i="1"/>
  <c r="N174" i="1" s="1"/>
  <c r="M173" i="1"/>
  <c r="L173" i="1"/>
  <c r="I173" i="1"/>
  <c r="N173" i="1" s="1"/>
  <c r="M172" i="1"/>
  <c r="L172" i="1"/>
  <c r="I172" i="1"/>
  <c r="N172" i="1" s="1"/>
  <c r="M171" i="1"/>
  <c r="L171" i="1"/>
  <c r="I171" i="1"/>
  <c r="N171" i="1" s="1"/>
  <c r="N170" i="1"/>
  <c r="L170" i="1"/>
  <c r="H170" i="1"/>
  <c r="M170" i="1" s="1"/>
  <c r="M169" i="1"/>
  <c r="L169" i="1"/>
  <c r="I169" i="1"/>
  <c r="N169" i="1" s="1"/>
  <c r="M168" i="1"/>
  <c r="L168" i="1"/>
  <c r="I168" i="1"/>
  <c r="N168" i="1" s="1"/>
  <c r="M167" i="1"/>
  <c r="L167" i="1"/>
  <c r="I167" i="1"/>
  <c r="N167" i="1" s="1"/>
  <c r="M166" i="1"/>
  <c r="L166" i="1"/>
  <c r="I166" i="1"/>
  <c r="N166" i="1" s="1"/>
  <c r="M165" i="1"/>
  <c r="L165" i="1"/>
  <c r="I165" i="1"/>
  <c r="N165" i="1" s="1"/>
  <c r="M164" i="1"/>
  <c r="L164" i="1"/>
  <c r="I164" i="1"/>
  <c r="N164" i="1" s="1"/>
  <c r="M163" i="1"/>
  <c r="L163" i="1"/>
  <c r="I163" i="1"/>
  <c r="N163" i="1" s="1"/>
  <c r="M162" i="1"/>
  <c r="L162" i="1"/>
  <c r="I162" i="1"/>
  <c r="N162" i="1" s="1"/>
  <c r="M161" i="1"/>
  <c r="L161" i="1"/>
  <c r="I161" i="1"/>
  <c r="N161" i="1" s="1"/>
  <c r="M160" i="1"/>
  <c r="L160" i="1"/>
  <c r="I160" i="1"/>
  <c r="N160" i="1" s="1"/>
  <c r="M159" i="1"/>
  <c r="L159" i="1"/>
  <c r="I159" i="1"/>
  <c r="N159" i="1" s="1"/>
  <c r="M158" i="1"/>
  <c r="L158" i="1"/>
  <c r="I158" i="1"/>
  <c r="N158" i="1" s="1"/>
  <c r="M157" i="1"/>
  <c r="L157" i="1"/>
  <c r="I157" i="1"/>
  <c r="N157" i="1" s="1"/>
  <c r="M156" i="1"/>
  <c r="L156" i="1"/>
  <c r="I156" i="1"/>
  <c r="N156" i="1" s="1"/>
  <c r="M155" i="1"/>
  <c r="L155" i="1"/>
  <c r="I155" i="1"/>
  <c r="N155" i="1" s="1"/>
  <c r="M154" i="1"/>
  <c r="L154" i="1"/>
  <c r="I154" i="1"/>
  <c r="N154" i="1" s="1"/>
  <c r="M153" i="1"/>
  <c r="L153" i="1"/>
  <c r="I153" i="1"/>
  <c r="N153" i="1" s="1"/>
  <c r="M152" i="1"/>
  <c r="L152" i="1"/>
  <c r="I152" i="1"/>
  <c r="N152" i="1" s="1"/>
  <c r="M151" i="1"/>
  <c r="L151" i="1"/>
  <c r="I151" i="1"/>
  <c r="N151" i="1" s="1"/>
  <c r="M150" i="1"/>
  <c r="L150" i="1"/>
  <c r="I150" i="1"/>
  <c r="N150" i="1" s="1"/>
  <c r="N149" i="1"/>
  <c r="L149" i="1"/>
  <c r="H149" i="1"/>
  <c r="M149" i="1" s="1"/>
  <c r="M148" i="1"/>
  <c r="L148" i="1"/>
  <c r="I148" i="1"/>
  <c r="N148" i="1" s="1"/>
  <c r="M147" i="1"/>
  <c r="L147" i="1"/>
  <c r="I147" i="1"/>
  <c r="N147" i="1" s="1"/>
  <c r="N146" i="1"/>
  <c r="L146" i="1"/>
  <c r="H146" i="1"/>
  <c r="M146" i="1" s="1"/>
  <c r="M145" i="1"/>
  <c r="L145" i="1"/>
  <c r="I145" i="1"/>
  <c r="N145" i="1" s="1"/>
  <c r="M144" i="1"/>
  <c r="L144" i="1"/>
  <c r="I144" i="1"/>
  <c r="N144" i="1" s="1"/>
  <c r="M143" i="1"/>
  <c r="L143" i="1"/>
  <c r="I143" i="1"/>
  <c r="N143" i="1" s="1"/>
  <c r="M142" i="1"/>
  <c r="L142" i="1"/>
  <c r="I142" i="1"/>
  <c r="N142" i="1" s="1"/>
  <c r="N141" i="1"/>
  <c r="L141" i="1"/>
  <c r="H141" i="1"/>
  <c r="M141" i="1" s="1"/>
  <c r="M140" i="1"/>
  <c r="L140" i="1"/>
  <c r="I140" i="1"/>
  <c r="N140" i="1" s="1"/>
  <c r="M139" i="1"/>
  <c r="L139" i="1"/>
  <c r="I139" i="1"/>
  <c r="N139" i="1" s="1"/>
  <c r="M138" i="1"/>
  <c r="L138" i="1"/>
  <c r="I138" i="1"/>
  <c r="N138" i="1" s="1"/>
  <c r="N137" i="1"/>
  <c r="L137" i="1"/>
  <c r="H137" i="1"/>
  <c r="M137" i="1" s="1"/>
  <c r="M136" i="1"/>
  <c r="L136" i="1"/>
  <c r="I136" i="1"/>
  <c r="N136" i="1" s="1"/>
  <c r="M135" i="1"/>
  <c r="L135" i="1"/>
  <c r="I135" i="1"/>
  <c r="N135" i="1" s="1"/>
  <c r="M134" i="1"/>
  <c r="L134" i="1"/>
  <c r="I134" i="1"/>
  <c r="N134" i="1" s="1"/>
  <c r="M133" i="1"/>
  <c r="L133" i="1"/>
  <c r="I133" i="1"/>
  <c r="N133" i="1" s="1"/>
  <c r="M132" i="1"/>
  <c r="L132" i="1"/>
  <c r="I132" i="1"/>
  <c r="N132" i="1" s="1"/>
  <c r="M131" i="1"/>
  <c r="L131" i="1"/>
  <c r="I131" i="1"/>
  <c r="N131" i="1" s="1"/>
  <c r="M130" i="1"/>
  <c r="L130" i="1"/>
  <c r="I130" i="1"/>
  <c r="N130" i="1" s="1"/>
  <c r="M129" i="1"/>
  <c r="L129" i="1"/>
  <c r="I129" i="1"/>
  <c r="N129" i="1" s="1"/>
  <c r="M128" i="1"/>
  <c r="L128" i="1"/>
  <c r="I128" i="1"/>
  <c r="N128" i="1" s="1"/>
  <c r="M127" i="1"/>
  <c r="L127" i="1"/>
  <c r="I127" i="1"/>
  <c r="N127" i="1" s="1"/>
  <c r="M126" i="1"/>
  <c r="L126" i="1"/>
  <c r="I126" i="1"/>
  <c r="N126" i="1" s="1"/>
  <c r="N125" i="1"/>
  <c r="L125" i="1"/>
  <c r="H125" i="1"/>
  <c r="M125" i="1" s="1"/>
  <c r="N124" i="1"/>
  <c r="L124" i="1"/>
  <c r="H124" i="1"/>
  <c r="M124" i="1" s="1"/>
  <c r="M123" i="1"/>
  <c r="L123" i="1"/>
  <c r="I123" i="1"/>
  <c r="N123" i="1" s="1"/>
  <c r="M122" i="1"/>
  <c r="L122" i="1"/>
  <c r="I122" i="1"/>
  <c r="N122" i="1" s="1"/>
  <c r="M121" i="1"/>
  <c r="L121" i="1"/>
  <c r="I121" i="1"/>
  <c r="N121" i="1" s="1"/>
  <c r="M120" i="1"/>
  <c r="L120" i="1"/>
  <c r="I120" i="1"/>
  <c r="N120" i="1" s="1"/>
  <c r="M119" i="1"/>
  <c r="L119" i="1"/>
  <c r="I119" i="1"/>
  <c r="N119" i="1" s="1"/>
  <c r="M118" i="1"/>
  <c r="L118" i="1"/>
  <c r="I118" i="1"/>
  <c r="N118" i="1" s="1"/>
  <c r="M117" i="1"/>
  <c r="L117" i="1"/>
  <c r="I117" i="1"/>
  <c r="N117" i="1" s="1"/>
  <c r="N116" i="1"/>
  <c r="L116" i="1"/>
  <c r="H116" i="1"/>
  <c r="M116" i="1" s="1"/>
  <c r="M115" i="1"/>
  <c r="L115" i="1"/>
  <c r="I115" i="1"/>
  <c r="N115" i="1" s="1"/>
  <c r="M114" i="1"/>
  <c r="L114" i="1"/>
  <c r="I114" i="1"/>
  <c r="N114" i="1" s="1"/>
  <c r="N113" i="1"/>
  <c r="L113" i="1"/>
  <c r="H113" i="1"/>
  <c r="M113" i="1" s="1"/>
  <c r="M112" i="1"/>
  <c r="L112" i="1"/>
  <c r="I112" i="1"/>
  <c r="N112" i="1" s="1"/>
  <c r="M111" i="1"/>
  <c r="L111" i="1"/>
  <c r="I111" i="1"/>
  <c r="N111" i="1" s="1"/>
  <c r="M110" i="1"/>
  <c r="L110" i="1"/>
  <c r="I110" i="1"/>
  <c r="N110" i="1" s="1"/>
  <c r="M109" i="1"/>
  <c r="L109" i="1"/>
  <c r="I109" i="1"/>
  <c r="N109" i="1" s="1"/>
  <c r="M108" i="1"/>
  <c r="L108" i="1"/>
  <c r="I108" i="1"/>
  <c r="N108" i="1" s="1"/>
  <c r="M107" i="1"/>
  <c r="L107" i="1"/>
  <c r="I107" i="1"/>
  <c r="N107" i="1" s="1"/>
  <c r="M106" i="1"/>
  <c r="L106" i="1"/>
  <c r="I106" i="1"/>
  <c r="N106" i="1" s="1"/>
  <c r="N105" i="1"/>
  <c r="L105" i="1"/>
  <c r="H105" i="1"/>
  <c r="M105" i="1" s="1"/>
  <c r="N104" i="1"/>
  <c r="L104" i="1"/>
  <c r="H104" i="1"/>
  <c r="M104" i="1" s="1"/>
  <c r="M103" i="1"/>
  <c r="L103" i="1"/>
  <c r="I103" i="1"/>
  <c r="N103" i="1" s="1"/>
  <c r="M102" i="1"/>
  <c r="L102" i="1"/>
  <c r="I102" i="1"/>
  <c r="N102" i="1" s="1"/>
  <c r="M101" i="1"/>
  <c r="L101" i="1"/>
  <c r="I101" i="1"/>
  <c r="N101" i="1" s="1"/>
  <c r="M100" i="1"/>
  <c r="L100" i="1"/>
  <c r="I100" i="1"/>
  <c r="N100" i="1" s="1"/>
  <c r="M99" i="1"/>
  <c r="L99" i="1"/>
  <c r="I99" i="1"/>
  <c r="N99" i="1" s="1"/>
  <c r="M98" i="1"/>
  <c r="L98" i="1"/>
  <c r="I98" i="1"/>
  <c r="N98" i="1" s="1"/>
  <c r="M97" i="1"/>
  <c r="L97" i="1"/>
  <c r="I97" i="1"/>
  <c r="N97" i="1" s="1"/>
  <c r="M96" i="1"/>
  <c r="L96" i="1"/>
  <c r="I96" i="1"/>
  <c r="N96" i="1" s="1"/>
  <c r="M95" i="1"/>
  <c r="L95" i="1"/>
  <c r="I95" i="1"/>
  <c r="N95" i="1" s="1"/>
  <c r="M94" i="1"/>
  <c r="L94" i="1"/>
  <c r="I94" i="1"/>
  <c r="N94" i="1" s="1"/>
  <c r="M93" i="1"/>
  <c r="L93" i="1"/>
  <c r="I93" i="1"/>
  <c r="N93" i="1" s="1"/>
  <c r="M92" i="1"/>
  <c r="L92" i="1"/>
  <c r="I92" i="1"/>
  <c r="N92" i="1" s="1"/>
  <c r="N91" i="1"/>
  <c r="L91" i="1"/>
  <c r="H91" i="1"/>
  <c r="M91" i="1" s="1"/>
  <c r="M90" i="1"/>
  <c r="L90" i="1"/>
  <c r="I90" i="1"/>
  <c r="N90" i="1" s="1"/>
  <c r="M89" i="1"/>
  <c r="L89" i="1"/>
  <c r="I89" i="1"/>
  <c r="N89" i="1" s="1"/>
  <c r="M88" i="1"/>
  <c r="L88" i="1"/>
  <c r="I88" i="1"/>
  <c r="N88" i="1" s="1"/>
  <c r="M87" i="1"/>
  <c r="L87" i="1"/>
  <c r="I87" i="1"/>
  <c r="N87" i="1" s="1"/>
  <c r="M86" i="1"/>
  <c r="L86" i="1"/>
  <c r="I86" i="1"/>
  <c r="N86" i="1" s="1"/>
  <c r="M85" i="1"/>
  <c r="L85" i="1"/>
  <c r="I85" i="1"/>
  <c r="N85" i="1" s="1"/>
  <c r="M84" i="1"/>
  <c r="L84" i="1"/>
  <c r="I84" i="1"/>
  <c r="N84" i="1" s="1"/>
  <c r="M83" i="1"/>
  <c r="L83" i="1"/>
  <c r="I83" i="1"/>
  <c r="N83" i="1" s="1"/>
  <c r="M82" i="1"/>
  <c r="L82" i="1"/>
  <c r="I82" i="1"/>
  <c r="N82" i="1" s="1"/>
  <c r="M81" i="1"/>
  <c r="L81" i="1"/>
  <c r="I81" i="1"/>
  <c r="N81" i="1" s="1"/>
  <c r="M80" i="1"/>
  <c r="L80" i="1"/>
  <c r="I80" i="1"/>
  <c r="N80" i="1" s="1"/>
  <c r="M79" i="1"/>
  <c r="L79" i="1"/>
  <c r="I79" i="1"/>
  <c r="N79" i="1" s="1"/>
  <c r="M78" i="1"/>
  <c r="L78" i="1"/>
  <c r="I78" i="1"/>
  <c r="N78" i="1" s="1"/>
  <c r="M77" i="1"/>
  <c r="L77" i="1"/>
  <c r="I77" i="1"/>
  <c r="N77" i="1" s="1"/>
  <c r="M76" i="1"/>
  <c r="L76" i="1"/>
  <c r="I76" i="1"/>
  <c r="N76" i="1" s="1"/>
  <c r="M75" i="1"/>
  <c r="L75" i="1"/>
  <c r="I75" i="1"/>
  <c r="N75" i="1" s="1"/>
  <c r="M74" i="1"/>
  <c r="L74" i="1"/>
  <c r="I74" i="1"/>
  <c r="N74" i="1" s="1"/>
  <c r="M73" i="1"/>
  <c r="L73" i="1"/>
  <c r="I73" i="1"/>
  <c r="N73" i="1" s="1"/>
  <c r="N72" i="1"/>
  <c r="L72" i="1"/>
  <c r="H72" i="1"/>
  <c r="M72" i="1" s="1"/>
  <c r="M71" i="1"/>
  <c r="L71" i="1"/>
  <c r="I71" i="1"/>
  <c r="N71" i="1" s="1"/>
  <c r="M70" i="1"/>
  <c r="L70" i="1"/>
  <c r="I70" i="1"/>
  <c r="N70" i="1" s="1"/>
  <c r="M69" i="1"/>
  <c r="L69" i="1"/>
  <c r="I69" i="1"/>
  <c r="N69" i="1" s="1"/>
  <c r="M68" i="1"/>
  <c r="L68" i="1"/>
  <c r="I68" i="1"/>
  <c r="N68" i="1" s="1"/>
  <c r="M67" i="1"/>
  <c r="L67" i="1"/>
  <c r="I67" i="1"/>
  <c r="N67" i="1" s="1"/>
  <c r="M66" i="1"/>
  <c r="L66" i="1"/>
  <c r="I66" i="1"/>
  <c r="N66" i="1" s="1"/>
  <c r="N65" i="1"/>
  <c r="L65" i="1"/>
  <c r="H65" i="1"/>
  <c r="M65" i="1" s="1"/>
  <c r="M64" i="1"/>
  <c r="L64" i="1"/>
  <c r="I64" i="1"/>
  <c r="N64" i="1" s="1"/>
  <c r="M63" i="1"/>
  <c r="L63" i="1"/>
  <c r="I63" i="1"/>
  <c r="N63" i="1" s="1"/>
  <c r="M62" i="1"/>
  <c r="L62" i="1"/>
  <c r="I62" i="1"/>
  <c r="N62" i="1" s="1"/>
  <c r="M61" i="1"/>
  <c r="L61" i="1"/>
  <c r="I61" i="1"/>
  <c r="N61" i="1" s="1"/>
  <c r="M60" i="1"/>
  <c r="L60" i="1"/>
  <c r="I60" i="1"/>
  <c r="N60" i="1" s="1"/>
  <c r="M59" i="1"/>
  <c r="L59" i="1"/>
  <c r="I59" i="1"/>
  <c r="N59" i="1" s="1"/>
  <c r="M58" i="1"/>
  <c r="L58" i="1"/>
  <c r="I58" i="1"/>
  <c r="N58" i="1" s="1"/>
  <c r="M57" i="1"/>
  <c r="L57" i="1"/>
  <c r="I57" i="1"/>
  <c r="N57" i="1" s="1"/>
  <c r="M56" i="1"/>
  <c r="L56" i="1"/>
  <c r="I56" i="1"/>
  <c r="N56" i="1" s="1"/>
  <c r="M55" i="1"/>
  <c r="L55" i="1"/>
  <c r="I55" i="1"/>
  <c r="N55" i="1" s="1"/>
  <c r="M54" i="1"/>
  <c r="L54" i="1"/>
  <c r="I54" i="1"/>
  <c r="N54" i="1" s="1"/>
  <c r="M53" i="1"/>
  <c r="L53" i="1"/>
  <c r="I53" i="1"/>
  <c r="N53" i="1" s="1"/>
  <c r="N52" i="1"/>
  <c r="L52" i="1"/>
  <c r="H52" i="1"/>
  <c r="M52" i="1" s="1"/>
  <c r="M51" i="1"/>
  <c r="L51" i="1"/>
  <c r="I51" i="1"/>
  <c r="N51" i="1" s="1"/>
  <c r="M50" i="1"/>
  <c r="L50" i="1"/>
  <c r="I50" i="1"/>
  <c r="N50" i="1" s="1"/>
  <c r="N49" i="1"/>
  <c r="L49" i="1"/>
  <c r="H49" i="1"/>
  <c r="M49" i="1" s="1"/>
  <c r="M48" i="1"/>
  <c r="L48" i="1"/>
  <c r="I48" i="1"/>
  <c r="N48" i="1" s="1"/>
  <c r="M47" i="1"/>
  <c r="L47" i="1"/>
  <c r="I47" i="1"/>
  <c r="N47" i="1" s="1"/>
  <c r="M46" i="1"/>
  <c r="L46" i="1"/>
  <c r="I46" i="1"/>
  <c r="N46" i="1" s="1"/>
  <c r="M45" i="1"/>
  <c r="L45" i="1"/>
  <c r="I45" i="1"/>
  <c r="N45" i="1" s="1"/>
  <c r="M44" i="1"/>
  <c r="L44" i="1"/>
  <c r="I44" i="1"/>
  <c r="N44" i="1" s="1"/>
  <c r="M43" i="1"/>
  <c r="L43" i="1"/>
  <c r="I43" i="1"/>
  <c r="N43" i="1" s="1"/>
  <c r="M42" i="1"/>
  <c r="L42" i="1"/>
  <c r="I42" i="1"/>
  <c r="N42" i="1" s="1"/>
  <c r="M41" i="1"/>
  <c r="L41" i="1"/>
  <c r="I41" i="1"/>
  <c r="N41" i="1" s="1"/>
  <c r="M40" i="1"/>
  <c r="L40" i="1"/>
  <c r="I40" i="1"/>
  <c r="N40" i="1" s="1"/>
  <c r="M39" i="1"/>
  <c r="L39" i="1"/>
  <c r="I39" i="1"/>
  <c r="N39" i="1" s="1"/>
  <c r="N38" i="1"/>
  <c r="L38" i="1"/>
  <c r="H38" i="1"/>
  <c r="M38" i="1" s="1"/>
  <c r="N37" i="1"/>
  <c r="L37" i="1"/>
  <c r="H37" i="1"/>
  <c r="M37" i="1" s="1"/>
  <c r="M36" i="1"/>
  <c r="L36" i="1"/>
  <c r="I36" i="1"/>
  <c r="N36" i="1" s="1"/>
  <c r="M35" i="1"/>
  <c r="L35" i="1"/>
  <c r="I35" i="1"/>
  <c r="N35" i="1" s="1"/>
  <c r="M34" i="1"/>
  <c r="L34" i="1"/>
  <c r="I34" i="1"/>
  <c r="N34" i="1" s="1"/>
  <c r="N33" i="1"/>
  <c r="L33" i="1"/>
  <c r="H33" i="1"/>
  <c r="M33" i="1" s="1"/>
  <c r="M32" i="1"/>
  <c r="L32" i="1"/>
  <c r="I32" i="1"/>
  <c r="N32" i="1" s="1"/>
  <c r="M31" i="1"/>
  <c r="L31" i="1"/>
  <c r="I31" i="1"/>
  <c r="N31" i="1" s="1"/>
  <c r="M30" i="1"/>
  <c r="L30" i="1"/>
  <c r="I30" i="1"/>
  <c r="N30" i="1" s="1"/>
  <c r="M29" i="1"/>
  <c r="L29" i="1"/>
  <c r="I29" i="1"/>
  <c r="N29" i="1" s="1"/>
  <c r="M28" i="1"/>
  <c r="L28" i="1"/>
  <c r="I28" i="1"/>
  <c r="N28" i="1" s="1"/>
  <c r="M27" i="1"/>
  <c r="L27" i="1"/>
  <c r="I27" i="1"/>
  <c r="N27" i="1" s="1"/>
  <c r="M26" i="1"/>
  <c r="L26" i="1"/>
  <c r="I26" i="1"/>
  <c r="N26" i="1" s="1"/>
  <c r="N25" i="1"/>
  <c r="L25" i="1"/>
  <c r="H25" i="1"/>
  <c r="M25" i="1" s="1"/>
  <c r="N24" i="1"/>
  <c r="L24" i="1"/>
  <c r="H24" i="1"/>
  <c r="M24" i="1" s="1"/>
  <c r="N23" i="1"/>
  <c r="L23" i="1"/>
  <c r="H23" i="1"/>
  <c r="M23" i="1" s="1"/>
  <c r="M22" i="1"/>
  <c r="L22" i="1"/>
  <c r="I22" i="1"/>
  <c r="N22" i="1" s="1"/>
  <c r="M9" i="1" l="1"/>
  <c r="M10" i="1"/>
  <c r="M8" i="1"/>
  <c r="J305" i="1" s="1"/>
  <c r="J306" i="1" s="1"/>
  <c r="M11" i="1" l="1"/>
  <c r="M12" i="1" l="1"/>
  <c r="M13" i="1"/>
  <c r="M14" i="1" l="1"/>
</calcChain>
</file>

<file path=xl/sharedStrings.xml><?xml version="1.0" encoding="utf-8"?>
<sst xmlns="http://schemas.openxmlformats.org/spreadsheetml/2006/main" count="2781" uniqueCount="1111">
  <si>
    <t>Хосты с ОКС - (Нидерланды)</t>
  </si>
  <si>
    <t xml:space="preserve">  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</si>
  <si>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</si>
  <si>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</si>
  <si>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</si>
  <si>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64"/>
        <rFont val="Arial"/>
        <family val="2"/>
        <charset val="204"/>
      </rPr>
      <t>Владимирская область, Киржачский район, пос. Знаменское</t>
    </r>
  </si>
  <si>
    <t>Курс продажи СберБанка</t>
  </si>
  <si>
    <t>Приём заказов: до 15.02.2023</t>
  </si>
  <si>
    <t>Количество ящиков</t>
  </si>
  <si>
    <t>Выдача заказов: 13-14 недели 2023 (27 марта-8 апреля)</t>
  </si>
  <si>
    <t>Сумма за евровые растения предварительно</t>
  </si>
  <si>
    <t>Тара: пластиковые ящики 40х60х30 см, бесплатно</t>
  </si>
  <si>
    <t>Сумма за рублевые растения предварительно</t>
  </si>
  <si>
    <r>
      <t xml:space="preserve">Общий минимальный заказ: 350 €. </t>
    </r>
    <r>
      <rPr>
        <sz val="10.5"/>
        <color theme="1"/>
        <rFont val="Arial"/>
        <family val="2"/>
        <charset val="204"/>
      </rPr>
      <t xml:space="preserve">Для заказов от 200 € применяется торговая надбавка 10%  </t>
    </r>
  </si>
  <si>
    <t>Скидка / Надбавка за объем</t>
  </si>
  <si>
    <t>Минимальный заказ на сорт: 25 шт</t>
  </si>
  <si>
    <t>Сумма за евровые растения со скидкой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</si>
  <si>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</si>
  <si>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Сумма за рублевые растения со скидкой</t>
  </si>
  <si>
    <t>Задаток при бронировании:  50%, доплата 50% за 3 недели до погрузки в Европе</t>
  </si>
  <si>
    <t>Итоговая сумма заказа</t>
  </si>
  <si>
    <t>Система скидок: при заказе более 2000 евро - 1%, более 3000 евро - 2%, более 5000 евро -3%</t>
  </si>
  <si>
    <t>Дополнительная скидка 15% при заказе от 100 шт на сорт.</t>
  </si>
  <si>
    <t>Бесплатная доставка до терминалов ТК: ПЭК, Желдор, Вера-1.</t>
  </si>
  <si>
    <t>Подтверждение заказов с 15 ноября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</si>
  <si>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</si>
  <si>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Доступно к заказу</t>
  </si>
  <si>
    <t>Артикул</t>
  </si>
  <si>
    <t>Сорт</t>
  </si>
  <si>
    <t>Размер корней</t>
  </si>
  <si>
    <t>Вместимость в ящик, шт.</t>
  </si>
  <si>
    <t>Цена, €</t>
  </si>
  <si>
    <t>Цена, ₽</t>
  </si>
  <si>
    <r>
      <t xml:space="preserve">Заказ шт, </t>
    </r>
    <r>
      <rPr>
        <b/>
        <sz val="11"/>
        <rFont val="Arial"/>
        <family val="2"/>
        <charset val="204"/>
      </rPr>
      <t>кратно 25</t>
    </r>
  </si>
  <si>
    <t>Подтверждение</t>
  </si>
  <si>
    <t>Ящиков (предварительно)</t>
  </si>
  <si>
    <t>Предварительная сумма в евро</t>
  </si>
  <si>
    <t>Предварительная сумма в рублях</t>
  </si>
  <si>
    <t>Размер взрослого растения (S - small, m - medium, l - large)</t>
  </si>
  <si>
    <t>Высота/ширина</t>
  </si>
  <si>
    <t>Лист</t>
  </si>
  <si>
    <t>Цветок</t>
  </si>
  <si>
    <t>Период цветения</t>
  </si>
  <si>
    <t>Аромат</t>
  </si>
  <si>
    <t>Оригинатор и год селекции</t>
  </si>
  <si>
    <t>родители</t>
  </si>
  <si>
    <t>87-107-0001</t>
  </si>
  <si>
    <t>евро</t>
  </si>
  <si>
    <t>фото</t>
  </si>
  <si>
    <t>Abiqua Drinking Gourd</t>
  </si>
  <si>
    <t>стандарт</t>
  </si>
  <si>
    <t>в теч. 3-х дней</t>
  </si>
  <si>
    <t>ML</t>
  </si>
  <si>
    <t>сильно гофрированный</t>
  </si>
  <si>
    <t>&gt;250</t>
  </si>
  <si>
    <t>46-38-8536</t>
  </si>
  <si>
    <t>руб</t>
  </si>
  <si>
    <t>Abiqua Moonbeam</t>
  </si>
  <si>
    <t>L</t>
  </si>
  <si>
    <t>46-38-3395</t>
  </si>
  <si>
    <t>undulata Albomarginata</t>
  </si>
  <si>
    <t>М</t>
  </si>
  <si>
    <t xml:space="preserve">45/110 </t>
  </si>
  <si>
    <t>зеленый, белый край</t>
  </si>
  <si>
    <t>бледно-лавандовый</t>
  </si>
  <si>
    <t>Июнь Июль</t>
  </si>
  <si>
    <t>Fumio Maekawa 1936/AHS 1987</t>
  </si>
  <si>
    <t>'Undulata' sport</t>
  </si>
  <si>
    <t>46-38-8540</t>
  </si>
  <si>
    <t>fortunei Albopicta</t>
  </si>
  <si>
    <t>M/L</t>
  </si>
  <si>
    <t>58x125</t>
  </si>
  <si>
    <t>шартрез&gt;зеленый,зеленый край</t>
  </si>
  <si>
    <t>лаванда</t>
  </si>
  <si>
    <t>Июль Август</t>
  </si>
  <si>
    <t>Nils Hylander/AHS 1987</t>
  </si>
  <si>
    <t>87-77-0202</t>
  </si>
  <si>
    <t>Alligator Alley</t>
  </si>
  <si>
    <t>приём заказов закрыт</t>
  </si>
  <si>
    <t>M</t>
  </si>
  <si>
    <t>40/60</t>
  </si>
  <si>
    <t>гофрированный, (шартрез&gt;желтый), сине-зеленый край</t>
  </si>
  <si>
    <t>почти белый</t>
  </si>
  <si>
    <t>Walters Gardens 2012</t>
  </si>
  <si>
    <t>Dick Ward' sport</t>
  </si>
  <si>
    <t>87-77-0203</t>
  </si>
  <si>
    <t>Alvatine Taylor</t>
  </si>
  <si>
    <t>87-77-0204</t>
  </si>
  <si>
    <t>Amazone</t>
  </si>
  <si>
    <t>87-107-0316</t>
  </si>
  <si>
    <t>Ambrosia</t>
  </si>
  <si>
    <t>60x135</t>
  </si>
  <si>
    <t>бледно-желтый, сине-зеленый край</t>
  </si>
  <si>
    <t>Июль, Август</t>
  </si>
  <si>
    <t>очень ароматный</t>
  </si>
  <si>
    <t>Bob &amp; Nancy Solberg 2016</t>
  </si>
  <si>
    <t>Guacamole' sport</t>
  </si>
  <si>
    <t>87-107-0002</t>
  </si>
  <si>
    <t>American Halo</t>
  </si>
  <si>
    <t>60x180</t>
  </si>
  <si>
    <t>сине-зеленый, (кремово-желтый&gt;кремово-белый) край</t>
  </si>
  <si>
    <t>Van Wade 1999</t>
  </si>
  <si>
    <t>Northern Halo' sport</t>
  </si>
  <si>
    <t>87-77-0206</t>
  </si>
  <si>
    <t>Ann Kulpa</t>
  </si>
  <si>
    <t>87-77-0207</t>
  </si>
  <si>
    <t>Anne</t>
  </si>
  <si>
    <t>46-38-8538</t>
  </si>
  <si>
    <t>Antioch</t>
  </si>
  <si>
    <t>60x140</t>
  </si>
  <si>
    <t>зеленый, (желтый&gt;кремово-белый) край</t>
  </si>
  <si>
    <t>Июль</t>
  </si>
  <si>
    <t>Cynthia Tompkins/Paul Hofer/Pete Ruh 1979</t>
  </si>
  <si>
    <t>Fortunei' sport or hybrid</t>
  </si>
  <si>
    <t>87-77-0209</t>
  </si>
  <si>
    <t>plantaginea Aphrodite</t>
  </si>
  <si>
    <t>60x150</t>
  </si>
  <si>
    <t>зеленый</t>
  </si>
  <si>
    <t>белый</t>
  </si>
  <si>
    <t>Август</t>
  </si>
  <si>
    <t>China/Fumio Maekawa/AHS/Walek 2009</t>
  </si>
  <si>
    <t>87-05-1965</t>
  </si>
  <si>
    <t>Aristocrat</t>
  </si>
  <si>
    <t>с 28 ноября</t>
  </si>
  <si>
    <t>87-77-0210</t>
  </si>
  <si>
    <t>Atlantis</t>
  </si>
  <si>
    <t>50x120</t>
  </si>
  <si>
    <t>темно-зеленый, желтый край</t>
  </si>
  <si>
    <t>Hans Hansen/Tony Avent 2004</t>
  </si>
  <si>
    <t>Abba Dabba Do' sport</t>
  </si>
  <si>
    <t>46-38-8303</t>
  </si>
  <si>
    <t>August Moon</t>
  </si>
  <si>
    <t>55x110</t>
  </si>
  <si>
    <t>гофрированный, шартрез &gt; золотисто-желтый</t>
  </si>
  <si>
    <t>Richard Langfelder/Alex Summers 1968/Pete Ruh 1996</t>
  </si>
  <si>
    <t>sieboldiana hybrid</t>
  </si>
  <si>
    <t>46-38-3417</t>
  </si>
  <si>
    <t>fortunei Aureomarginata</t>
  </si>
  <si>
    <t>зеленые с желтой каймой</t>
  </si>
  <si>
    <t>Hylander/AHS</t>
  </si>
  <si>
    <t>87-77-0212</t>
  </si>
  <si>
    <t>Austin Dickinson</t>
  </si>
  <si>
    <t>87-77-0213</t>
  </si>
  <si>
    <t>Autumn Frost</t>
  </si>
  <si>
    <t>50x70</t>
  </si>
  <si>
    <t>сине-зеленый, (желтый&gt;кремово-белый) край</t>
  </si>
  <si>
    <t>Walters Gardens/Hans Hansen 2009</t>
  </si>
  <si>
    <t>First Frost' sport</t>
  </si>
  <si>
    <t>87-77-0214</t>
  </si>
  <si>
    <t>Avocado</t>
  </si>
  <si>
    <t>60x125</t>
  </si>
  <si>
    <t>зеленовато-желтый, темно-зеленый край</t>
  </si>
  <si>
    <t>июль - август - сентябрь</t>
  </si>
  <si>
    <t>ароматный</t>
  </si>
  <si>
    <t>Jane &amp; Bernie Diesen 1998</t>
  </si>
  <si>
    <t>87-77-2291</t>
  </si>
  <si>
    <t>Ayesha</t>
  </si>
  <si>
    <t>87-77-0215</t>
  </si>
  <si>
    <t>Banana Kid</t>
  </si>
  <si>
    <t>40x60</t>
  </si>
  <si>
    <t>желтый</t>
  </si>
  <si>
    <t>Gerard Heemskerk 2014</t>
  </si>
  <si>
    <t>Lakeside Banana Bay' sport</t>
  </si>
  <si>
    <t>87-107-0004</t>
  </si>
  <si>
    <t>Band of Gold</t>
  </si>
  <si>
    <t>55x65</t>
  </si>
  <si>
    <t>темно-зеленый,(желтый&gt;кремовый) край</t>
  </si>
  <si>
    <t>белый, трубчатый</t>
  </si>
  <si>
    <t>Ed Elslager 1999</t>
  </si>
  <si>
    <t>Dorothy Benedict' x hypoleuca</t>
  </si>
  <si>
    <t>87-107-0003</t>
  </si>
  <si>
    <t>Barbara Ann</t>
  </si>
  <si>
    <t xml:space="preserve">l </t>
  </si>
  <si>
    <t>87-77-0217</t>
  </si>
  <si>
    <t>Beach Boy</t>
  </si>
  <si>
    <t>40x80</t>
  </si>
  <si>
    <t>кремово-белый, сине-зеленый край</t>
  </si>
  <si>
    <t>Gerard Heemskerk 2011</t>
  </si>
  <si>
    <t>'Dream Weaver' sport</t>
  </si>
  <si>
    <t>87-107-0005</t>
  </si>
  <si>
    <t>Bedazzled</t>
  </si>
  <si>
    <t>87-107-0006</t>
  </si>
  <si>
    <t>Ben Vernooij</t>
  </si>
  <si>
    <t>46-38-8427</t>
  </si>
  <si>
    <t>Big Daddy</t>
  </si>
  <si>
    <t>XL</t>
  </si>
  <si>
    <t>60x160</t>
  </si>
  <si>
    <t>гофрированный, цвет морской волны</t>
  </si>
  <si>
    <t>Florence Shaw/Paul Aden 1978</t>
  </si>
  <si>
    <t>sieboldiana x 'Tokudama'</t>
  </si>
  <si>
    <t>87-77-0219</t>
  </si>
  <si>
    <t>Big Mama</t>
  </si>
  <si>
    <t>87-05-0824</t>
  </si>
  <si>
    <t>Black Hills</t>
  </si>
  <si>
    <t>75x125</t>
  </si>
  <si>
    <t>сильно гофрированный, темно-зеленый</t>
  </si>
  <si>
    <t>Bob Savory 1983</t>
  </si>
  <si>
    <t>'Green Gold' hybrid</t>
  </si>
  <si>
    <t>46-38-4908</t>
  </si>
  <si>
    <t>Blue Angel</t>
  </si>
  <si>
    <t>XXL</t>
  </si>
  <si>
    <t>90x200</t>
  </si>
  <si>
    <t>синий</t>
  </si>
  <si>
    <t>Florence Shaw/Paul Aden 1986</t>
  </si>
  <si>
    <t>Aden 365' x 'Aden 361'</t>
  </si>
  <si>
    <t>87-107-0008</t>
  </si>
  <si>
    <t>Blue Cadet</t>
  </si>
  <si>
    <t>S/M</t>
  </si>
  <si>
    <t>38x95</t>
  </si>
  <si>
    <t>цвет морской волны</t>
  </si>
  <si>
    <t>Florence Shaw/Paul Aden 1974</t>
  </si>
  <si>
    <t>'Tokudama' seedling</t>
  </si>
  <si>
    <t>87-107-0009</t>
  </si>
  <si>
    <t>Blue Flame</t>
  </si>
  <si>
    <t>87-107-0010</t>
  </si>
  <si>
    <t>Blue Hawaii</t>
  </si>
  <si>
    <t>87-77-0222</t>
  </si>
  <si>
    <t>Blue Ivory</t>
  </si>
  <si>
    <t>40x75</t>
  </si>
  <si>
    <t>сине-зеленый,(кремовый&gt;белый) край</t>
  </si>
  <si>
    <t>Bill Meyer/Luc Klinkhamer 2009</t>
  </si>
  <si>
    <t>'Halcyon' sport</t>
  </si>
  <si>
    <t>87-77-0223</t>
  </si>
  <si>
    <t>Blue Mammoth</t>
  </si>
  <si>
    <t>85x150</t>
  </si>
  <si>
    <t>Paul Aden/Pete &amp; Jean Ruh 2010</t>
  </si>
  <si>
    <t>87-107-0011</t>
  </si>
  <si>
    <t>Blue Mouse Ears</t>
  </si>
  <si>
    <t>S</t>
  </si>
  <si>
    <t>20x50</t>
  </si>
  <si>
    <t xml:space="preserve">бледно лавандовый </t>
  </si>
  <si>
    <t>Emile &amp; Jane Deckert 2000</t>
  </si>
  <si>
    <t>Blue Cadet' sport</t>
  </si>
  <si>
    <t>87-107-0317</t>
  </si>
  <si>
    <t>Blue Perfection</t>
  </si>
  <si>
    <t>87-77-0225</t>
  </si>
  <si>
    <t>Blue Stilton</t>
  </si>
  <si>
    <t>87-77-0226</t>
  </si>
  <si>
    <t>Blue Umbrellas</t>
  </si>
  <si>
    <t>87-77-0227</t>
  </si>
  <si>
    <t>Blue Vision</t>
  </si>
  <si>
    <t>VL</t>
  </si>
  <si>
    <t>87-77-0228</t>
  </si>
  <si>
    <t>Bobcat</t>
  </si>
  <si>
    <t>87-107-0012</t>
  </si>
  <si>
    <t>Bressingham Blue</t>
  </si>
  <si>
    <t>70x160</t>
  </si>
  <si>
    <t>Alan Bloom 1984</t>
  </si>
  <si>
    <t>46-38-8539</t>
  </si>
  <si>
    <t>Brim Cup</t>
  </si>
  <si>
    <t>SM</t>
  </si>
  <si>
    <t>35/50</t>
  </si>
  <si>
    <t>темно-зеленый,(кремовый&gt;белый) край</t>
  </si>
  <si>
    <t>Paul Aden 1986</t>
  </si>
  <si>
    <t>Aden 392' x 'Wide Brim'</t>
  </si>
  <si>
    <t>87-77-2180</t>
  </si>
  <si>
    <t>Broad Band</t>
  </si>
  <si>
    <t>87-77-0231</t>
  </si>
  <si>
    <t>Broad Street</t>
  </si>
  <si>
    <t>87-77-0232</t>
  </si>
  <si>
    <t>Broadway</t>
  </si>
  <si>
    <t>зеленый, кремово-белый край</t>
  </si>
  <si>
    <t>Gerard Heemskerk/Danny Van Eechaute 2013</t>
  </si>
  <si>
    <t>'Border Street' sport</t>
  </si>
  <si>
    <t>87-107-0013</t>
  </si>
  <si>
    <t>Brother Stefan</t>
  </si>
  <si>
    <t>65x90</t>
  </si>
  <si>
    <t>гофрированный, золотисто-желтый, зеленый край</t>
  </si>
  <si>
    <t>Olga Petryszyn 1998</t>
  </si>
  <si>
    <t>King Tut' x (x 'Mildred Seaver')</t>
  </si>
  <si>
    <t>87-77-0233</t>
  </si>
  <si>
    <t>Buckshaw Blue</t>
  </si>
  <si>
    <t>87-77-0234</t>
  </si>
  <si>
    <t>Bullet Proof</t>
  </si>
  <si>
    <t>46-38-4909</t>
  </si>
  <si>
    <t>Canadian Blue</t>
  </si>
  <si>
    <t>20x16</t>
  </si>
  <si>
    <t>Harry Van Vliet/AHS/Walek 2009</t>
  </si>
  <si>
    <t>'Halcyon' sport or seedling</t>
  </si>
  <si>
    <t>87-05-2739</t>
  </si>
  <si>
    <t>Captain Kirk</t>
  </si>
  <si>
    <t>87-77-0236</t>
  </si>
  <si>
    <t>Captain's Adventure</t>
  </si>
  <si>
    <t>87-05-0044</t>
  </si>
  <si>
    <t>Carnival</t>
  </si>
  <si>
    <t>87-77-0237</t>
  </si>
  <si>
    <t>Carol</t>
  </si>
  <si>
    <t>87-77-0238</t>
  </si>
  <si>
    <t>Cathedral Windows</t>
  </si>
  <si>
    <t>48x85</t>
  </si>
  <si>
    <t>золотисто-желтый, темно-зеленый край</t>
  </si>
  <si>
    <t>Hans Hansen 2005</t>
  </si>
  <si>
    <t>'Stained Glass' sport</t>
  </si>
  <si>
    <t>87-77-0239</t>
  </si>
  <si>
    <t>Catherine</t>
  </si>
  <si>
    <t>87-77-0240</t>
  </si>
  <si>
    <t>Chain Lightning</t>
  </si>
  <si>
    <t>87-77-0241</t>
  </si>
  <si>
    <t>Cherry Berry</t>
  </si>
  <si>
    <t>35x75</t>
  </si>
  <si>
    <t>белый, темно-зеленый край</t>
  </si>
  <si>
    <t>Bill &amp; Eleanor Lachman 1991</t>
  </si>
  <si>
    <t>'Lachman 82-18-1' x 'Lachman 81-9-2'</t>
  </si>
  <si>
    <t>87-77-0242</t>
  </si>
  <si>
    <t>Christmas Candy</t>
  </si>
  <si>
    <t>87-77-0243</t>
  </si>
  <si>
    <t>Christmas Island</t>
  </si>
  <si>
    <t>17x8</t>
  </si>
  <si>
    <t>белый, зеленый край</t>
  </si>
  <si>
    <t>Dirk van Erven/Danny Van Eechaute/Gert van Eijk-Bos 2002</t>
  </si>
  <si>
    <t>Night before Christmas' sport</t>
  </si>
  <si>
    <t>87-107-0015</t>
  </si>
  <si>
    <t>Christmas Pageant</t>
  </si>
  <si>
    <t>87-77-0244</t>
  </si>
  <si>
    <t>Christmas Tree</t>
  </si>
  <si>
    <t>50x90</t>
  </si>
  <si>
    <t>гофрированный, зеленый, кремово-белый край</t>
  </si>
  <si>
    <t>Kevin Vaughn/Mildred Seaver 1982</t>
  </si>
  <si>
    <t>('Beatrice' x 'Beatrice') x 'Frances Williams'</t>
  </si>
  <si>
    <t>87-107-0016</t>
  </si>
  <si>
    <t>Cinderella</t>
  </si>
  <si>
    <t>87-05-0827</t>
  </si>
  <si>
    <t>Cliffords Stingray</t>
  </si>
  <si>
    <t>87-107-0017</t>
  </si>
  <si>
    <t>Climax</t>
  </si>
  <si>
    <t>зеленый, золотисто-желтый край</t>
  </si>
  <si>
    <t>Gil Jones 2000</t>
  </si>
  <si>
    <t>'High Noon' sport</t>
  </si>
  <si>
    <t>87-77-0246</t>
  </si>
  <si>
    <t>Color Festival</t>
  </si>
  <si>
    <t>кремово-белый, темно-зеленый край</t>
  </si>
  <si>
    <t>Danny Van Eechaute 2007</t>
  </si>
  <si>
    <t>Enterprise' sport</t>
  </si>
  <si>
    <t>87-05-2544</t>
  </si>
  <si>
    <t>87-77-0247</t>
  </si>
  <si>
    <t>Color Glory</t>
  </si>
  <si>
    <t>46-38-8429</t>
  </si>
  <si>
    <t>Colored Hulk</t>
  </si>
  <si>
    <t>35x70</t>
  </si>
  <si>
    <t>бледно-зеленый, темно-зеленый край</t>
  </si>
  <si>
    <t>Anne' sport</t>
  </si>
  <si>
    <t>87-05-3078</t>
  </si>
  <si>
    <t>Country Mouse</t>
  </si>
  <si>
    <t>mini</t>
  </si>
  <si>
    <t>сине-зеленый, белый край</t>
  </si>
  <si>
    <t>Hans Hansen/Shady Oaks 2007</t>
  </si>
  <si>
    <t>Bill Dress's Blue' sport</t>
  </si>
  <si>
    <t>87-05-0828</t>
  </si>
  <si>
    <t>Courulea Blue</t>
  </si>
  <si>
    <t>87-107-0018</t>
  </si>
  <si>
    <t>Curly Fries</t>
  </si>
  <si>
    <t>87-05-2740</t>
  </si>
  <si>
    <t>Dancing in the Rain</t>
  </si>
  <si>
    <t>87-77-0249</t>
  </si>
  <si>
    <t>Delta Dawn</t>
  </si>
  <si>
    <t>желтый шартрез с кремово-белым краем</t>
  </si>
  <si>
    <t>Kevin Vaughn/AHS/Walek 2009</t>
  </si>
  <si>
    <t>(x 'Breeder's Choice') x (x 'Aztec Treasure')</t>
  </si>
  <si>
    <t>87-107-0019</t>
  </si>
  <si>
    <t>Devon Green</t>
  </si>
  <si>
    <t>46x60</t>
  </si>
  <si>
    <t>темно-зеленый</t>
  </si>
  <si>
    <t>Ann &amp; Roger Bowden/Pete &amp; Jean Ruh 2005</t>
  </si>
  <si>
    <t>87-77-0251</t>
  </si>
  <si>
    <t>Diamond Tiara</t>
  </si>
  <si>
    <t>87-77-0252</t>
  </si>
  <si>
    <t>Diana Remembered</t>
  </si>
  <si>
    <t>87-77-0253</t>
  </si>
  <si>
    <t>Don Stevens</t>
  </si>
  <si>
    <t>87-77-0254</t>
  </si>
  <si>
    <t>Dream Queen</t>
  </si>
  <si>
    <t>(желтый&gt;кремово-белый),широкий сине-зеленый край</t>
  </si>
  <si>
    <t>Jan van den Top/AHS/G. Alley 2020</t>
  </si>
  <si>
    <t>'Great Expectations' sport</t>
  </si>
  <si>
    <t>87-77-0255</t>
  </si>
  <si>
    <t>Dream Weaver</t>
  </si>
  <si>
    <t>Bonnie Ruetenik/Kevin Walek 1996</t>
  </si>
  <si>
    <t>87-107-0021</t>
  </si>
  <si>
    <t>Earth Angel</t>
  </si>
  <si>
    <t>30x23</t>
  </si>
  <si>
    <t>сине-зеленый, кремовый край</t>
  </si>
  <si>
    <t>Hans Hansen 2002</t>
  </si>
  <si>
    <t>Blue Angel' sport</t>
  </si>
  <si>
    <t>46-38-8430</t>
  </si>
  <si>
    <t>El Nino</t>
  </si>
  <si>
    <t>17x12</t>
  </si>
  <si>
    <t>синий, белый край</t>
  </si>
  <si>
    <t>Piet Warmerdam 2003</t>
  </si>
  <si>
    <t>'Halcyon' hybrid</t>
  </si>
  <si>
    <t>46-38-8440</t>
  </si>
  <si>
    <t>sieboldiana Elegans</t>
  </si>
  <si>
    <t>60х70</t>
  </si>
  <si>
    <t>Georg Arends/Nils Hylander/AHS 1987</t>
  </si>
  <si>
    <t>87-77-0259</t>
  </si>
  <si>
    <t>Elisabeth</t>
  </si>
  <si>
    <t>87-05-2741</t>
  </si>
  <si>
    <t>Elizabeth Campbell</t>
  </si>
  <si>
    <t>87-77-0260</t>
  </si>
  <si>
    <t>Emerald Charger</t>
  </si>
  <si>
    <t>50x115</t>
  </si>
  <si>
    <t>Mark Zilis 2010</t>
  </si>
  <si>
    <t>87-77-0261</t>
  </si>
  <si>
    <t>Enchiladas</t>
  </si>
  <si>
    <t>60x80</t>
  </si>
  <si>
    <t>желтый, темно-зеленый край</t>
  </si>
  <si>
    <t>Gerard Heemskerk 2015</t>
  </si>
  <si>
    <t>'Avocado' sport</t>
  </si>
  <si>
    <t>87-77-0262</t>
  </si>
  <si>
    <t>Enterprise</t>
  </si>
  <si>
    <t>87-05-0872</t>
  </si>
  <si>
    <t>Erromena</t>
  </si>
  <si>
    <t>87-77-0263</t>
  </si>
  <si>
    <t>Final Victory</t>
  </si>
  <si>
    <t>46-38-8307</t>
  </si>
  <si>
    <t>Fire and Ice</t>
  </si>
  <si>
    <t>38x55</t>
  </si>
  <si>
    <t>Hans Hansen/Shady Oaks Nursery 1999</t>
  </si>
  <si>
    <t>Patriot' sport</t>
  </si>
  <si>
    <t>87-107-0023</t>
  </si>
  <si>
    <t>Firn Line</t>
  </si>
  <si>
    <t>50x80</t>
  </si>
  <si>
    <t>Gerard Heemskerk 2012</t>
  </si>
  <si>
    <t>87-77-2181</t>
  </si>
  <si>
    <t>First Blush</t>
  </si>
  <si>
    <t>Август сентябрь</t>
  </si>
  <si>
    <t>Bob Solberg 2016</t>
  </si>
  <si>
    <t>'Beet Salad' x "48/49 seedling"</t>
  </si>
  <si>
    <t>46-38-8431</t>
  </si>
  <si>
    <t>First Frost</t>
  </si>
  <si>
    <t>35x90</t>
  </si>
  <si>
    <t>синий&gt;темно-зеленый,(желтый&gt;кремовый) край</t>
  </si>
  <si>
    <t>Patricia Scolnik/Bob Solberg 2002</t>
  </si>
  <si>
    <t>Halcyon' sport</t>
  </si>
  <si>
    <t>87-107-0025</t>
  </si>
  <si>
    <t>Forbidden Fruit</t>
  </si>
  <si>
    <t>желтый, сине-зеленый край</t>
  </si>
  <si>
    <t>Marco Fransen</t>
  </si>
  <si>
    <t>Orange Marmalade' sport</t>
  </si>
  <si>
    <t>87-107-0026</t>
  </si>
  <si>
    <t>Fourteen Carats</t>
  </si>
  <si>
    <t>87-77-0268</t>
  </si>
  <si>
    <t>Fragrant Blue</t>
  </si>
  <si>
    <t>87-107-0027</t>
  </si>
  <si>
    <t>Fragrant Bouquet</t>
  </si>
  <si>
    <t>87-77-0270</t>
  </si>
  <si>
    <t>Fragrant Dream</t>
  </si>
  <si>
    <t>темно-зеленый, (кремово-желтый&gt;кремово-белый) край</t>
  </si>
  <si>
    <t>Marco Fransen/Jan van den Top 2000</t>
  </si>
  <si>
    <t>'Fragrant Bouquet' sport</t>
  </si>
  <si>
    <t>87-77-0271</t>
  </si>
  <si>
    <t>Fragrant Fire</t>
  </si>
  <si>
    <t>87-05-0836</t>
  </si>
  <si>
    <t>Fragrant King</t>
  </si>
  <si>
    <t>46-38-3404</t>
  </si>
  <si>
    <t>Francee</t>
  </si>
  <si>
    <t>темно-зеленый, белый край</t>
  </si>
  <si>
    <t>Minnie Klopping/AHS 1986</t>
  </si>
  <si>
    <t>'Fortunei' sport</t>
  </si>
  <si>
    <t>46-38-8441</t>
  </si>
  <si>
    <t>sieboldiana Frances Williams</t>
  </si>
  <si>
    <t>65x150</t>
  </si>
  <si>
    <t>сине-зеленый, желтый край</t>
  </si>
  <si>
    <t>Frances Williams/Conny Williams 1986</t>
  </si>
  <si>
    <t>sieboldiana 'Elegans' seedling</t>
  </si>
  <si>
    <t>87-77-2301</t>
  </si>
  <si>
    <t>Francheska</t>
  </si>
  <si>
    <t>маленький</t>
  </si>
  <si>
    <t>35x80</t>
  </si>
  <si>
    <t>зеленый, желтый край</t>
  </si>
  <si>
    <t>Ron Livingston/AHS/G. Alley 2019</t>
  </si>
  <si>
    <t>"seedling" x 'Harmony'</t>
  </si>
  <si>
    <t>87-77-0274</t>
  </si>
  <si>
    <t>Fried Bananas</t>
  </si>
  <si>
    <t>Bob Solberg 1994</t>
  </si>
  <si>
    <t>'Guacamole' sport</t>
  </si>
  <si>
    <t>87-05-2742</t>
  </si>
  <si>
    <t>Frosted Dimples</t>
  </si>
  <si>
    <t>87-107-0030</t>
  </si>
  <si>
    <t>Frozen Margarita</t>
  </si>
  <si>
    <t>87-107-0031</t>
  </si>
  <si>
    <t>Funny Mouse</t>
  </si>
  <si>
    <t>15x38</t>
  </si>
  <si>
    <t>Snow Mouse' sport</t>
  </si>
  <si>
    <t>87-107-0032</t>
  </si>
  <si>
    <t>George Smith</t>
  </si>
  <si>
    <t>87-77-0275</t>
  </si>
  <si>
    <t>Georgia Sweetheart</t>
  </si>
  <si>
    <t>87-77-0276</t>
  </si>
  <si>
    <t>Get Nekkid</t>
  </si>
  <si>
    <t>30x70</t>
  </si>
  <si>
    <t>Tony Avent 2006</t>
  </si>
  <si>
    <t>'Elvis Lives' x 'Treasure Island'</t>
  </si>
  <si>
    <t>87-77-2303</t>
  </si>
  <si>
    <t>Glad Rags</t>
  </si>
  <si>
    <t>87-77-0277</t>
  </si>
  <si>
    <t>Glad Tidings</t>
  </si>
  <si>
    <t>35x50</t>
  </si>
  <si>
    <t>Bill Silvers 2009</t>
  </si>
  <si>
    <t>'Glad Rags' sport</t>
  </si>
  <si>
    <t>87-05-3091</t>
  </si>
  <si>
    <t>Gold Regal</t>
  </si>
  <si>
    <t>46-38-8541</t>
  </si>
  <si>
    <t>Gold Standard</t>
  </si>
  <si>
    <t>55x150</t>
  </si>
  <si>
    <t>(зеленый&gt;золотисто-желтый),зеленый край</t>
  </si>
  <si>
    <t>Pauline Banyai 1976</t>
  </si>
  <si>
    <t>Fortunei Hyacinthina' sport</t>
  </si>
  <si>
    <t>87-77-0279</t>
  </si>
  <si>
    <t>Golden Meadows</t>
  </si>
  <si>
    <t>50x110</t>
  </si>
  <si>
    <t>желтовато-зеленый, сине-зеленый край</t>
  </si>
  <si>
    <t>Renier van Elderen</t>
  </si>
  <si>
    <t>sieboldiana 'Elegans' sport</t>
  </si>
  <si>
    <t>87-107-0033</t>
  </si>
  <si>
    <t>Golden Tiara</t>
  </si>
  <si>
    <t>87-77-0282</t>
  </si>
  <si>
    <t>Gooseberry Sundae</t>
  </si>
  <si>
    <t>темно зеленый</t>
  </si>
  <si>
    <t>Hugo Philips</t>
  </si>
  <si>
    <t>Raspberry Sundae' sport</t>
  </si>
  <si>
    <t>46-38-8542</t>
  </si>
  <si>
    <t>Grand Marquee</t>
  </si>
  <si>
    <t>30x65</t>
  </si>
  <si>
    <t>Mark Laviana/Alex Malloy 2001</t>
  </si>
  <si>
    <t>'Carder Blue' sport</t>
  </si>
  <si>
    <t>87-77-2309</t>
  </si>
  <si>
    <t>Gravity Rocks</t>
  </si>
  <si>
    <t>87-77-0284</t>
  </si>
  <si>
    <t>Great Expectations</t>
  </si>
  <si>
    <t>75x150 </t>
  </si>
  <si>
    <t>бледно-желтый&gt;кремово-белый, сине-зеленый край</t>
  </si>
  <si>
    <t>Июнь-Июль</t>
  </si>
  <si>
    <t>John Bond/Paul Aden 1988</t>
  </si>
  <si>
    <t>sieboldiana 'Elegans' sport or hybrid</t>
  </si>
  <si>
    <t>87-77-0285</t>
  </si>
  <si>
    <t>Green Bag</t>
  </si>
  <si>
    <t>87-05-0838</t>
  </si>
  <si>
    <t>Green Gold</t>
  </si>
  <si>
    <t>46-38-8432</t>
  </si>
  <si>
    <t>Guacamole</t>
  </si>
  <si>
    <t>(шартрез&gt;золотисто-желтый),зеленый край</t>
  </si>
  <si>
    <t>87-107-0035</t>
  </si>
  <si>
    <t>Guardian Angel</t>
  </si>
  <si>
    <t>87-77-0287</t>
  </si>
  <si>
    <t>Hadspen Blue</t>
  </si>
  <si>
    <t>46-38-8543</t>
  </si>
  <si>
    <t>Halcyon</t>
  </si>
  <si>
    <t>45x100</t>
  </si>
  <si>
    <t>голубой</t>
  </si>
  <si>
    <t>Eric Smith 1961/BHHS 1988</t>
  </si>
  <si>
    <t>tardiflora x sieboldiana 'Elegans'</t>
  </si>
  <si>
    <t>87-107-0038</t>
  </si>
  <si>
    <t>Hands Up</t>
  </si>
  <si>
    <t xml:space="preserve"> </t>
  </si>
  <si>
    <t>зеленый с кремово желтой каймой</t>
  </si>
  <si>
    <t>'Praying Hands' sport</t>
  </si>
  <si>
    <t>87-107-0039</t>
  </si>
  <si>
    <t>Hippodrome</t>
  </si>
  <si>
    <t>87-107-0040</t>
  </si>
  <si>
    <t>His Honor</t>
  </si>
  <si>
    <t>87-05-0840</t>
  </si>
  <si>
    <t>Honeybells</t>
  </si>
  <si>
    <t>87-05-0833</t>
  </si>
  <si>
    <t>Hyacinthina</t>
  </si>
  <si>
    <t>87-77-2371</t>
  </si>
  <si>
    <t>Hyuga Urajiro</t>
  </si>
  <si>
    <t>зеленый с желтыми полосами</t>
  </si>
  <si>
    <t>Japan/Shady Oaks</t>
  </si>
  <si>
    <t>87-05-3094</t>
  </si>
  <si>
    <t>Independence</t>
  </si>
  <si>
    <t>87-77-0290</t>
  </si>
  <si>
    <t>Invincible</t>
  </si>
  <si>
    <t>87-05-0842</t>
  </si>
  <si>
    <t>Ivory Coast</t>
  </si>
  <si>
    <t>87-77-0291</t>
  </si>
  <si>
    <t>June</t>
  </si>
  <si>
    <t>40x95</t>
  </si>
  <si>
    <t>(бледно-зеленый&gt;желтый),сине-зеленый край</t>
  </si>
  <si>
    <t>Июль-Август</t>
  </si>
  <si>
    <t>Neo Plants Ltd. 1991</t>
  </si>
  <si>
    <t>87-77-0292</t>
  </si>
  <si>
    <t>Jurassic Park</t>
  </si>
  <si>
    <t>87-77-0293</t>
  </si>
  <si>
    <t>Karin</t>
  </si>
  <si>
    <t>87-77-2311</t>
  </si>
  <si>
    <t>Ki Ren Jyaku</t>
  </si>
  <si>
    <t>87-77-0294</t>
  </si>
  <si>
    <t>Kingsize</t>
  </si>
  <si>
    <t>87-77-0295</t>
  </si>
  <si>
    <t>Kiwi Spearmint</t>
  </si>
  <si>
    <t>87-05-0843</t>
  </si>
  <si>
    <t>Knockout</t>
  </si>
  <si>
    <t>87-05-0844</t>
  </si>
  <si>
    <t>Krossa Regal</t>
  </si>
  <si>
    <t>87-77-0296</t>
  </si>
  <si>
    <t>Lady Guinevere</t>
  </si>
  <si>
    <t>зеленовато-желтый&gt;золотисто-желтый&gt;кремово-желтый, темно-зеленый край</t>
  </si>
  <si>
    <t>Gerard Heemskerk 2005</t>
  </si>
  <si>
    <t>'Elisabeth' sport</t>
  </si>
  <si>
    <t>87-77-0297</t>
  </si>
  <si>
    <t>Lakeside Banana Bay</t>
  </si>
  <si>
    <t>23x56</t>
  </si>
  <si>
    <t>желтый, зеленый край</t>
  </si>
  <si>
    <t>Mary Chastain 2005</t>
  </si>
  <si>
    <t>'Lakeside Meter Maid' sport</t>
  </si>
  <si>
    <t>87-107-0041</t>
  </si>
  <si>
    <t>Lakeside Cupcake</t>
  </si>
  <si>
    <t>46-38-8433</t>
  </si>
  <si>
    <t>Lakeside Dragonfly</t>
  </si>
  <si>
    <t>38x100</t>
  </si>
  <si>
    <t>Mary Chastain 1997</t>
  </si>
  <si>
    <t>87-77-0300</t>
  </si>
  <si>
    <t>Lakeside Little Tuft</t>
  </si>
  <si>
    <t>18x51</t>
  </si>
  <si>
    <t>кремово-желтый, зеленый край</t>
  </si>
  <si>
    <t>87-77-2182</t>
  </si>
  <si>
    <t>Lakeside Maverick</t>
  </si>
  <si>
    <t>87-107-0042</t>
  </si>
  <si>
    <t>Lakeside Meter Maid</t>
  </si>
  <si>
    <t>87-77-0301</t>
  </si>
  <si>
    <t>Lakeside Paisley Print</t>
  </si>
  <si>
    <t>25x76</t>
  </si>
  <si>
    <t>кремовый, темно-зеленый край</t>
  </si>
  <si>
    <t>Mary Chastain 2006</t>
  </si>
  <si>
    <t>46-38-4917</t>
  </si>
  <si>
    <t>lancifolia</t>
  </si>
  <si>
    <t>87-77-2370</t>
  </si>
  <si>
    <t>Lemon Snap</t>
  </si>
  <si>
    <t>25x50</t>
  </si>
  <si>
    <t>желтый&gt;шартрез</t>
  </si>
  <si>
    <t>бледно-фиолетовый, полосатый</t>
  </si>
  <si>
    <t>Bob Solberg 2019</t>
  </si>
  <si>
    <t>('Smiley Face' x 'Beet Salad') x ('Peacock Strut' x 'Beet Salad')</t>
  </si>
  <si>
    <t>87-77-2313</t>
  </si>
  <si>
    <t>Let's Twist Again</t>
  </si>
  <si>
    <t>87-107-0044</t>
  </si>
  <si>
    <t>Libby</t>
  </si>
  <si>
    <t>87-77-0303</t>
  </si>
  <si>
    <t>Liberty</t>
  </si>
  <si>
    <t>100x100</t>
  </si>
  <si>
    <t>сине-зеленый, широкий (желтый&gt;кремово-белый) край</t>
  </si>
  <si>
    <t>бледно-лавандовый, трубчатый</t>
  </si>
  <si>
    <t>John Machen, Jr. 2000</t>
  </si>
  <si>
    <t>'Sagae' sport</t>
  </si>
  <si>
    <t>87-77-2183</t>
  </si>
  <si>
    <t>Lipstick Blonde</t>
  </si>
  <si>
    <t>22x40</t>
  </si>
  <si>
    <t>золотисто-желтый&gt;зеленовато-желтый</t>
  </si>
  <si>
    <t>Danny Van Eechaute 2012</t>
  </si>
  <si>
    <t>'Granny's Rouge' x 'Designer Genes'</t>
  </si>
  <si>
    <t>87-77-0305</t>
  </si>
  <si>
    <t>Love Pat</t>
  </si>
  <si>
    <t>87-77-0306</t>
  </si>
  <si>
    <t>Loyalist</t>
  </si>
  <si>
    <t>87-77-0307</t>
  </si>
  <si>
    <t>Magic Island</t>
  </si>
  <si>
    <t>87-107-0045</t>
  </si>
  <si>
    <t>Majesty</t>
  </si>
  <si>
    <t>87-77-0308</t>
  </si>
  <si>
    <t>Mama Mia</t>
  </si>
  <si>
    <t>87-77-0309</t>
  </si>
  <si>
    <t>Mango Tango</t>
  </si>
  <si>
    <t>87-77-0310</t>
  </si>
  <si>
    <t>Maple Leaf</t>
  </si>
  <si>
    <t>87-77-0311</t>
  </si>
  <si>
    <t>Margie's Angel</t>
  </si>
  <si>
    <t>87-77-0312</t>
  </si>
  <si>
    <t>Marmalade on Toast</t>
  </si>
  <si>
    <t>87-77-2184</t>
  </si>
  <si>
    <t>Maui Buttercups</t>
  </si>
  <si>
    <t>30x60</t>
  </si>
  <si>
    <t>желтый гофрированный</t>
  </si>
  <si>
    <t>Bill Vaughn 1991</t>
  </si>
  <si>
    <t>'Frances Williams' x 'August Moon'</t>
  </si>
  <si>
    <t>87-77-0313</t>
  </si>
  <si>
    <t>Mayan Moon</t>
  </si>
  <si>
    <t>46-38-3423</t>
  </si>
  <si>
    <t>undulata Mediovariegata</t>
  </si>
  <si>
    <t>30x80</t>
  </si>
  <si>
    <t>Bailey 1930/George Schmid/AHS 2001</t>
  </si>
  <si>
    <t>Japan:Nagasaki</t>
  </si>
  <si>
    <t>87-77-0314</t>
  </si>
  <si>
    <t>Mighty Mouse</t>
  </si>
  <si>
    <t>18x30</t>
  </si>
  <si>
    <t>темно-лавандовый</t>
  </si>
  <si>
    <t>Walters Gardens 2006</t>
  </si>
  <si>
    <t>Blue Mouse Ears' sport</t>
  </si>
  <si>
    <t>46-38-8434</t>
  </si>
  <si>
    <t>Minuteman</t>
  </si>
  <si>
    <t>John Machen, Jr. 1994</t>
  </si>
  <si>
    <t>'Francee' sport</t>
  </si>
  <si>
    <t>87-77-0316</t>
  </si>
  <si>
    <t>Miracle Lemony</t>
  </si>
  <si>
    <t>87-77-0317</t>
  </si>
  <si>
    <t>Moerheim</t>
  </si>
  <si>
    <t>зеленый, (желтый&gt; белый) край</t>
  </si>
  <si>
    <t>Wayside Gardens/Moerheim</t>
  </si>
  <si>
    <t>87-77-0318</t>
  </si>
  <si>
    <t>Mojito</t>
  </si>
  <si>
    <t>87-77-0319</t>
  </si>
  <si>
    <t>Monster Ears</t>
  </si>
  <si>
    <t>Sunset Grooves' sport</t>
  </si>
  <si>
    <t>87-77-0320</t>
  </si>
  <si>
    <t>Moody Blues</t>
  </si>
  <si>
    <t>87-77-0321</t>
  </si>
  <si>
    <t>Moon Split</t>
  </si>
  <si>
    <t>40x90</t>
  </si>
  <si>
    <t>темно-зеленый, золотисто-желтый край</t>
  </si>
  <si>
    <t>Danny Van Eechaute 2010</t>
  </si>
  <si>
    <t>'Velvet Moon' sport</t>
  </si>
  <si>
    <t>87-77-0322</t>
  </si>
  <si>
    <t>Moonlight Sonata</t>
  </si>
  <si>
    <t>87-77-0323</t>
  </si>
  <si>
    <t>Morning Light</t>
  </si>
  <si>
    <t>87-77-0324</t>
  </si>
  <si>
    <t>Morning Star</t>
  </si>
  <si>
    <t>87-77-0325</t>
  </si>
  <si>
    <t>Night Before Christmas</t>
  </si>
  <si>
    <t>65x160</t>
  </si>
  <si>
    <t>'White Christmas' sport</t>
  </si>
  <si>
    <t>87-77-0326</t>
  </si>
  <si>
    <t>Northern Exposure</t>
  </si>
  <si>
    <t>87-107-0049</t>
  </si>
  <si>
    <t>Oh Cindy</t>
  </si>
  <si>
    <t>87-77-0327</t>
  </si>
  <si>
    <t>Old Glory</t>
  </si>
  <si>
    <t>'Glory' sport</t>
  </si>
  <si>
    <t>87-77-0328</t>
  </si>
  <si>
    <t>Olive Bailey Langdon</t>
  </si>
  <si>
    <t>87-77-0329</t>
  </si>
  <si>
    <t>Orange Marmalade</t>
  </si>
  <si>
    <t>желтый&gt;белый,сине-зеленый край</t>
  </si>
  <si>
    <t>Bob Solberg 2002</t>
  </si>
  <si>
    <t>'Paul's Glory' sport</t>
  </si>
  <si>
    <t>87-77-0330</t>
  </si>
  <si>
    <t>Orion's Belt</t>
  </si>
  <si>
    <t>87-77-0331</t>
  </si>
  <si>
    <t>Paisley Border</t>
  </si>
  <si>
    <t>40x85</t>
  </si>
  <si>
    <t>темно-зеленый, кремово-белый край</t>
  </si>
  <si>
    <t>'Lakeside Paisley Print' sport</t>
  </si>
  <si>
    <t>87-05-0852</t>
  </si>
  <si>
    <t>Paradise Joyce</t>
  </si>
  <si>
    <t>87-77-0333</t>
  </si>
  <si>
    <t>Party Popper</t>
  </si>
  <si>
    <t>25x40</t>
  </si>
  <si>
    <t>белый, сине-зеленый край</t>
  </si>
  <si>
    <t>'Catherine' sport</t>
  </si>
  <si>
    <t>87-77-0334</t>
  </si>
  <si>
    <t>Pathfinder</t>
  </si>
  <si>
    <t>87-107-0051</t>
  </si>
  <si>
    <t>fortunei Patriot</t>
  </si>
  <si>
    <t>30x75</t>
  </si>
  <si>
    <t>John Machen, Jr. 1991</t>
  </si>
  <si>
    <t>46-38-4913</t>
  </si>
  <si>
    <t>87-77-0336</t>
  </si>
  <si>
    <t>Paul Revere</t>
  </si>
  <si>
    <t>87-107-0053</t>
  </si>
  <si>
    <t>Paul's Glory</t>
  </si>
  <si>
    <t>65x140</t>
  </si>
  <si>
    <t>шартрез&gt;золотисто-желтый&gt;кремово-белый с сине-зеленой каймой</t>
  </si>
  <si>
    <t>Paul Hofer/Pete Ruh 1987</t>
  </si>
  <si>
    <t>'Perry's True Blue' sport</t>
  </si>
  <si>
    <t>87-107-0054</t>
  </si>
  <si>
    <t>Pilgrim</t>
  </si>
  <si>
    <t>87-77-0339</t>
  </si>
  <si>
    <t>Pin-Up</t>
  </si>
  <si>
    <t>46-38-8435</t>
  </si>
  <si>
    <t>Pizzazz</t>
  </si>
  <si>
    <t>Kevin Vaughn/Paul Aden/AHS 1986</t>
  </si>
  <si>
    <t>87-77-0341</t>
  </si>
  <si>
    <t>Plantaginea Grandiflora</t>
  </si>
  <si>
    <t>87-77-0342</t>
  </si>
  <si>
    <t>Popcorn</t>
  </si>
  <si>
    <t>кремовый, сине-зеленый край</t>
  </si>
  <si>
    <t>Eleanor Lachman/Tom Schmid 1999</t>
  </si>
  <si>
    <t>87-77-0343</t>
  </si>
  <si>
    <t>Post-It</t>
  </si>
  <si>
    <t>87-77-0344</t>
  </si>
  <si>
    <t>Praying Hands</t>
  </si>
  <si>
    <t>темно-зеленый, узкий желтый край</t>
  </si>
  <si>
    <t>Jerry Williams 1996</t>
  </si>
  <si>
    <t>87-77-0345</t>
  </si>
  <si>
    <t>Prima Donna</t>
  </si>
  <si>
    <t>87-77-0346</t>
  </si>
  <si>
    <t>Punky</t>
  </si>
  <si>
    <t>87-77-0347</t>
  </si>
  <si>
    <t>Purple Sensation</t>
  </si>
  <si>
    <t>87-107-0055</t>
  </si>
  <si>
    <t>Queen Josephine</t>
  </si>
  <si>
    <t>87-77-0349</t>
  </si>
  <si>
    <t>Rainbows End</t>
  </si>
  <si>
    <t>желтые листья с зеленой каймой</t>
  </si>
  <si>
    <t>H. Hansen/Shady Oaks Nursery</t>
  </si>
  <si>
    <t>sport of Hosta 'Obsession'.</t>
  </si>
  <si>
    <t>87-107-0056</t>
  </si>
  <si>
    <t>Rainforest Sunrise</t>
  </si>
  <si>
    <t>Winterberry Farms/Jim Anderson 2003</t>
  </si>
  <si>
    <t>Maui Buttercups' sport</t>
  </si>
  <si>
    <t>87-77-0351</t>
  </si>
  <si>
    <t>Raspberry Sundae</t>
  </si>
  <si>
    <t>25x55</t>
  </si>
  <si>
    <t>кремово-белый, зеленый край</t>
  </si>
  <si>
    <t xml:space="preserve">Harini Korlipara &amp; Gary Gossett/Terra Nova
</t>
  </si>
  <si>
    <t>87-05-0855</t>
  </si>
  <si>
    <t>Red October</t>
  </si>
  <si>
    <t>87-05-0856</t>
  </si>
  <si>
    <t>Regal Splendor</t>
  </si>
  <si>
    <t>46-38-8436</t>
  </si>
  <si>
    <t>Revolution</t>
  </si>
  <si>
    <t>кремовый, край, зеленый</t>
  </si>
  <si>
    <t>Gert van Eijk-Bos/Walters Gardens 2000</t>
  </si>
  <si>
    <t>'Loyalist' sport</t>
  </si>
  <si>
    <t>87-77-0354</t>
  </si>
  <si>
    <t>Ripple Effect</t>
  </si>
  <si>
    <t>30x38</t>
  </si>
  <si>
    <t>зеленовато-желтый, сине-зеленый край</t>
  </si>
  <si>
    <t>Walters Gardens/Amy Bergeron/E. Elenbaas 2008</t>
  </si>
  <si>
    <t>June' sport</t>
  </si>
  <si>
    <t>87-77-0355</t>
  </si>
  <si>
    <t>Risky Business</t>
  </si>
  <si>
    <t>18x14</t>
  </si>
  <si>
    <t>Tony Avent/Hans Hansen 2002</t>
  </si>
  <si>
    <t>'Striptease' sport</t>
  </si>
  <si>
    <t>46-38-8301</t>
  </si>
  <si>
    <t>Robert Frost</t>
  </si>
  <si>
    <t>60x120</t>
  </si>
  <si>
    <t>Bill &amp; Eleanor Lachman 1988</t>
  </si>
  <si>
    <t>'Banana Sundae' x 'Frances Williams'</t>
  </si>
  <si>
    <t>87-77-0357</t>
  </si>
  <si>
    <t>Rock of Gibraltar</t>
  </si>
  <si>
    <t>87-77-2323</t>
  </si>
  <si>
    <t>Royal Charmer</t>
  </si>
  <si>
    <t>87-107-0057</t>
  </si>
  <si>
    <t>Royal Standard</t>
  </si>
  <si>
    <t>John Grullemans/Wayside 1964/AHS 1986</t>
  </si>
  <si>
    <t>plantaginea x sieboldiana</t>
  </si>
  <si>
    <t>87-77-0359</t>
  </si>
  <si>
    <t>Sagae</t>
  </si>
  <si>
    <t>80x180</t>
  </si>
  <si>
    <t>Июнь Июль Август</t>
  </si>
  <si>
    <t>Kenji Watanabe 1996</t>
  </si>
  <si>
    <t>87-77-0361</t>
  </si>
  <si>
    <t>Samurai</t>
  </si>
  <si>
    <t>46-38-12100</t>
  </si>
  <si>
    <t>Sharmon</t>
  </si>
  <si>
    <t>60/115</t>
  </si>
  <si>
    <t>синий, круглый, чашевидный, гофрированный</t>
  </si>
  <si>
    <t>Walden West 1989</t>
  </si>
  <si>
    <t>Tokudama' x sieboldiana</t>
  </si>
  <si>
    <t>87-77-0363</t>
  </si>
  <si>
    <t>Sieboldiana</t>
  </si>
  <si>
    <t>87-77-0364</t>
  </si>
  <si>
    <t>Silk Road</t>
  </si>
  <si>
    <t>87-107-0064</t>
  </si>
  <si>
    <t>Silver Shadow</t>
  </si>
  <si>
    <t>87-77-0365</t>
  </si>
  <si>
    <t>Snake Eyes</t>
  </si>
  <si>
    <t>бледно-зеленый,зеленый край</t>
  </si>
  <si>
    <t>Andy Torvinen 2005</t>
  </si>
  <si>
    <t>Striptease' sport</t>
  </si>
  <si>
    <t>87-107-0065</t>
  </si>
  <si>
    <t>Snow Cap</t>
  </si>
  <si>
    <t>60x92</t>
  </si>
  <si>
    <t>Paul Aden 1980</t>
  </si>
  <si>
    <t>'Wide Brim' x 'Royal Rainbow'</t>
  </si>
  <si>
    <t>46-38-3405</t>
  </si>
  <si>
    <t>sieboldiana Snowstorm</t>
  </si>
  <si>
    <t>33x30</t>
  </si>
  <si>
    <t>Lucy Simpers 1980</t>
  </si>
  <si>
    <t>rectifolia hybrid</t>
  </si>
  <si>
    <t>87-107-0066</t>
  </si>
  <si>
    <t>So Sweet</t>
  </si>
  <si>
    <t>55x125</t>
  </si>
  <si>
    <t>Fragrant Bouquet' x 'Aden 462'</t>
  </si>
  <si>
    <t>87-77-0367</t>
  </si>
  <si>
    <t>Sorbet</t>
  </si>
  <si>
    <t>87-77-0368</t>
  </si>
  <si>
    <t>Spartacus</t>
  </si>
  <si>
    <t>65x130</t>
  </si>
  <si>
    <t>'Sea Gulf Stream' sport</t>
  </si>
  <si>
    <t>87-05-2749</t>
  </si>
  <si>
    <t>87-77-0369</t>
  </si>
  <si>
    <t>Spring Morning</t>
  </si>
  <si>
    <t>87-77-0370</t>
  </si>
  <si>
    <t>Stained Glass</t>
  </si>
  <si>
    <t>Hans Hansen 1999</t>
  </si>
  <si>
    <t>87-77-0371</t>
  </si>
  <si>
    <t>Sting</t>
  </si>
  <si>
    <t>'Anne' sport</t>
  </si>
  <si>
    <t>87-77-0372</t>
  </si>
  <si>
    <t>Stirfry</t>
  </si>
  <si>
    <t>45x90</t>
  </si>
  <si>
    <t>Herb &amp; Dorothy Benedict 1990</t>
  </si>
  <si>
    <t>'Holly's Honey' selfed</t>
  </si>
  <si>
    <t>87-77-2324</t>
  </si>
  <si>
    <t>Striptease</t>
  </si>
  <si>
    <t>50x130</t>
  </si>
  <si>
    <t>шартрез, узкий белый, темно-зеленый край</t>
  </si>
  <si>
    <t>Criss &amp; Rick Thompson 1991</t>
  </si>
  <si>
    <t>'Gold Standard' sport</t>
  </si>
  <si>
    <t>87-107-0067</t>
  </si>
  <si>
    <t>Sugar and Spice</t>
  </si>
  <si>
    <t>87-77-0374</t>
  </si>
  <si>
    <t>Sugar Daddy</t>
  </si>
  <si>
    <t>87-107-0069</t>
  </si>
  <si>
    <t>Sum and Substance</t>
  </si>
  <si>
    <t>90x150</t>
  </si>
  <si>
    <t>бледно-зеленый&gt;золотисто-желтый</t>
  </si>
  <si>
    <t>Florence Shaw/Paul Aden 1980</t>
  </si>
  <si>
    <t>87-77-0376</t>
  </si>
  <si>
    <t>Summer Breeze</t>
  </si>
  <si>
    <t>LM</t>
  </si>
  <si>
    <t>87-77-0377</t>
  </si>
  <si>
    <t>Summer Lovin</t>
  </si>
  <si>
    <t>87-05-0869</t>
  </si>
  <si>
    <t>Sun Power</t>
  </si>
  <si>
    <t>87-77-0378</t>
  </si>
  <si>
    <t>Sunny Halcyon</t>
  </si>
  <si>
    <t>38x75</t>
  </si>
  <si>
    <t>Gerard Heemskerk 2021</t>
  </si>
  <si>
    <t>87-107-0070</t>
  </si>
  <si>
    <t>Sunset Grooves</t>
  </si>
  <si>
    <t>'Rainforest Sunrise' sport</t>
  </si>
  <si>
    <t>87-107-0071</t>
  </si>
  <si>
    <t>Sunshine Glory</t>
  </si>
  <si>
    <t>87-77-0380</t>
  </si>
  <si>
    <t>Super Nova</t>
  </si>
  <si>
    <t>Mark Zilis 1999</t>
  </si>
  <si>
    <t>Aurora Borealis' sport</t>
  </si>
  <si>
    <t>87-107-0072</t>
  </si>
  <si>
    <t>Sweet Innocence</t>
  </si>
  <si>
    <t>46-38-8544</t>
  </si>
  <si>
    <t>T Rex</t>
  </si>
  <si>
    <t>X/L</t>
  </si>
  <si>
    <t>75x200</t>
  </si>
  <si>
    <t>Dick &amp; Jane Ward 1999</t>
  </si>
  <si>
    <t>montana f. macrophylla x 'Big John'</t>
  </si>
  <si>
    <t>87-77-0382</t>
  </si>
  <si>
    <t>Tambourine</t>
  </si>
  <si>
    <t>87-107-0073</t>
  </si>
  <si>
    <t>Tea at Betty</t>
  </si>
  <si>
    <t>87-77-0383</t>
  </si>
  <si>
    <t>Thunderbolt</t>
  </si>
  <si>
    <t>70x125</t>
  </si>
  <si>
    <t>кремово-белый, синий край</t>
  </si>
  <si>
    <t>Июнь</t>
  </si>
  <si>
    <t>A. R. Crowder/Hawksridge Farms/AHS/G. Alley 2020</t>
  </si>
  <si>
    <t>87-77-0384</t>
  </si>
  <si>
    <t>Timeless Beauty</t>
  </si>
  <si>
    <t>87-107-0074</t>
  </si>
  <si>
    <t>Tokudama Flavocircinalis</t>
  </si>
  <si>
    <t>43x120</t>
  </si>
  <si>
    <t>Fumio Maekawa/AHS 1987</t>
  </si>
  <si>
    <t>87-77-0386</t>
  </si>
  <si>
    <t>Tongue of Flame</t>
  </si>
  <si>
    <t>Ran Lydell</t>
  </si>
  <si>
    <t>Searing Flame' sport</t>
  </si>
  <si>
    <t>87-107-0075</t>
  </si>
  <si>
    <t>Tootie Mae</t>
  </si>
  <si>
    <t>87-77-0387</t>
  </si>
  <si>
    <t>Tortilla Chip</t>
  </si>
  <si>
    <t>87-05-2751</t>
  </si>
  <si>
    <t>Touch of Class</t>
  </si>
  <si>
    <t>87-77-0388</t>
  </si>
  <si>
    <t>Tropicana</t>
  </si>
  <si>
    <t>46-38-8437</t>
  </si>
  <si>
    <t>Twilight</t>
  </si>
  <si>
    <t>Gert van Eijk-Bos/G. Van Buren/Dirk van Erven 1997</t>
  </si>
  <si>
    <t>'Fortunei Aureomarginata' sport</t>
  </si>
  <si>
    <t>87-77-2325</t>
  </si>
  <si>
    <t>Twisted Spearmint</t>
  </si>
  <si>
    <t>87-77-0392</t>
  </si>
  <si>
    <t>Univittata</t>
  </si>
  <si>
    <t>87-77-0393</t>
  </si>
  <si>
    <t>Valley's Glacier</t>
  </si>
  <si>
    <t>87-77-0394</t>
  </si>
  <si>
    <t>Velvet Moon</t>
  </si>
  <si>
    <t>87-77-0395</t>
  </si>
  <si>
    <t>Venus</t>
  </si>
  <si>
    <t>56x80</t>
  </si>
  <si>
    <t>Walters Gardens 1993</t>
  </si>
  <si>
    <t>'Aphrodite' sport</t>
  </si>
  <si>
    <t>87-77-0396</t>
  </si>
  <si>
    <t>Victory</t>
  </si>
  <si>
    <t>87-05-3111</t>
  </si>
  <si>
    <t>87-05-2752</t>
  </si>
  <si>
    <t>Vulcan</t>
  </si>
  <si>
    <t>87-107-0078</t>
  </si>
  <si>
    <t>Warwick Comet</t>
  </si>
  <si>
    <t>Gil Jones 1999</t>
  </si>
  <si>
    <t>Christmas Tree' x 'Dorset Blue'</t>
  </si>
  <si>
    <t>87-77-2326</t>
  </si>
  <si>
    <t>Wedgwood Gold</t>
  </si>
  <si>
    <t>желтый с голубой камой</t>
  </si>
  <si>
    <t>England</t>
  </si>
  <si>
    <t>'Blue Wedgwood' sport</t>
  </si>
  <si>
    <t>46-38-8306</t>
  </si>
  <si>
    <t>Whirlwind</t>
  </si>
  <si>
    <t>50x100</t>
  </si>
  <si>
    <t>белый,темно-зеленый край</t>
  </si>
  <si>
    <t>John Kulpa 1989</t>
  </si>
  <si>
    <t>'Fortunei Hyacinthina' sport</t>
  </si>
  <si>
    <t>87-77-0398</t>
  </si>
  <si>
    <t>Whirly Pop</t>
  </si>
  <si>
    <t>Gerard Heemskerk</t>
  </si>
  <si>
    <t>Kiwi Full Monty' sport</t>
  </si>
  <si>
    <t>87-77-0399</t>
  </si>
  <si>
    <t>White Bikini</t>
  </si>
  <si>
    <t>87-05-2753</t>
  </si>
  <si>
    <t>White Christmas</t>
  </si>
  <si>
    <t>87-77-0400</t>
  </si>
  <si>
    <t>White Feather</t>
  </si>
  <si>
    <t>20x30</t>
  </si>
  <si>
    <t>белый&gt;зеленый</t>
  </si>
  <si>
    <t>46-38-8439</t>
  </si>
  <si>
    <t>Wide Brim</t>
  </si>
  <si>
    <t>45x115</t>
  </si>
  <si>
    <t>Paul Aden 1979</t>
  </si>
  <si>
    <t>'Bold One' x 'Bold Ribbons'</t>
  </si>
  <si>
    <t>87-107-0082</t>
  </si>
  <si>
    <t>Winter Snow</t>
  </si>
  <si>
    <t>87-77-0402</t>
  </si>
  <si>
    <t>Wolverine</t>
  </si>
  <si>
    <t>87-77-2369</t>
  </si>
  <si>
    <t>Wu-La-La</t>
  </si>
  <si>
    <t>75x170</t>
  </si>
  <si>
    <t>сине-зеленый, зеленый край</t>
  </si>
  <si>
    <t>Hans Hansen/Walters Gardens 2020</t>
  </si>
  <si>
    <t>'Empress Wu' sport</t>
  </si>
  <si>
    <t>87-107-0083</t>
  </si>
  <si>
    <t>Yellow Polka Dot Bikini</t>
  </si>
  <si>
    <t>23x43</t>
  </si>
  <si>
    <t>зеленый, белый, (желтый&gt; зеленый) край</t>
  </si>
  <si>
    <t>Leonard Jones 2005</t>
  </si>
  <si>
    <t>87-107-0084</t>
  </si>
  <si>
    <t>Yellow River</t>
  </si>
  <si>
    <t>Eric Smith/Paul Aden/Pete Ruh 1993</t>
  </si>
  <si>
    <t>87-05-0879</t>
  </si>
  <si>
    <t>Zounds</t>
  </si>
  <si>
    <t>УТ-00003772</t>
  </si>
  <si>
    <t>Ящик пластиковый 40х60х30 см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</si>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</sst>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&quot;₽&quot;"/>
    <numFmt numFmtId="165" formatCode="#,##0.00\ [$€-1]"/>
    <numFmt numFmtId="166" formatCode="_-* #,##0.00\ [$€-1]_-;\-* #,##0.00\ [$€-1]_-;_-* &quot;-&quot;??\ [$€-1]_-;_-@_-"/>
    <numFmt numFmtId="167" formatCode="#,##0.00_р_."/>
  </numFmts>
  <fonts count="5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Courier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22"/>
      <color indexed="64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indexed="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1"/>
      <name val="Calibri"/>
      <family val="2"/>
      <charset val="204"/>
      <scheme val="minor"/>
    </font>
    <font>
      <b/>
      <sz val="10.5"/>
      <color theme="1"/>
      <name val="Arial"/>
      <family val="2"/>
      <charset val="204"/>
    </font>
    <font>
      <b/>
      <sz val="10.5"/>
      <name val="Arial"/>
      <family val="2"/>
      <charset val="204"/>
    </font>
    <font>
      <b/>
      <sz val="11"/>
      <name val="Arial"/>
      <family val="2"/>
      <charset val="204"/>
    </font>
    <font>
      <sz val="10.5"/>
      <name val="Arial"/>
      <family val="2"/>
      <charset val="204"/>
    </font>
    <font>
      <b/>
      <sz val="11"/>
      <color theme="1"/>
      <name val="Arial Narrow"/>
      <family val="2"/>
      <charset val="204"/>
    </font>
    <font>
      <i/>
      <sz val="9"/>
      <name val="Arial"/>
      <family val="2"/>
      <charset val="204"/>
    </font>
    <font>
      <sz val="11"/>
      <color indexed="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10"/>
      <color theme="2"/>
      <name val="Arial"/>
      <family val="2"/>
      <charset val="204"/>
    </font>
    <font>
      <b/>
      <sz val="11"/>
      <color theme="2"/>
      <name val="Calibri"/>
      <family val="2"/>
      <charset val="204"/>
      <scheme val="minor"/>
    </font>
    <font>
      <u/>
      <sz val="10"/>
      <color theme="2"/>
      <name val="Calibri"/>
      <family val="2"/>
      <charset val="204"/>
      <scheme val="minor"/>
    </font>
    <font>
      <b/>
      <sz val="10.5"/>
      <color theme="2"/>
      <name val="Arial"/>
      <family val="2"/>
      <charset val="204"/>
    </font>
    <font>
      <sz val="10.5"/>
      <color theme="2"/>
      <name val="Arial"/>
      <family val="2"/>
      <charset val="204"/>
    </font>
    <font>
      <b/>
      <sz val="10"/>
      <color theme="2"/>
      <name val="Arial"/>
      <family val="2"/>
      <charset val="204"/>
    </font>
    <font>
      <u/>
      <sz val="10"/>
      <color theme="4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sz val="12"/>
      <color theme="1"/>
      <name val="Bahnschrift SemiLight SemiConde"/>
      <family val="2"/>
      <charset val="204"/>
    </font>
    <font>
      <b/>
      <i/>
      <sz val="12"/>
      <color theme="1"/>
      <name val="Bahnschrift SemiLight SemiConde"/>
      <family val="2"/>
      <charset val="204"/>
    </font>
    <font>
      <sz val="11"/>
      <color rgb="FF3A3A3A"/>
      <name val="Calibri"/>
      <family val="2"/>
      <charset val="204"/>
      <scheme val="minor"/>
    </font>
    <font>
      <i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color indexed="64"/>
      <name val="Arial"/>
      <family val="2"/>
      <charset val="204"/>
    </font>
    <font>
      <i/>
      <u/>
      <sz val="12"/>
      <color rgb="FF3A3A3A"/>
      <name val="Bahnschrift SemiLight SemiConde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6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56" fillId="0" borderId="0"/>
    <xf numFmtId="0" fontId="3" fillId="0" borderId="0"/>
    <xf numFmtId="0" fontId="56" fillId="0" borderId="0"/>
    <xf numFmtId="0" fontId="4" fillId="0" borderId="0"/>
    <xf numFmtId="0" fontId="5" fillId="0" borderId="0"/>
    <xf numFmtId="0" fontId="56" fillId="0" borderId="0"/>
    <xf numFmtId="0" fontId="56" fillId="0" borderId="0"/>
    <xf numFmtId="0" fontId="6" fillId="0" borderId="0"/>
    <xf numFmtId="0" fontId="5" fillId="0" borderId="0"/>
    <xf numFmtId="0" fontId="4" fillId="0" borderId="0"/>
    <xf numFmtId="0" fontId="7" fillId="0" borderId="0"/>
    <xf numFmtId="9" fontId="4" fillId="0" borderId="0" applyFont="0" applyFill="0" applyBorder="0" applyProtection="0"/>
  </cellStyleXfs>
  <cellXfs count="171">
    <xf numFmtId="0" fontId="0" fillId="0" borderId="0" xfId="0"/>
    <xf numFmtId="0" fontId="4" fillId="0" borderId="0" xfId="7" applyFont="1"/>
    <xf numFmtId="0" fontId="8" fillId="0" borderId="0" xfId="7" applyFont="1"/>
    <xf numFmtId="0" fontId="4" fillId="0" borderId="0" xfId="7" applyFont="1" applyAlignment="1">
      <alignment horizontal="left" indent="1"/>
    </xf>
    <xf numFmtId="0" fontId="4" fillId="0" borderId="0" xfId="7" applyFont="1" applyAlignment="1">
      <alignment horizontal="center"/>
    </xf>
    <xf numFmtId="0" fontId="9" fillId="0" borderId="0" xfId="13" applyFont="1"/>
    <xf numFmtId="14" fontId="10" fillId="0" borderId="0" xfId="7" applyNumberFormat="1" applyFont="1"/>
    <xf numFmtId="0" fontId="9" fillId="0" borderId="0" xfId="13" applyFont="1" applyAlignment="1">
      <alignment horizontal="left" indent="1"/>
    </xf>
    <xf numFmtId="0" fontId="9" fillId="0" borderId="0" xfId="13" applyFont="1" applyAlignment="1" applyProtection="1">
      <alignment horizontal="left" indent="2"/>
      <protection locked="0"/>
    </xf>
    <xf numFmtId="0" fontId="9" fillId="0" borderId="0" xfId="13" applyFont="1" applyAlignment="1">
      <alignment horizontal="center"/>
    </xf>
    <xf numFmtId="49" fontId="9" fillId="0" borderId="0" xfId="13" applyNumberFormat="1" applyFont="1" applyAlignment="1" applyProtection="1">
      <alignment horizontal="center"/>
      <protection locked="0"/>
    </xf>
    <xf numFmtId="0" fontId="9" fillId="0" borderId="0" xfId="13" applyFont="1" applyAlignment="1" applyProtection="1">
      <alignment horizontal="center"/>
      <protection locked="0"/>
    </xf>
    <xf numFmtId="0" fontId="11" fillId="0" borderId="0" xfId="13" applyFont="1" applyAlignment="1" applyProtection="1">
      <alignment horizontal="center"/>
      <protection locked="0"/>
    </xf>
    <xf numFmtId="0" fontId="9" fillId="0" borderId="0" xfId="13" applyFont="1" applyAlignment="1">
      <alignment vertical="center"/>
    </xf>
    <xf numFmtId="0" fontId="12" fillId="0" borderId="0" xfId="13" applyFont="1" applyAlignment="1">
      <alignment horizontal="center" vertical="center"/>
    </xf>
    <xf numFmtId="0" fontId="12" fillId="0" borderId="0" xfId="13" applyFont="1" applyAlignment="1">
      <alignment vertical="center"/>
    </xf>
    <xf numFmtId="0" fontId="13" fillId="0" borderId="0" xfId="13" applyFont="1" applyAlignment="1">
      <alignment horizontal="center" vertical="center"/>
    </xf>
    <xf numFmtId="0" fontId="14" fillId="0" borderId="0" xfId="9" applyFont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horizontal="center" vertical="center"/>
      <protection locked="0"/>
    </xf>
    <xf numFmtId="0" fontId="14" fillId="0" borderId="0" xfId="9" applyFont="1" applyAlignment="1" applyProtection="1">
      <alignment horizontal="right" vertical="center" indent="1"/>
      <protection locked="0"/>
    </xf>
    <xf numFmtId="1" fontId="16" fillId="2" borderId="1" xfId="9" applyNumberFormat="1" applyFont="1" applyFill="1" applyBorder="1" applyAlignment="1">
      <alignment horizontal="center" vertical="center"/>
    </xf>
    <xf numFmtId="0" fontId="17" fillId="0" borderId="0" xfId="5" applyFont="1" applyAlignment="1">
      <alignment horizontal="left" vertical="center"/>
    </xf>
    <xf numFmtId="1" fontId="9" fillId="0" borderId="0" xfId="13" applyNumberFormat="1" applyFont="1" applyAlignment="1">
      <alignment horizontal="left" vertical="center" indent="2"/>
    </xf>
    <xf numFmtId="2" fontId="9" fillId="0" borderId="0" xfId="13" applyNumberFormat="1" applyFont="1" applyAlignment="1">
      <alignment horizontal="center" vertical="center"/>
    </xf>
    <xf numFmtId="49" fontId="18" fillId="0" borderId="0" xfId="13" applyNumberFormat="1" applyFont="1" applyAlignment="1">
      <alignment horizontal="center" vertical="center"/>
    </xf>
    <xf numFmtId="0" fontId="20" fillId="0" borderId="2" xfId="4" applyFont="1" applyBorder="1" applyAlignment="1" applyProtection="1">
      <alignment horizontal="left" vertical="center" indent="1"/>
      <protection locked="0"/>
    </xf>
    <xf numFmtId="0" fontId="18" fillId="0" borderId="0" xfId="14" applyFont="1" applyAlignment="1" applyProtection="1">
      <alignment horizontal="center" vertical="center"/>
      <protection locked="0"/>
    </xf>
    <xf numFmtId="0" fontId="21" fillId="0" borderId="0" xfId="5" applyFont="1" applyAlignment="1">
      <alignment horizontal="left" vertical="center"/>
    </xf>
    <xf numFmtId="0" fontId="22" fillId="0" borderId="0" xfId="5" applyFont="1" applyAlignment="1">
      <alignment horizontal="left" vertical="center" indent="1"/>
    </xf>
    <xf numFmtId="0" fontId="23" fillId="0" borderId="0" xfId="14" applyFont="1" applyAlignment="1" applyProtection="1">
      <alignment horizontal="center" vertical="center"/>
      <protection locked="0"/>
    </xf>
    <xf numFmtId="0" fontId="17" fillId="0" borderId="0" xfId="13" applyFont="1" applyAlignment="1">
      <alignment horizontal="left" vertical="center"/>
    </xf>
    <xf numFmtId="1" fontId="23" fillId="0" borderId="0" xfId="13" applyNumberFormat="1" applyFont="1" applyAlignment="1">
      <alignment horizontal="left" indent="2"/>
    </xf>
    <xf numFmtId="2" fontId="23" fillId="0" borderId="0" xfId="13" applyNumberFormat="1" applyFont="1" applyAlignment="1">
      <alignment horizontal="center"/>
    </xf>
    <xf numFmtId="49" fontId="18" fillId="0" borderId="0" xfId="13" applyNumberFormat="1" applyFont="1" applyAlignment="1">
      <alignment horizontal="center"/>
    </xf>
    <xf numFmtId="0" fontId="24" fillId="0" borderId="0" xfId="14" applyFont="1" applyAlignment="1" applyProtection="1">
      <alignment horizontal="left" vertical="center" indent="1"/>
      <protection locked="0"/>
    </xf>
    <xf numFmtId="2" fontId="9" fillId="0" borderId="0" xfId="13" applyNumberFormat="1" applyFont="1" applyAlignment="1">
      <alignment horizontal="left" vertical="center" wrapText="1" indent="2"/>
    </xf>
    <xf numFmtId="0" fontId="9" fillId="0" borderId="0" xfId="13" applyFont="1" applyAlignment="1">
      <alignment horizontal="center" vertical="center" wrapText="1"/>
    </xf>
    <xf numFmtId="49" fontId="18" fillId="0" borderId="0" xfId="13" applyNumberFormat="1" applyFont="1" applyAlignment="1" applyProtection="1">
      <alignment horizontal="center" vertical="center"/>
      <protection locked="0"/>
    </xf>
    <xf numFmtId="0" fontId="24" fillId="0" borderId="0" xfId="6" applyFont="1" applyAlignment="1" applyProtection="1">
      <alignment horizontal="left" vertical="center"/>
      <protection locked="0"/>
    </xf>
    <xf numFmtId="0" fontId="22" fillId="0" borderId="0" xfId="6" applyFont="1" applyAlignment="1" applyProtection="1">
      <alignment horizontal="left" vertical="center"/>
      <protection locked="0"/>
    </xf>
    <xf numFmtId="14" fontId="26" fillId="0" borderId="0" xfId="7" applyNumberFormat="1" applyFont="1" applyAlignment="1">
      <alignment horizontal="center"/>
    </xf>
    <xf numFmtId="0" fontId="27" fillId="0" borderId="0" xfId="5" applyFont="1" applyAlignment="1">
      <alignment horizontal="left" vertical="center"/>
    </xf>
    <xf numFmtId="0" fontId="28" fillId="0" borderId="0" xfId="6" applyFont="1" applyAlignment="1">
      <alignment horizontal="center" vertical="top" wrapText="1"/>
    </xf>
    <xf numFmtId="0" fontId="29" fillId="0" borderId="0" xfId="6" applyFont="1" applyAlignment="1">
      <alignment vertical="top" wrapText="1"/>
    </xf>
    <xf numFmtId="0" fontId="9" fillId="4" borderId="0" xfId="13" applyFont="1" applyFill="1"/>
    <xf numFmtId="0" fontId="16" fillId="0" borderId="0" xfId="5" applyFont="1" applyAlignment="1">
      <alignment horizontal="center" vertical="top" wrapText="1"/>
    </xf>
    <xf numFmtId="0" fontId="17" fillId="2" borderId="2" xfId="5" applyFont="1" applyFill="1" applyBorder="1" applyAlignment="1">
      <alignment vertical="top" wrapText="1"/>
    </xf>
    <xf numFmtId="0" fontId="28" fillId="2" borderId="1" xfId="5" applyFont="1" applyFill="1" applyBorder="1" applyAlignment="1">
      <alignment horizontal="center" vertical="top" wrapText="1"/>
    </xf>
    <xf numFmtId="0" fontId="17" fillId="2" borderId="1" xfId="9" applyFont="1" applyFill="1" applyBorder="1" applyAlignment="1" applyProtection="1">
      <alignment horizontal="center" vertical="top" wrapText="1"/>
      <protection locked="0"/>
    </xf>
    <xf numFmtId="0" fontId="17" fillId="2" borderId="1" xfId="5" applyFont="1" applyFill="1" applyBorder="1" applyAlignment="1">
      <alignment horizontal="center" vertical="top" wrapText="1"/>
    </xf>
    <xf numFmtId="0" fontId="21" fillId="2" borderId="1" xfId="5" applyFont="1" applyFill="1" applyBorder="1" applyAlignment="1">
      <alignment horizontal="center" vertical="top" wrapText="1"/>
    </xf>
    <xf numFmtId="0" fontId="21" fillId="2" borderId="1" xfId="9" applyFont="1" applyFill="1" applyBorder="1" applyAlignment="1" applyProtection="1">
      <alignment horizontal="center" vertical="top" wrapText="1"/>
      <protection locked="0"/>
    </xf>
    <xf numFmtId="0" fontId="30" fillId="0" borderId="0" xfId="7" applyFont="1"/>
    <xf numFmtId="0" fontId="31" fillId="0" borderId="0" xfId="5" applyFont="1" applyAlignment="1">
      <alignment horizontal="center" vertical="top" wrapText="1"/>
    </xf>
    <xf numFmtId="0" fontId="30" fillId="4" borderId="1" xfId="7" applyFont="1" applyFill="1" applyBorder="1"/>
    <xf numFmtId="0" fontId="32" fillId="4" borderId="1" xfId="1" applyFont="1" applyFill="1" applyBorder="1" applyAlignment="1">
      <alignment horizontal="center"/>
    </xf>
    <xf numFmtId="0" fontId="33" fillId="4" borderId="1" xfId="13" applyFont="1" applyFill="1" applyBorder="1" applyAlignment="1">
      <alignment horizontal="left" indent="1"/>
    </xf>
    <xf numFmtId="0" fontId="34" fillId="4" borderId="1" xfId="13" applyFont="1" applyFill="1" applyBorder="1" applyAlignment="1">
      <alignment horizontal="center"/>
    </xf>
    <xf numFmtId="166" fontId="33" fillId="0" borderId="1" xfId="13" applyNumberFormat="1" applyFont="1" applyBorder="1" applyAlignment="1" applyProtection="1">
      <alignment horizontal="center"/>
      <protection locked="0"/>
    </xf>
    <xf numFmtId="44" fontId="30" fillId="0" borderId="1" xfId="13" applyNumberFormat="1" applyFont="1" applyBorder="1" applyAlignment="1" applyProtection="1">
      <alignment horizontal="center"/>
      <protection locked="0"/>
    </xf>
    <xf numFmtId="0" fontId="34" fillId="2" borderId="1" xfId="5" applyFont="1" applyFill="1" applyBorder="1" applyAlignment="1">
      <alignment horizontal="center"/>
    </xf>
    <xf numFmtId="0" fontId="35" fillId="0" borderId="1" xfId="13" applyFont="1" applyBorder="1"/>
    <xf numFmtId="2" fontId="34" fillId="0" borderId="1" xfId="13" applyNumberFormat="1" applyFont="1" applyBorder="1" applyAlignment="1">
      <alignment horizontal="center"/>
    </xf>
    <xf numFmtId="166" fontId="34" fillId="0" borderId="1" xfId="13" applyNumberFormat="1" applyFont="1" applyBorder="1" applyAlignment="1" applyProtection="1">
      <alignment horizontal="center"/>
      <protection locked="0"/>
    </xf>
    <xf numFmtId="44" fontId="34" fillId="0" borderId="1" xfId="13" applyNumberFormat="1" applyFont="1" applyBorder="1" applyAlignment="1" applyProtection="1">
      <alignment horizontal="center"/>
      <protection locked="0"/>
    </xf>
    <xf numFmtId="0" fontId="34" fillId="4" borderId="1" xfId="13" applyFont="1" applyFill="1" applyBorder="1" applyAlignment="1">
      <alignment horizontal="left"/>
    </xf>
    <xf numFmtId="0" fontId="14" fillId="0" borderId="0" xfId="5" applyFont="1" applyAlignment="1">
      <alignment horizontal="center" vertical="top" wrapText="1"/>
    </xf>
    <xf numFmtId="0" fontId="4" fillId="4" borderId="1" xfId="7" applyFont="1" applyFill="1" applyBorder="1"/>
    <xf numFmtId="0" fontId="36" fillId="4" borderId="1" xfId="1" applyFont="1" applyFill="1" applyBorder="1" applyAlignment="1">
      <alignment horizontal="center"/>
    </xf>
    <xf numFmtId="0" fontId="22" fillId="4" borderId="1" xfId="13" applyFont="1" applyFill="1" applyBorder="1" applyAlignment="1">
      <alignment horizontal="left" indent="1"/>
    </xf>
    <xf numFmtId="0" fontId="24" fillId="4" borderId="1" xfId="13" applyFont="1" applyFill="1" applyBorder="1" applyAlignment="1">
      <alignment horizontal="center"/>
    </xf>
    <xf numFmtId="166" fontId="4" fillId="0" borderId="1" xfId="13" applyNumberFormat="1" applyFont="1" applyBorder="1" applyAlignment="1" applyProtection="1">
      <alignment horizontal="center"/>
      <protection locked="0"/>
    </xf>
    <xf numFmtId="44" fontId="22" fillId="0" borderId="1" xfId="13" applyNumberFormat="1" applyFont="1" applyBorder="1" applyAlignment="1" applyProtection="1">
      <alignment horizontal="center"/>
      <protection locked="0"/>
    </xf>
    <xf numFmtId="0" fontId="24" fillId="2" borderId="1" xfId="5" applyFont="1" applyFill="1" applyBorder="1" applyAlignment="1">
      <alignment horizontal="center"/>
    </xf>
    <xf numFmtId="0" fontId="37" fillId="0" borderId="1" xfId="13" applyFont="1" applyBorder="1"/>
    <xf numFmtId="2" fontId="24" fillId="0" borderId="1" xfId="13" applyNumberFormat="1" applyFont="1" applyBorder="1" applyAlignment="1">
      <alignment horizontal="center"/>
    </xf>
    <xf numFmtId="166" fontId="24" fillId="0" borderId="1" xfId="13" applyNumberFormat="1" applyFont="1" applyBorder="1" applyAlignment="1" applyProtection="1">
      <alignment horizontal="center"/>
      <protection locked="0"/>
    </xf>
    <xf numFmtId="44" fontId="24" fillId="0" borderId="1" xfId="13" applyNumberFormat="1" applyFont="1" applyBorder="1" applyAlignment="1" applyProtection="1">
      <alignment horizontal="center"/>
      <protection locked="0"/>
    </xf>
    <xf numFmtId="0" fontId="24" fillId="4" borderId="1" xfId="13" applyFont="1" applyFill="1" applyBorder="1" applyAlignment="1">
      <alignment horizontal="left"/>
    </xf>
    <xf numFmtId="0" fontId="36" fillId="4" borderId="1" xfId="2" applyFont="1" applyFill="1" applyBorder="1" applyAlignment="1">
      <alignment horizontal="center"/>
    </xf>
    <xf numFmtId="0" fontId="30" fillId="0" borderId="1" xfId="13" applyFont="1" applyBorder="1"/>
    <xf numFmtId="166" fontId="22" fillId="0" borderId="1" xfId="13" applyNumberFormat="1" applyFont="1" applyBorder="1" applyAlignment="1" applyProtection="1">
      <alignment horizontal="center"/>
      <protection locked="0"/>
    </xf>
    <xf numFmtId="44" fontId="4" fillId="0" borderId="1" xfId="13" applyNumberFormat="1" applyFont="1" applyBorder="1" applyAlignment="1" applyProtection="1">
      <alignment horizontal="center"/>
      <protection locked="0"/>
    </xf>
    <xf numFmtId="0" fontId="4" fillId="0" borderId="1" xfId="13" applyFont="1" applyBorder="1"/>
    <xf numFmtId="166" fontId="30" fillId="0" borderId="1" xfId="13" applyNumberFormat="1" applyFont="1" applyBorder="1" applyAlignment="1" applyProtection="1">
      <alignment horizontal="center"/>
      <protection locked="0"/>
    </xf>
    <xf numFmtId="44" fontId="33" fillId="0" borderId="1" xfId="13" applyNumberFormat="1" applyFont="1" applyBorder="1" applyAlignment="1" applyProtection="1">
      <alignment horizontal="center"/>
      <protection locked="0"/>
    </xf>
    <xf numFmtId="0" fontId="32" fillId="4" borderId="1" xfId="2" applyFont="1" applyFill="1" applyBorder="1" applyAlignment="1">
      <alignment horizontal="center"/>
    </xf>
    <xf numFmtId="0" fontId="4" fillId="2" borderId="1" xfId="7" applyFont="1" applyFill="1" applyBorder="1"/>
    <xf numFmtId="0" fontId="38" fillId="2" borderId="1" xfId="2" applyFont="1" applyFill="1" applyBorder="1" applyAlignment="1">
      <alignment horizontal="center"/>
    </xf>
    <xf numFmtId="0" fontId="17" fillId="2" borderId="1" xfId="13" applyFont="1" applyFill="1" applyBorder="1" applyAlignment="1">
      <alignment horizontal="left" indent="1"/>
    </xf>
    <xf numFmtId="0" fontId="17" fillId="2" borderId="1" xfId="13" applyFont="1" applyFill="1" applyBorder="1" applyAlignment="1">
      <alignment horizontal="center"/>
    </xf>
    <xf numFmtId="167" fontId="22" fillId="2" borderId="1" xfId="13" applyNumberFormat="1" applyFont="1" applyFill="1" applyBorder="1" applyAlignment="1">
      <alignment horizontal="center" wrapText="1"/>
    </xf>
    <xf numFmtId="1" fontId="17" fillId="2" borderId="1" xfId="5" applyNumberFormat="1" applyFont="1" applyFill="1" applyBorder="1" applyAlignment="1">
      <alignment horizontal="center"/>
    </xf>
    <xf numFmtId="2" fontId="17" fillId="2" borderId="1" xfId="13" applyNumberFormat="1" applyFont="1" applyFill="1" applyBorder="1" applyAlignment="1">
      <alignment horizontal="center"/>
    </xf>
    <xf numFmtId="166" fontId="17" fillId="2" borderId="1" xfId="13" applyNumberFormat="1" applyFont="1" applyFill="1" applyBorder="1" applyAlignment="1" applyProtection="1">
      <alignment horizontal="center"/>
      <protection locked="0"/>
    </xf>
    <xf numFmtId="0" fontId="17" fillId="2" borderId="1" xfId="13" applyFont="1" applyFill="1" applyBorder="1" applyAlignment="1">
      <alignment horizontal="left"/>
    </xf>
    <xf numFmtId="0" fontId="39" fillId="0" borderId="0" xfId="5" applyFont="1" applyAlignment="1">
      <alignment horizontal="center" vertical="top" wrapText="1"/>
    </xf>
    <xf numFmtId="0" fontId="17" fillId="2" borderId="1" xfId="5" applyFont="1" applyFill="1" applyBorder="1" applyAlignment="1">
      <alignment horizontal="center"/>
    </xf>
    <xf numFmtId="0" fontId="40" fillId="0" borderId="0" xfId="12" applyFont="1" applyProtection="1">
      <protection locked="0"/>
    </xf>
    <xf numFmtId="0" fontId="56" fillId="0" borderId="0" xfId="9"/>
    <xf numFmtId="0" fontId="56" fillId="0" borderId="4" xfId="9" applyBorder="1"/>
    <xf numFmtId="0" fontId="56" fillId="0" borderId="5" xfId="9" applyBorder="1"/>
    <xf numFmtId="0" fontId="56" fillId="0" borderId="6" xfId="9" applyBorder="1"/>
    <xf numFmtId="0" fontId="56" fillId="0" borderId="7" xfId="9" applyBorder="1"/>
    <xf numFmtId="0" fontId="56" fillId="0" borderId="8" xfId="9" applyBorder="1"/>
    <xf numFmtId="0" fontId="41" fillId="0" borderId="0" xfId="9" applyFont="1"/>
    <xf numFmtId="0" fontId="42" fillId="0" borderId="7" xfId="9" applyFont="1" applyBorder="1"/>
    <xf numFmtId="0" fontId="42" fillId="0" borderId="0" xfId="9" applyFont="1"/>
    <xf numFmtId="0" fontId="41" fillId="0" borderId="8" xfId="9" applyFont="1" applyBorder="1"/>
    <xf numFmtId="0" fontId="43" fillId="0" borderId="0" xfId="9" applyFont="1"/>
    <xf numFmtId="0" fontId="43" fillId="0" borderId="8" xfId="9" applyFont="1" applyBorder="1"/>
    <xf numFmtId="0" fontId="44" fillId="0" borderId="7" xfId="9" applyFont="1" applyBorder="1"/>
    <xf numFmtId="0" fontId="45" fillId="0" borderId="0" xfId="9" applyFont="1"/>
    <xf numFmtId="0" fontId="46" fillId="5" borderId="7" xfId="9" applyFont="1" applyFill="1" applyBorder="1" applyAlignment="1">
      <alignment horizontal="right"/>
    </xf>
    <xf numFmtId="0" fontId="46" fillId="0" borderId="0" xfId="9" applyFont="1"/>
    <xf numFmtId="0" fontId="45" fillId="0" borderId="8" xfId="9" applyFont="1" applyBorder="1"/>
    <xf numFmtId="0" fontId="47" fillId="0" borderId="0" xfId="9" applyFont="1"/>
    <xf numFmtId="0" fontId="48" fillId="5" borderId="7" xfId="9" applyFont="1" applyFill="1" applyBorder="1" applyAlignment="1">
      <alignment horizontal="left"/>
    </xf>
    <xf numFmtId="0" fontId="49" fillId="0" borderId="0" xfId="9" applyFont="1"/>
    <xf numFmtId="0" fontId="50" fillId="0" borderId="0" xfId="9" applyFont="1"/>
    <xf numFmtId="0" fontId="48" fillId="0" borderId="0" xfId="9" applyFont="1" applyAlignment="1">
      <alignment horizontal="left"/>
    </xf>
    <xf numFmtId="0" fontId="47" fillId="0" borderId="8" xfId="9" applyFont="1" applyBorder="1"/>
    <xf numFmtId="0" fontId="50" fillId="5" borderId="7" xfId="9" applyFont="1" applyFill="1" applyBorder="1"/>
    <xf numFmtId="0" fontId="51" fillId="0" borderId="0" xfId="9" applyFont="1" applyAlignment="1">
      <alignment horizontal="left" indent="2"/>
    </xf>
    <xf numFmtId="0" fontId="52" fillId="0" borderId="0" xfId="9" applyFont="1" applyAlignment="1">
      <alignment horizontal="right"/>
    </xf>
    <xf numFmtId="0" fontId="51" fillId="0" borderId="0" xfId="9" applyFont="1" applyAlignment="1">
      <alignment horizontal="left"/>
    </xf>
    <xf numFmtId="0" fontId="53" fillId="0" borderId="0" xfId="9" applyFont="1" applyAlignment="1">
      <alignment vertical="center"/>
    </xf>
    <xf numFmtId="0" fontId="54" fillId="5" borderId="7" xfId="9" applyFont="1" applyFill="1" applyBorder="1"/>
    <xf numFmtId="0" fontId="54" fillId="0" borderId="0" xfId="9" applyFont="1"/>
    <xf numFmtId="0" fontId="56" fillId="5" borderId="7" xfId="9" applyFill="1" applyBorder="1"/>
    <xf numFmtId="0" fontId="16" fillId="0" borderId="0" xfId="9" applyFont="1"/>
    <xf numFmtId="0" fontId="45" fillId="5" borderId="7" xfId="9" applyFont="1" applyFill="1" applyBorder="1" applyAlignment="1">
      <alignment horizontal="right"/>
    </xf>
    <xf numFmtId="0" fontId="55" fillId="0" borderId="0" xfId="9" applyFont="1" applyAlignment="1">
      <alignment horizontal="left"/>
    </xf>
    <xf numFmtId="0" fontId="16" fillId="0" borderId="8" xfId="9" applyFont="1" applyBorder="1"/>
    <xf numFmtId="0" fontId="16" fillId="0" borderId="0" xfId="9" applyFont="1" applyAlignment="1">
      <alignment vertical="top"/>
    </xf>
    <xf numFmtId="0" fontId="45" fillId="5" borderId="7" xfId="9" applyFont="1" applyFill="1" applyBorder="1" applyAlignment="1">
      <alignment horizontal="right" vertical="top"/>
    </xf>
    <xf numFmtId="0" fontId="16" fillId="0" borderId="8" xfId="9" applyFont="1" applyBorder="1" applyAlignment="1">
      <alignment vertical="top"/>
    </xf>
    <xf numFmtId="0" fontId="51" fillId="0" borderId="0" xfId="9" applyFont="1" applyAlignment="1">
      <alignment horizontal="left" vertical="top" wrapText="1" indent="2"/>
    </xf>
    <xf numFmtId="0" fontId="16" fillId="0" borderId="0" xfId="5" applyFont="1" applyAlignment="1">
      <alignment vertical="top"/>
    </xf>
    <xf numFmtId="0" fontId="45" fillId="5" borderId="7" xfId="5" applyFont="1" applyFill="1" applyBorder="1" applyAlignment="1">
      <alignment horizontal="right" vertical="top"/>
    </xf>
    <xf numFmtId="0" fontId="16" fillId="0" borderId="8" xfId="5" applyFont="1" applyBorder="1" applyAlignment="1">
      <alignment vertical="top"/>
    </xf>
    <xf numFmtId="0" fontId="3" fillId="0" borderId="0" xfId="5" applyFont="1"/>
    <xf numFmtId="0" fontId="3" fillId="5" borderId="7" xfId="5" applyFont="1" applyFill="1" applyBorder="1"/>
    <xf numFmtId="0" fontId="3" fillId="0" borderId="8" xfId="5" applyFont="1" applyBorder="1"/>
    <xf numFmtId="0" fontId="4" fillId="0" borderId="0" xfId="8" applyFont="1" applyAlignment="1">
      <alignment horizontal="left" vertical="top" wrapText="1"/>
    </xf>
    <xf numFmtId="0" fontId="56" fillId="0" borderId="9" xfId="9" applyBorder="1"/>
    <xf numFmtId="0" fontId="56" fillId="0" borderId="10" xfId="9" applyBorder="1"/>
    <xf numFmtId="0" fontId="56" fillId="0" borderId="11" xfId="9" applyBorder="1"/>
    <xf numFmtId="0" fontId="23" fillId="3" borderId="0" xfId="14" applyFont="1" applyFill="1" applyAlignment="1" applyProtection="1">
      <alignment horizontal="left" wrapText="1"/>
      <protection locked="0"/>
    </xf>
    <xf numFmtId="164" fontId="19" fillId="0" borderId="2" xfId="7" applyNumberFormat="1" applyFont="1" applyBorder="1" applyAlignment="1">
      <alignment horizontal="right"/>
    </xf>
    <xf numFmtId="164" fontId="19" fillId="0" borderId="3" xfId="7" applyNumberFormat="1" applyFont="1" applyBorder="1" applyAlignment="1">
      <alignment horizontal="right"/>
    </xf>
    <xf numFmtId="9" fontId="19" fillId="0" borderId="2" xfId="15" applyNumberFormat="1" applyFont="1" applyBorder="1" applyAlignment="1">
      <alignment horizontal="right"/>
    </xf>
    <xf numFmtId="9" fontId="19" fillId="0" borderId="3" xfId="15" applyNumberFormat="1" applyFont="1" applyBorder="1" applyAlignment="1">
      <alignment horizontal="right"/>
    </xf>
    <xf numFmtId="165" fontId="19" fillId="0" borderId="2" xfId="7" applyNumberFormat="1" applyFont="1" applyBorder="1" applyAlignment="1">
      <alignment horizontal="right"/>
    </xf>
    <xf numFmtId="165" fontId="19" fillId="0" borderId="3" xfId="7" applyNumberFormat="1" applyFont="1" applyBorder="1" applyAlignment="1">
      <alignment horizontal="right"/>
    </xf>
    <xf numFmtId="164" fontId="25" fillId="0" borderId="2" xfId="7" applyNumberFormat="1" applyFont="1" applyBorder="1" applyAlignment="1">
      <alignment horizontal="right"/>
    </xf>
    <xf numFmtId="164" fontId="25" fillId="0" borderId="3" xfId="7" applyNumberFormat="1" applyFont="1" applyBorder="1" applyAlignment="1">
      <alignment horizontal="right"/>
    </xf>
    <xf numFmtId="0" fontId="12" fillId="0" borderId="0" xfId="13" applyFont="1" applyAlignment="1">
      <alignment horizontal="center" vertical="center"/>
    </xf>
    <xf numFmtId="0" fontId="15" fillId="0" borderId="0" xfId="3" applyFont="1" applyAlignment="1" applyProtection="1">
      <alignment horizontal="center" vertical="center"/>
      <protection locked="0"/>
    </xf>
    <xf numFmtId="164" fontId="19" fillId="2" borderId="2" xfId="7" applyNumberFormat="1" applyFont="1" applyFill="1" applyBorder="1" applyAlignment="1" applyProtection="1">
      <alignment horizontal="right"/>
      <protection locked="0"/>
    </xf>
    <xf numFmtId="164" fontId="19" fillId="2" borderId="3" xfId="7" applyNumberFormat="1" applyFont="1" applyFill="1" applyBorder="1" applyAlignment="1" applyProtection="1">
      <alignment horizontal="right"/>
      <protection locked="0"/>
    </xf>
    <xf numFmtId="2" fontId="19" fillId="0" borderId="2" xfId="7" applyNumberFormat="1" applyFont="1" applyBorder="1" applyAlignment="1">
      <alignment horizontal="right"/>
    </xf>
    <xf numFmtId="2" fontId="19" fillId="0" borderId="3" xfId="7" applyNumberFormat="1" applyFont="1" applyBorder="1" applyAlignment="1">
      <alignment horizontal="right"/>
    </xf>
    <xf numFmtId="0" fontId="51" fillId="0" borderId="0" xfId="9" applyFont="1" applyAlignment="1">
      <alignment horizontal="left" vertical="top" wrapText="1" indent="2"/>
    </xf>
    <xf numFmtId="0" fontId="4" fillId="0" borderId="0" xfId="8" applyFont="1" applyAlignment="1">
      <alignment horizontal="left" vertical="top" wrapText="1"/>
    </xf>
    <xf numFmtId="0" fontId="55" fillId="0" borderId="0" xfId="9" applyFont="1" applyAlignment="1">
      <alignment horizontal="left" vertical="top" wrapText="1"/>
    </xf>
    <xf numFmtId="0" fontId="51" fillId="0" borderId="0" xfId="9" applyFont="1" applyAlignment="1">
      <alignment horizontal="left" vertical="top" wrapText="1" indent="3"/>
    </xf>
    <xf numFmtId="0" fontId="51" fillId="0" borderId="0" xfId="9" quotePrefix="1" applyFont="1" applyAlignment="1">
      <alignment horizontal="left" vertical="top" wrapText="1" indent="4"/>
    </xf>
    <xf numFmtId="0" fontId="51" fillId="0" borderId="0" xfId="9" applyFont="1" applyAlignment="1">
      <alignment horizontal="left" vertical="top" wrapText="1" indent="4"/>
    </xf>
    <xf numFmtId="0" fontId="51" fillId="0" borderId="0" xfId="10" applyFont="1" applyAlignment="1">
      <alignment horizontal="left" vertical="top" wrapText="1" indent="2"/>
    </xf>
    <xf numFmtId="0" fontId="55" fillId="0" borderId="0" xfId="10" applyFont="1" applyAlignment="1">
      <alignment horizontal="left" vertical="top" wrapText="1"/>
    </xf>
  </cellXfs>
  <cellStyles count="16">
    <cellStyle name="Гиперссылка" xfId="1" builtinId="8"/>
    <cellStyle name="Гиперссылка 2" xfId="2" xr:uid="{00000000-0005-0000-0000-000001000000}"/>
    <cellStyle name="Гиперссылка 2 2" xfId="3" xr:uid="{00000000-0005-0000-0000-000002000000}"/>
    <cellStyle name="Обычный" xfId="0" builtinId="0"/>
    <cellStyle name="Обычный 11" xfId="4" xr:uid="{00000000-0005-0000-0000-000004000000}"/>
    <cellStyle name="Обычный 2 2 2" xfId="5" xr:uid="{00000000-0005-0000-0000-000005000000}"/>
    <cellStyle name="Обычный 2 2 2 2" xfId="6" xr:uid="{00000000-0005-0000-0000-000006000000}"/>
    <cellStyle name="Обычный 2 3" xfId="7" xr:uid="{00000000-0005-0000-0000-000007000000}"/>
    <cellStyle name="Обычный 3" xfId="8" xr:uid="{00000000-0005-0000-0000-000008000000}"/>
    <cellStyle name="Обычный 3 2" xfId="9" xr:uid="{00000000-0005-0000-0000-000009000000}"/>
    <cellStyle name="Обычный 3 2 2 2" xfId="10" xr:uid="{00000000-0005-0000-0000-00000A000000}"/>
    <cellStyle name="Обычный 3 4" xfId="11" xr:uid="{00000000-0005-0000-0000-00000B000000}"/>
    <cellStyle name="Обычный 4 2" xfId="12" xr:uid="{00000000-0005-0000-0000-00000C000000}"/>
    <cellStyle name="Обычный 5 2" xfId="13" xr:uid="{00000000-0005-0000-0000-00000D000000}"/>
    <cellStyle name="Обычный_Лист1 2" xfId="14" xr:uid="{00000000-0005-0000-0000-00000E000000}"/>
    <cellStyle name="Процентный 2" xfId="15" xr:uid="{00000000-0005-0000-0000-00000F000000}"/>
  </cellStyles>
  <dxfs count="5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43543</xdr:colOff>
      <xdr:row>0</xdr:row>
      <xdr:rowOff>168729</xdr:rowOff>
    </xdr:from>
    <xdr:to>
      <xdr:col>4</xdr:col>
      <xdr:colOff>1454915</xdr:colOff>
      <xdr:row>4</xdr:row>
      <xdr:rowOff>47268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00743" y="168729"/>
          <a:ext cx="1857686" cy="1065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 bwMode="auto"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8536" y="16165286"/>
          <a:ext cx="252581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152812</xdr:colOff>
      <xdr:row>77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8536" y="19044557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8536" y="24694243"/>
          <a:ext cx="5138727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161924</xdr:rowOff>
    </xdr:from>
    <xdr:to>
      <xdr:col>15</xdr:col>
      <xdr:colOff>647699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7586" y="25786896"/>
          <a:ext cx="9514114" cy="2894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53785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8061" y="14667138"/>
          <a:ext cx="5639535" cy="474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pro/mnogoletniki-oks.html/nid/69508" TargetMode="External"/><Relationship Id="rId21" Type="http://schemas.openxmlformats.org/officeDocument/2006/relationships/hyperlink" Target="https://plantmarket.pro/mnogoletniki-oks.html/nid/69111" TargetMode="External"/><Relationship Id="rId42" Type="http://schemas.openxmlformats.org/officeDocument/2006/relationships/hyperlink" Target="https://plantmarket.pro/mnogoletniki-oks.html/nid/61988" TargetMode="External"/><Relationship Id="rId63" Type="http://schemas.openxmlformats.org/officeDocument/2006/relationships/hyperlink" Target="https://plantmarket.pro/mnogoletniki-oks.html/nid/69120" TargetMode="External"/><Relationship Id="rId84" Type="http://schemas.openxmlformats.org/officeDocument/2006/relationships/hyperlink" Target="https://plantmarket.pro/mnogoletniki-oks.html/nid/62082" TargetMode="External"/><Relationship Id="rId138" Type="http://schemas.openxmlformats.org/officeDocument/2006/relationships/hyperlink" Target="https://plantmarket.pro/mnogoletniki-oks.html/nid/62190" TargetMode="External"/><Relationship Id="rId159" Type="http://schemas.openxmlformats.org/officeDocument/2006/relationships/hyperlink" Target="https://plantmarket.pro/mnogoletniki-oks.html/nid/62238" TargetMode="External"/><Relationship Id="rId170" Type="http://schemas.openxmlformats.org/officeDocument/2006/relationships/hyperlink" Target="https://plantmarket.pro/mnogoletniki-oks.html/nid/62263" TargetMode="External"/><Relationship Id="rId191" Type="http://schemas.openxmlformats.org/officeDocument/2006/relationships/hyperlink" Target="https://plantmarket.pro/mnogoletniki-oks.html/nid/62314" TargetMode="External"/><Relationship Id="rId205" Type="http://schemas.openxmlformats.org/officeDocument/2006/relationships/hyperlink" Target="https://plantmarket.pro/mnogoletniki-oks.html/nid/62342" TargetMode="External"/><Relationship Id="rId226" Type="http://schemas.openxmlformats.org/officeDocument/2006/relationships/hyperlink" Target="https://plantmarket.pro/mnogoletniki-oks.html/nid/69512" TargetMode="External"/><Relationship Id="rId107" Type="http://schemas.openxmlformats.org/officeDocument/2006/relationships/hyperlink" Target="https://plantmarket.pro/mnogoletniki-oks.html/nid/69126" TargetMode="External"/><Relationship Id="rId11" Type="http://schemas.openxmlformats.org/officeDocument/2006/relationships/hyperlink" Target="https://plantmarket.pro/mnogoletniki-oks.html/nid/61929" TargetMode="External"/><Relationship Id="rId32" Type="http://schemas.openxmlformats.org/officeDocument/2006/relationships/hyperlink" Target="https://plantmarket.pro/mnogoletniki-oks.html/nid/61968" TargetMode="External"/><Relationship Id="rId53" Type="http://schemas.openxmlformats.org/officeDocument/2006/relationships/hyperlink" Target="https://plantmarket.pro/mnogoletniki-oks.html/nid/69117" TargetMode="External"/><Relationship Id="rId74" Type="http://schemas.openxmlformats.org/officeDocument/2006/relationships/hyperlink" Target="https://plantmarket.pro/mnogoletniki-oks.html/nid/62061" TargetMode="External"/><Relationship Id="rId128" Type="http://schemas.openxmlformats.org/officeDocument/2006/relationships/hyperlink" Target="https://plantmarket.pro/mnogoletniki-oks.html/nid/69509" TargetMode="External"/><Relationship Id="rId149" Type="http://schemas.openxmlformats.org/officeDocument/2006/relationships/hyperlink" Target="https://plantmarket.pro/mnogoletniki-oks.html/nid/62211" TargetMode="External"/><Relationship Id="rId5" Type="http://schemas.openxmlformats.org/officeDocument/2006/relationships/hyperlink" Target="https://plantmarket.pro/mnogoletniki-oks.html/nid/61917" TargetMode="External"/><Relationship Id="rId95" Type="http://schemas.openxmlformats.org/officeDocument/2006/relationships/hyperlink" Target="https://plantmarket.pro/mnogoletniki-oks.html/nid/62103" TargetMode="External"/><Relationship Id="rId160" Type="http://schemas.openxmlformats.org/officeDocument/2006/relationships/hyperlink" Target="https://plantmarket.pro/mnogoletniki-oks.html/nid/62240" TargetMode="External"/><Relationship Id="rId181" Type="http://schemas.openxmlformats.org/officeDocument/2006/relationships/hyperlink" Target="https://plantmarket.pro/mnogoletniki-oks.html/nid/62287" TargetMode="External"/><Relationship Id="rId216" Type="http://schemas.openxmlformats.org/officeDocument/2006/relationships/hyperlink" Target="https://plantmarket.pro/mnogoletniki-oks.html/nid/62367" TargetMode="External"/><Relationship Id="rId237" Type="http://schemas.openxmlformats.org/officeDocument/2006/relationships/hyperlink" Target="https://plantmarket.pro/mnogoletniki-oks.html/nid/62418" TargetMode="External"/><Relationship Id="rId22" Type="http://schemas.openxmlformats.org/officeDocument/2006/relationships/hyperlink" Target="https://plantmarket.pro/mnogoletniki-oks.html/nid/61952" TargetMode="External"/><Relationship Id="rId43" Type="http://schemas.openxmlformats.org/officeDocument/2006/relationships/hyperlink" Target="https://plantmarket.pro/mnogoletniki-oks.html/nid/61990" TargetMode="External"/><Relationship Id="rId64" Type="http://schemas.openxmlformats.org/officeDocument/2006/relationships/hyperlink" Target="https://plantmarket.pro/mnogoletniki-oks.html/nid/62035" TargetMode="External"/><Relationship Id="rId118" Type="http://schemas.openxmlformats.org/officeDocument/2006/relationships/hyperlink" Target="https://plantmarket.pro/mnogoletniki-oks.html/nid/62149" TargetMode="External"/><Relationship Id="rId139" Type="http://schemas.openxmlformats.org/officeDocument/2006/relationships/hyperlink" Target="https://plantmarket.pro/mnogoletniki-oks.html/nid/62192" TargetMode="External"/><Relationship Id="rId85" Type="http://schemas.openxmlformats.org/officeDocument/2006/relationships/hyperlink" Target="https://plantmarket.pro/mnogoletniki-oks.html/nid/62085" TargetMode="External"/><Relationship Id="rId150" Type="http://schemas.openxmlformats.org/officeDocument/2006/relationships/hyperlink" Target="https://plantmarket.pro/mnogoletniki-oks.html/nid/62214" TargetMode="External"/><Relationship Id="rId171" Type="http://schemas.openxmlformats.org/officeDocument/2006/relationships/hyperlink" Target="https://plantmarket.pro/mnogoletniki-oks.html/nid/62265" TargetMode="External"/><Relationship Id="rId192" Type="http://schemas.openxmlformats.org/officeDocument/2006/relationships/hyperlink" Target="https://plantmarket.pro/mnogoletniki-oks.html/nid/62319" TargetMode="External"/><Relationship Id="rId206" Type="http://schemas.openxmlformats.org/officeDocument/2006/relationships/hyperlink" Target="https://plantmarket.pro/mnogoletniki-oks.html/nid/62345" TargetMode="External"/><Relationship Id="rId227" Type="http://schemas.openxmlformats.org/officeDocument/2006/relationships/hyperlink" Target="https://plantmarket.pro/mnogoletniki-oks.html/nid/62393" TargetMode="External"/><Relationship Id="rId12" Type="http://schemas.openxmlformats.org/officeDocument/2006/relationships/hyperlink" Target="https://plantmarket.pro/mnogoletniki-oks.html/nid/61932" TargetMode="External"/><Relationship Id="rId33" Type="http://schemas.openxmlformats.org/officeDocument/2006/relationships/hyperlink" Target="https://plantmarket.pro/mnogoletniki-oks.html/nid/61971" TargetMode="External"/><Relationship Id="rId108" Type="http://schemas.openxmlformats.org/officeDocument/2006/relationships/hyperlink" Target="https://plantmarket.pro/mnogoletniki-oks.html/nid/62128" TargetMode="External"/><Relationship Id="rId129" Type="http://schemas.openxmlformats.org/officeDocument/2006/relationships/hyperlink" Target="https://plantmarket.pro/mnogoletniki-oks.html/nid/69133" TargetMode="External"/><Relationship Id="rId54" Type="http://schemas.openxmlformats.org/officeDocument/2006/relationships/hyperlink" Target="https://plantmarket.pro/mnogoletniki-oks.html/nid/62016" TargetMode="External"/><Relationship Id="rId75" Type="http://schemas.openxmlformats.org/officeDocument/2006/relationships/hyperlink" Target="https://plantmarket.pro/mnogoletniki-oks.html/nid/62064" TargetMode="External"/><Relationship Id="rId96" Type="http://schemas.openxmlformats.org/officeDocument/2006/relationships/hyperlink" Target="https://plantmarket.pro/mnogoletniki-oks.html/nid/69506" TargetMode="External"/><Relationship Id="rId140" Type="http://schemas.openxmlformats.org/officeDocument/2006/relationships/hyperlink" Target="https://plantmarket.pro/mnogoletniki-oks.html/nid/62194" TargetMode="External"/><Relationship Id="rId161" Type="http://schemas.openxmlformats.org/officeDocument/2006/relationships/hyperlink" Target="https://plantmarket.pro/mnogoletniki-oks.html/nid/62243" TargetMode="External"/><Relationship Id="rId182" Type="http://schemas.openxmlformats.org/officeDocument/2006/relationships/hyperlink" Target="https://plantmarket.pro/mnogoletniki-oks.html/nid/62289" TargetMode="External"/><Relationship Id="rId217" Type="http://schemas.openxmlformats.org/officeDocument/2006/relationships/hyperlink" Target="https://plantmarket.pro/mnogoletniki-oks.html/nid/69141" TargetMode="External"/><Relationship Id="rId6" Type="http://schemas.openxmlformats.org/officeDocument/2006/relationships/hyperlink" Target="https://plantmarket.pro/mnogoletniki-oks.html/nid/69503" TargetMode="External"/><Relationship Id="rId238" Type="http://schemas.openxmlformats.org/officeDocument/2006/relationships/hyperlink" Target="https://plantmarket.pro/mnogoletniki-oks.html/nid/69145" TargetMode="External"/><Relationship Id="rId23" Type="http://schemas.openxmlformats.org/officeDocument/2006/relationships/hyperlink" Target="https://plantmarket.pro/mnogoletniki-oks.html/nid/69112" TargetMode="External"/><Relationship Id="rId119" Type="http://schemas.openxmlformats.org/officeDocument/2006/relationships/hyperlink" Target="https://plantmarket.pro/mnogoletniki-oks.html/nid/62151" TargetMode="External"/><Relationship Id="rId44" Type="http://schemas.openxmlformats.org/officeDocument/2006/relationships/hyperlink" Target="https://plantmarket.pro/mnogoletniki-oks.html/nid/69116" TargetMode="External"/><Relationship Id="rId65" Type="http://schemas.openxmlformats.org/officeDocument/2006/relationships/hyperlink" Target="https://plantmarket.pro/mnogoletniki-oks.html/nid/62037" TargetMode="External"/><Relationship Id="rId86" Type="http://schemas.openxmlformats.org/officeDocument/2006/relationships/hyperlink" Target="https://plantmarket.pro/mnogoletniki-oks.html/nid/62088" TargetMode="External"/><Relationship Id="rId130" Type="http://schemas.openxmlformats.org/officeDocument/2006/relationships/hyperlink" Target="https://plantmarket.pro/mnogoletniki-oks.html/nid/62174" TargetMode="External"/><Relationship Id="rId151" Type="http://schemas.openxmlformats.org/officeDocument/2006/relationships/hyperlink" Target="https://plantmarket.pro/mnogoletniki-oks.html/nid/62217" TargetMode="External"/><Relationship Id="rId172" Type="http://schemas.openxmlformats.org/officeDocument/2006/relationships/hyperlink" Target="https://plantmarket.pro/mnogoletniki-oks.html/nid/62268" TargetMode="External"/><Relationship Id="rId193" Type="http://schemas.openxmlformats.org/officeDocument/2006/relationships/hyperlink" Target="https://plantmarket.pro/mnogoletniki-oks.html/nid/62321" TargetMode="External"/><Relationship Id="rId207" Type="http://schemas.openxmlformats.org/officeDocument/2006/relationships/hyperlink" Target="https://plantmarket.pro/mnogoletniki-oks.html/nid/62348" TargetMode="External"/><Relationship Id="rId228" Type="http://schemas.openxmlformats.org/officeDocument/2006/relationships/hyperlink" Target="https://plantmarket.pro/mnogoletniki-oks.html/nid/62396" TargetMode="External"/><Relationship Id="rId13" Type="http://schemas.openxmlformats.org/officeDocument/2006/relationships/hyperlink" Target="https://plantmarket.pro/mnogoletniki-oks.html/nid/61935" TargetMode="External"/><Relationship Id="rId109" Type="http://schemas.openxmlformats.org/officeDocument/2006/relationships/hyperlink" Target="https://plantmarket.pro/mnogoletniki-oks.html/nid/62131" TargetMode="External"/><Relationship Id="rId34" Type="http://schemas.openxmlformats.org/officeDocument/2006/relationships/hyperlink" Target="https://plantmarket.pro/mnogoletniki-oks.html/nid/69505" TargetMode="External"/><Relationship Id="rId55" Type="http://schemas.openxmlformats.org/officeDocument/2006/relationships/hyperlink" Target="https://plantmarket.pro/mnogoletniki-oks.html/nid/62018" TargetMode="External"/><Relationship Id="rId76" Type="http://schemas.openxmlformats.org/officeDocument/2006/relationships/hyperlink" Target="https://plantmarket.pro/mnogoletniki-oks.html/nid/62067" TargetMode="External"/><Relationship Id="rId97" Type="http://schemas.openxmlformats.org/officeDocument/2006/relationships/hyperlink" Target="https://plantmarket.pro/mnogoletniki-oks.html/nid/62104" TargetMode="External"/><Relationship Id="rId120" Type="http://schemas.openxmlformats.org/officeDocument/2006/relationships/hyperlink" Target="https://plantmarket.pro/mnogoletniki-oks.html/nid/62154" TargetMode="External"/><Relationship Id="rId141" Type="http://schemas.openxmlformats.org/officeDocument/2006/relationships/hyperlink" Target="https://plantmarket.pro/mnogoletniki-oks.html/nid/69151" TargetMode="External"/><Relationship Id="rId7" Type="http://schemas.openxmlformats.org/officeDocument/2006/relationships/hyperlink" Target="https://plantmarket.pro/mnogoletniki-oks.html/nid/61919" TargetMode="External"/><Relationship Id="rId162" Type="http://schemas.openxmlformats.org/officeDocument/2006/relationships/hyperlink" Target="https://plantmarket.pro/mnogoletniki-oks.html/nid/62245" TargetMode="External"/><Relationship Id="rId183" Type="http://schemas.openxmlformats.org/officeDocument/2006/relationships/hyperlink" Target="https://plantmarket.pro/mnogoletniki-oks.html/nid/62294" TargetMode="External"/><Relationship Id="rId218" Type="http://schemas.openxmlformats.org/officeDocument/2006/relationships/hyperlink" Target="https://plantmarket.pro/mnogoletniki-oks.html/nid/62370" TargetMode="External"/><Relationship Id="rId239" Type="http://schemas.openxmlformats.org/officeDocument/2006/relationships/hyperlink" Target="https://plantmarket.pro/mnogoletniki-oks.html/nid/62421" TargetMode="External"/><Relationship Id="rId24" Type="http://schemas.openxmlformats.org/officeDocument/2006/relationships/hyperlink" Target="https://plantmarket.pro/mnogoletniki-oks.html/nid/69113" TargetMode="External"/><Relationship Id="rId45" Type="http://schemas.openxmlformats.org/officeDocument/2006/relationships/hyperlink" Target="https://plantmarket.pro/mnogoletniki-oks.html/nid/61993" TargetMode="External"/><Relationship Id="rId66" Type="http://schemas.openxmlformats.org/officeDocument/2006/relationships/hyperlink" Target="https://plantmarket.pro/mnogoletniki-oks.html/nid/62038" TargetMode="External"/><Relationship Id="rId87" Type="http://schemas.openxmlformats.org/officeDocument/2006/relationships/hyperlink" Target="https://plantmarket.pro/mnogoletniki-oks.html/nid/62091" TargetMode="External"/><Relationship Id="rId110" Type="http://schemas.openxmlformats.org/officeDocument/2006/relationships/hyperlink" Target="https://plantmarket.pro/mnogoletniki-oks.html/nid/69127" TargetMode="External"/><Relationship Id="rId131" Type="http://schemas.openxmlformats.org/officeDocument/2006/relationships/hyperlink" Target="https://plantmarket.pro/mnogoletniki-oks.html/nid/69150" TargetMode="External"/><Relationship Id="rId152" Type="http://schemas.openxmlformats.org/officeDocument/2006/relationships/hyperlink" Target="https://plantmarket.pro/mnogoletniki-oks.html/nid/62220" TargetMode="External"/><Relationship Id="rId173" Type="http://schemas.openxmlformats.org/officeDocument/2006/relationships/hyperlink" Target="https://plantmarket.pro/mnogoletniki-oks.html/nid/62270" TargetMode="External"/><Relationship Id="rId194" Type="http://schemas.openxmlformats.org/officeDocument/2006/relationships/hyperlink" Target="https://plantmarket.pro/mnogoletniki-oks.html/nid/69137" TargetMode="External"/><Relationship Id="rId208" Type="http://schemas.openxmlformats.org/officeDocument/2006/relationships/hyperlink" Target="https://plantmarket.pro/mnogoletniki-oks.html/nid/62351" TargetMode="External"/><Relationship Id="rId229" Type="http://schemas.openxmlformats.org/officeDocument/2006/relationships/hyperlink" Target="https://plantmarket.pro/mnogoletniki-oks.html/nid/62399" TargetMode="External"/><Relationship Id="rId240" Type="http://schemas.openxmlformats.org/officeDocument/2006/relationships/hyperlink" Target="https://plantmarket.pro/mnogoletniki-oks.html/nid/69146" TargetMode="External"/><Relationship Id="rId14" Type="http://schemas.openxmlformats.org/officeDocument/2006/relationships/hyperlink" Target="https://plantmarket.pro/mnogoletniki-oks.html/nid/62079" TargetMode="External"/><Relationship Id="rId35" Type="http://schemas.openxmlformats.org/officeDocument/2006/relationships/hyperlink" Target="https://plantmarket.pro/mnogoletniki-oks.html/nid/61973" TargetMode="External"/><Relationship Id="rId56" Type="http://schemas.openxmlformats.org/officeDocument/2006/relationships/hyperlink" Target="https://plantmarket.pro/mnogoletniki-oks.html/nid/69118" TargetMode="External"/><Relationship Id="rId77" Type="http://schemas.openxmlformats.org/officeDocument/2006/relationships/hyperlink" Target="https://plantmarket.pro/mnogoletniki-oks.html/nid/62069" TargetMode="External"/><Relationship Id="rId100" Type="http://schemas.openxmlformats.org/officeDocument/2006/relationships/hyperlink" Target="https://plantmarket.pro/mnogoletniki-oks.html/nid/62111" TargetMode="External"/><Relationship Id="rId8" Type="http://schemas.openxmlformats.org/officeDocument/2006/relationships/hyperlink" Target="https://plantmarket.pro/mnogoletniki-oks.html/nid/61921" TargetMode="External"/><Relationship Id="rId98" Type="http://schemas.openxmlformats.org/officeDocument/2006/relationships/hyperlink" Target="https://plantmarket.pro/mnogoletniki-oks.html/nid/62106" TargetMode="External"/><Relationship Id="rId121" Type="http://schemas.openxmlformats.org/officeDocument/2006/relationships/hyperlink" Target="https://plantmarket.pro/mnogoletniki-oks.html/nid/62157" TargetMode="External"/><Relationship Id="rId142" Type="http://schemas.openxmlformats.org/officeDocument/2006/relationships/hyperlink" Target="https://plantmarket.pro/mnogoletniki-oks.html/nid/62197" TargetMode="External"/><Relationship Id="rId163" Type="http://schemas.openxmlformats.org/officeDocument/2006/relationships/hyperlink" Target="https://plantmarket.pro/mnogoletniki-oks.html/nid/62247" TargetMode="External"/><Relationship Id="rId184" Type="http://schemas.openxmlformats.org/officeDocument/2006/relationships/hyperlink" Target="https://plantmarket.pro/mnogoletniki-oks.html/nid/62296" TargetMode="External"/><Relationship Id="rId219" Type="http://schemas.openxmlformats.org/officeDocument/2006/relationships/hyperlink" Target="https://plantmarket.pro/mnogoletniki-oks.html/nid/62372" TargetMode="External"/><Relationship Id="rId230" Type="http://schemas.openxmlformats.org/officeDocument/2006/relationships/hyperlink" Target="https://plantmarket.pro/mnogoletniki-oks.html/nid/62401" TargetMode="External"/><Relationship Id="rId25" Type="http://schemas.openxmlformats.org/officeDocument/2006/relationships/hyperlink" Target="https://plantmarket.pro/mnogoletniki-oks.html/nid/61955" TargetMode="External"/><Relationship Id="rId46" Type="http://schemas.openxmlformats.org/officeDocument/2006/relationships/hyperlink" Target="https://plantmarket.pro/mnogoletniki-oks.html/nid/61995" TargetMode="External"/><Relationship Id="rId67" Type="http://schemas.openxmlformats.org/officeDocument/2006/relationships/hyperlink" Target="https://plantmarket.pro/mnogoletniki-oks.html/nid/62040" TargetMode="External"/><Relationship Id="rId88" Type="http://schemas.openxmlformats.org/officeDocument/2006/relationships/hyperlink" Target="https://plantmarket.pro/mnogoletniki-oks.html/nid/62094" TargetMode="External"/><Relationship Id="rId111" Type="http://schemas.openxmlformats.org/officeDocument/2006/relationships/hyperlink" Target="https://plantmarket.pro/mnogoletniki-oks.html/nid/69128" TargetMode="External"/><Relationship Id="rId132" Type="http://schemas.openxmlformats.org/officeDocument/2006/relationships/hyperlink" Target="https://plantmarket.pro/mnogoletniki-oks.html/nid/62178" TargetMode="External"/><Relationship Id="rId153" Type="http://schemas.openxmlformats.org/officeDocument/2006/relationships/hyperlink" Target="https://plantmarket.pro/mnogoletniki-oks.html/nid/62223" TargetMode="External"/><Relationship Id="rId174" Type="http://schemas.openxmlformats.org/officeDocument/2006/relationships/hyperlink" Target="https://plantmarket.pro/mnogoletniki-oks.html/nid/62273" TargetMode="External"/><Relationship Id="rId195" Type="http://schemas.openxmlformats.org/officeDocument/2006/relationships/hyperlink" Target="https://plantmarket.pro/mnogoletniki-oks.html/nid/62322" TargetMode="External"/><Relationship Id="rId209" Type="http://schemas.openxmlformats.org/officeDocument/2006/relationships/hyperlink" Target="https://plantmarket.pro/mnogoletniki-oks.html/nid/62354" TargetMode="External"/><Relationship Id="rId220" Type="http://schemas.openxmlformats.org/officeDocument/2006/relationships/hyperlink" Target="https://plantmarket.pro/mnogoletniki-oks.html/nid/62375" TargetMode="External"/><Relationship Id="rId241" Type="http://schemas.openxmlformats.org/officeDocument/2006/relationships/hyperlink" Target="https://plantmarket.pro/mnogoletniki-oks.html/nid/62424" TargetMode="External"/><Relationship Id="rId15" Type="http://schemas.openxmlformats.org/officeDocument/2006/relationships/hyperlink" Target="https://plantmarket.pro/mnogoletniki-oks.html/nid/61938" TargetMode="External"/><Relationship Id="rId36" Type="http://schemas.openxmlformats.org/officeDocument/2006/relationships/hyperlink" Target="https://plantmarket.pro/mnogoletniki-oks.html/nid/61976" TargetMode="External"/><Relationship Id="rId57" Type="http://schemas.openxmlformats.org/officeDocument/2006/relationships/hyperlink" Target="https://plantmarket.pro/mnogoletniki-oks.html/nid/62020" TargetMode="External"/><Relationship Id="rId106" Type="http://schemas.openxmlformats.org/officeDocument/2006/relationships/hyperlink" Target="https://plantmarket.pro/mnogoletniki-oks.html/nid/62125" TargetMode="External"/><Relationship Id="rId127" Type="http://schemas.openxmlformats.org/officeDocument/2006/relationships/hyperlink" Target="https://plantmarket.pro/mnogoletniki-oks.html/nid/62168" TargetMode="External"/><Relationship Id="rId10" Type="http://schemas.openxmlformats.org/officeDocument/2006/relationships/hyperlink" Target="https://plantmarket.pro/mnogoletniki-oks.html/nid/61927" TargetMode="External"/><Relationship Id="rId31" Type="http://schemas.openxmlformats.org/officeDocument/2006/relationships/hyperlink" Target="https://plantmarket.pro/mnogoletniki-oks.html/nid/61965" TargetMode="External"/><Relationship Id="rId52" Type="http://schemas.openxmlformats.org/officeDocument/2006/relationships/hyperlink" Target="https://plantmarket.pro/mnogoletniki-oks.html/nid/62012" TargetMode="External"/><Relationship Id="rId73" Type="http://schemas.openxmlformats.org/officeDocument/2006/relationships/hyperlink" Target="https://plantmarket.pro/mnogoletniki-oks.html/nid/62059" TargetMode="External"/><Relationship Id="rId78" Type="http://schemas.openxmlformats.org/officeDocument/2006/relationships/hyperlink" Target="https://plantmarket.pro/mnogoletniki-oks.html/nid/62070" TargetMode="External"/><Relationship Id="rId94" Type="http://schemas.openxmlformats.org/officeDocument/2006/relationships/hyperlink" Target="https://plantmarket.pro/mnogoletniki-oks.html/nid/62102" TargetMode="External"/><Relationship Id="rId99" Type="http://schemas.openxmlformats.org/officeDocument/2006/relationships/hyperlink" Target="https://plantmarket.pro/mnogoletniki-oks.html/nid/62107" TargetMode="External"/><Relationship Id="rId101" Type="http://schemas.openxmlformats.org/officeDocument/2006/relationships/hyperlink" Target="https://plantmarket.pro/mnogoletniki-oks.html/nid/62114" TargetMode="External"/><Relationship Id="rId122" Type="http://schemas.openxmlformats.org/officeDocument/2006/relationships/hyperlink" Target="https://plantmarket.pro/mnogoletniki-oks.html/nid/69130" TargetMode="External"/><Relationship Id="rId143" Type="http://schemas.openxmlformats.org/officeDocument/2006/relationships/hyperlink" Target="https://plantmarket.pro/mnogoletniki-oks.html/nid/62390" TargetMode="External"/><Relationship Id="rId148" Type="http://schemas.openxmlformats.org/officeDocument/2006/relationships/hyperlink" Target="https://plantmarket.pro/mnogoletniki-oks.html/nid/62208" TargetMode="External"/><Relationship Id="rId164" Type="http://schemas.openxmlformats.org/officeDocument/2006/relationships/hyperlink" Target="https://plantmarket.pro/mnogoletniki-oks.html/nid/62250" TargetMode="External"/><Relationship Id="rId169" Type="http://schemas.openxmlformats.org/officeDocument/2006/relationships/hyperlink" Target="https://plantmarket.pro/mnogoletniki-oks.html/nid/69136" TargetMode="External"/><Relationship Id="rId185" Type="http://schemas.openxmlformats.org/officeDocument/2006/relationships/hyperlink" Target="https://plantmarket.pro/mnogoletniki-oks.html/nid/62298" TargetMode="External"/><Relationship Id="rId4" Type="http://schemas.openxmlformats.org/officeDocument/2006/relationships/hyperlink" Target="https://plantmarket.pro/mnogoletniki-oks.html/nid/61912" TargetMode="External"/><Relationship Id="rId9" Type="http://schemas.openxmlformats.org/officeDocument/2006/relationships/hyperlink" Target="https://plantmarket.pro/mnogoletniki-oks.html/nid/61924" TargetMode="External"/><Relationship Id="rId180" Type="http://schemas.openxmlformats.org/officeDocument/2006/relationships/hyperlink" Target="https://plantmarket.pro/mnogoletniki-oks.html/nid/62285" TargetMode="External"/><Relationship Id="rId210" Type="http://schemas.openxmlformats.org/officeDocument/2006/relationships/hyperlink" Target="https://plantmarket.pro/mnogoletniki-oks.html/nid/62356" TargetMode="External"/><Relationship Id="rId215" Type="http://schemas.openxmlformats.org/officeDocument/2006/relationships/hyperlink" Target="https://plantmarket.pro/mnogoletniki-oks.html/nid/62364" TargetMode="External"/><Relationship Id="rId236" Type="http://schemas.openxmlformats.org/officeDocument/2006/relationships/hyperlink" Target="https://plantmarket.pro/mnogoletniki-oks.html/nid/62415" TargetMode="External"/><Relationship Id="rId26" Type="http://schemas.openxmlformats.org/officeDocument/2006/relationships/hyperlink" Target="https://plantmarket.pro/mnogoletniki-oks.html/nid/61958" TargetMode="External"/><Relationship Id="rId231" Type="http://schemas.openxmlformats.org/officeDocument/2006/relationships/hyperlink" Target="https://plantmarket.pro/mnogoletniki-oks.html/nid/62404" TargetMode="External"/><Relationship Id="rId47" Type="http://schemas.openxmlformats.org/officeDocument/2006/relationships/hyperlink" Target="https://plantmarket.pro/mnogoletniki-oks.html/nid/61998" TargetMode="External"/><Relationship Id="rId68" Type="http://schemas.openxmlformats.org/officeDocument/2006/relationships/hyperlink" Target="https://plantmarket.pro/mnogoletniki-oks.html/nid/62043" TargetMode="External"/><Relationship Id="rId89" Type="http://schemas.openxmlformats.org/officeDocument/2006/relationships/hyperlink" Target="https://plantmarket.pro/mnogoletniki-oks.html/nid/62097" TargetMode="External"/><Relationship Id="rId112" Type="http://schemas.openxmlformats.org/officeDocument/2006/relationships/hyperlink" Target="https://plantmarket.pro/mnogoletniki-oks.html/nid/69129" TargetMode="External"/><Relationship Id="rId133" Type="http://schemas.openxmlformats.org/officeDocument/2006/relationships/hyperlink" Target="https://plantmarket.pro/mnogoletniki-oks.html/nid/62180" TargetMode="External"/><Relationship Id="rId154" Type="http://schemas.openxmlformats.org/officeDocument/2006/relationships/hyperlink" Target="https://plantmarket.pro/mnogoletniki-oks.html/nid/62226" TargetMode="External"/><Relationship Id="rId175" Type="http://schemas.openxmlformats.org/officeDocument/2006/relationships/hyperlink" Target="https://plantmarket.pro/mnogoletniki-oks.html/nid/62275" TargetMode="External"/><Relationship Id="rId196" Type="http://schemas.openxmlformats.org/officeDocument/2006/relationships/hyperlink" Target="https://plantmarket.pro/mnogoletniki-oks.html/nid/69138" TargetMode="External"/><Relationship Id="rId200" Type="http://schemas.openxmlformats.org/officeDocument/2006/relationships/hyperlink" Target="https://plantmarket.pro/mnogoletniki-oks.html/nid/62330" TargetMode="External"/><Relationship Id="rId16" Type="http://schemas.openxmlformats.org/officeDocument/2006/relationships/hyperlink" Target="https://plantmarket.pro/mnogoletniki-oks.html/nid/61941" TargetMode="External"/><Relationship Id="rId221" Type="http://schemas.openxmlformats.org/officeDocument/2006/relationships/hyperlink" Target="https://plantmarket.pro/mnogoletniki-oks.html/nid/62377" TargetMode="External"/><Relationship Id="rId242" Type="http://schemas.openxmlformats.org/officeDocument/2006/relationships/drawing" Target="../drawings/drawing1.xml"/><Relationship Id="rId37" Type="http://schemas.openxmlformats.org/officeDocument/2006/relationships/hyperlink" Target="https://plantmarket.pro/mnogoletniki-oks.html/nid/61979" TargetMode="External"/><Relationship Id="rId58" Type="http://schemas.openxmlformats.org/officeDocument/2006/relationships/hyperlink" Target="https://plantmarket.pro/mnogoletniki-oks.html/nid/69119" TargetMode="External"/><Relationship Id="rId79" Type="http://schemas.openxmlformats.org/officeDocument/2006/relationships/hyperlink" Target="https://plantmarket.pro/mnogoletniki-oks.html/nid/62073" TargetMode="External"/><Relationship Id="rId102" Type="http://schemas.openxmlformats.org/officeDocument/2006/relationships/hyperlink" Target="https://plantmarket.pro/mnogoletniki-oks.html/nid/62117" TargetMode="External"/><Relationship Id="rId123" Type="http://schemas.openxmlformats.org/officeDocument/2006/relationships/hyperlink" Target="https://plantmarket.pro/mnogoletniki-oks.html/nid/62163" TargetMode="External"/><Relationship Id="rId144" Type="http://schemas.openxmlformats.org/officeDocument/2006/relationships/hyperlink" Target="https://plantmarket.pro/mnogoletniki-oks.html/nid/62199" TargetMode="External"/><Relationship Id="rId90" Type="http://schemas.openxmlformats.org/officeDocument/2006/relationships/hyperlink" Target="https://plantmarket.pro/mnogoletniki-oks.html/nid/62100" TargetMode="External"/><Relationship Id="rId165" Type="http://schemas.openxmlformats.org/officeDocument/2006/relationships/hyperlink" Target="https://plantmarket.pro/mnogoletniki-oks.html/nid/62253" TargetMode="External"/><Relationship Id="rId186" Type="http://schemas.openxmlformats.org/officeDocument/2006/relationships/hyperlink" Target="https://plantmarket.pro/mnogoletniki-oks.html/nid/62301" TargetMode="External"/><Relationship Id="rId211" Type="http://schemas.openxmlformats.org/officeDocument/2006/relationships/hyperlink" Target="https://plantmarket.pro/mnogoletniki-oks.html/nid/62357" TargetMode="External"/><Relationship Id="rId232" Type="http://schemas.openxmlformats.org/officeDocument/2006/relationships/hyperlink" Target="https://plantmarket.pro/mnogoletniki-oks.html/nid/69144" TargetMode="External"/><Relationship Id="rId27" Type="http://schemas.openxmlformats.org/officeDocument/2006/relationships/hyperlink" Target="https://plantmarket.pro/mnogoletniki-oks.html/nid/61961" TargetMode="External"/><Relationship Id="rId48" Type="http://schemas.openxmlformats.org/officeDocument/2006/relationships/hyperlink" Target="https://plantmarket.pro/mnogoletniki-oks.html/nid/62001" TargetMode="External"/><Relationship Id="rId69" Type="http://schemas.openxmlformats.org/officeDocument/2006/relationships/hyperlink" Target="https://plantmarket.pro/mnogoletniki-oks.html/nid/62046" TargetMode="External"/><Relationship Id="rId113" Type="http://schemas.openxmlformats.org/officeDocument/2006/relationships/hyperlink" Target="https://plantmarket.pro/mnogoletniki-oks.html/nid/62137" TargetMode="External"/><Relationship Id="rId134" Type="http://schemas.openxmlformats.org/officeDocument/2006/relationships/hyperlink" Target="https://plantmarket.pro/mnogoletniki-oks.html/nid/62182" TargetMode="External"/><Relationship Id="rId80" Type="http://schemas.openxmlformats.org/officeDocument/2006/relationships/hyperlink" Target="https://plantmarket.pro/mnogoletniki-oks.html/nid/69148" TargetMode="External"/><Relationship Id="rId155" Type="http://schemas.openxmlformats.org/officeDocument/2006/relationships/hyperlink" Target="https://plantmarket.pro/mnogoletniki-oks.html/nid/62229" TargetMode="External"/><Relationship Id="rId176" Type="http://schemas.openxmlformats.org/officeDocument/2006/relationships/hyperlink" Target="https://plantmarket.pro/mnogoletniki-oks.html/nid/62278" TargetMode="External"/><Relationship Id="rId197" Type="http://schemas.openxmlformats.org/officeDocument/2006/relationships/hyperlink" Target="https://plantmarket.pro/mnogoletniki-oks.html/nid/62325" TargetMode="External"/><Relationship Id="rId201" Type="http://schemas.openxmlformats.org/officeDocument/2006/relationships/hyperlink" Target="https://plantmarket.pro/mnogoletniki-oks.html/nid/62333" TargetMode="External"/><Relationship Id="rId222" Type="http://schemas.openxmlformats.org/officeDocument/2006/relationships/hyperlink" Target="https://plantmarket.pro/mnogoletniki-oks.html/nid/69142" TargetMode="External"/><Relationship Id="rId17" Type="http://schemas.openxmlformats.org/officeDocument/2006/relationships/hyperlink" Target="https://plantmarket.pro/mnogoletniki-oks.html/nid/61944" TargetMode="External"/><Relationship Id="rId38" Type="http://schemas.openxmlformats.org/officeDocument/2006/relationships/hyperlink" Target="https://plantmarket.pro/mnogoletniki-oks.html/nid/61981" TargetMode="External"/><Relationship Id="rId59" Type="http://schemas.openxmlformats.org/officeDocument/2006/relationships/hyperlink" Target="https://plantmarket.pro/mnogoletniki-oks.html/nid/62023" TargetMode="External"/><Relationship Id="rId103" Type="http://schemas.openxmlformats.org/officeDocument/2006/relationships/hyperlink" Target="https://plantmarket.pro/mnogoletniki-oks.html/nid/69507" TargetMode="External"/><Relationship Id="rId124" Type="http://schemas.openxmlformats.org/officeDocument/2006/relationships/hyperlink" Target="https://plantmarket.pro/mnogoletniki-oks.html/nid/62166" TargetMode="External"/><Relationship Id="rId70" Type="http://schemas.openxmlformats.org/officeDocument/2006/relationships/hyperlink" Target="https://plantmarket.pro/mnogoletniki-oks.html/nid/62049" TargetMode="External"/><Relationship Id="rId91" Type="http://schemas.openxmlformats.org/officeDocument/2006/relationships/hyperlink" Target="https://plantmarket.pro/mnogoletniki-oks.html/nid/69123" TargetMode="External"/><Relationship Id="rId145" Type="http://schemas.openxmlformats.org/officeDocument/2006/relationships/hyperlink" Target="https://plantmarket.pro/mnogoletniki-oks.html/nid/62201" TargetMode="External"/><Relationship Id="rId166" Type="http://schemas.openxmlformats.org/officeDocument/2006/relationships/hyperlink" Target="https://plantmarket.pro/mnogoletniki-oks.html/nid/62253" TargetMode="External"/><Relationship Id="rId187" Type="http://schemas.openxmlformats.org/officeDocument/2006/relationships/hyperlink" Target="https://plantmarket.pro/mnogoletniki-oks.html/nid/62303" TargetMode="External"/><Relationship Id="rId1" Type="http://schemas.openxmlformats.org/officeDocument/2006/relationships/hyperlink" Target="https://plantmarket.pro/mnogoletniki-oks.html/nid/61904" TargetMode="External"/><Relationship Id="rId212" Type="http://schemas.openxmlformats.org/officeDocument/2006/relationships/hyperlink" Target="https://plantmarket.pro/mnogoletniki-oks.html/nid/69139" TargetMode="External"/><Relationship Id="rId233" Type="http://schemas.openxmlformats.org/officeDocument/2006/relationships/hyperlink" Target="https://plantmarket.pro/mnogoletniki-oks.html/nid/62407" TargetMode="External"/><Relationship Id="rId28" Type="http://schemas.openxmlformats.org/officeDocument/2006/relationships/hyperlink" Target="https://plantmarket.pro/mnogoletniki-oks.html/nid/61963" TargetMode="External"/><Relationship Id="rId49" Type="http://schemas.openxmlformats.org/officeDocument/2006/relationships/hyperlink" Target="https://plantmarket.pro/mnogoletniki-oks.html/nid/62004" TargetMode="External"/><Relationship Id="rId114" Type="http://schemas.openxmlformats.org/officeDocument/2006/relationships/hyperlink" Target="https://plantmarket.pro/mnogoletniki-oks.html/nid/62140" TargetMode="External"/><Relationship Id="rId60" Type="http://schemas.openxmlformats.org/officeDocument/2006/relationships/hyperlink" Target="https://plantmarket.pro/mnogoletniki-oks.html/nid/62026" TargetMode="External"/><Relationship Id="rId81" Type="http://schemas.openxmlformats.org/officeDocument/2006/relationships/hyperlink" Target="https://plantmarket.pro/mnogoletniki-oks.html/nid/62076" TargetMode="External"/><Relationship Id="rId135" Type="http://schemas.openxmlformats.org/officeDocument/2006/relationships/hyperlink" Target="https://plantmarket.pro/mnogoletniki-oks.html/nid/69134" TargetMode="External"/><Relationship Id="rId156" Type="http://schemas.openxmlformats.org/officeDocument/2006/relationships/hyperlink" Target="https://plantmarket.pro/mnogoletniki-oks.html/nid/62232" TargetMode="External"/><Relationship Id="rId177" Type="http://schemas.openxmlformats.org/officeDocument/2006/relationships/hyperlink" Target="https://plantmarket.pro/mnogoletniki-oks.html/nid/62280" TargetMode="External"/><Relationship Id="rId198" Type="http://schemas.openxmlformats.org/officeDocument/2006/relationships/hyperlink" Target="https://plantmarket.pro/mnogoletniki-oks.html/nid/62327" TargetMode="External"/><Relationship Id="rId202" Type="http://schemas.openxmlformats.org/officeDocument/2006/relationships/hyperlink" Target="https://plantmarket.pro/mnogoletniki-oks.html/nid/62336" TargetMode="External"/><Relationship Id="rId223" Type="http://schemas.openxmlformats.org/officeDocument/2006/relationships/hyperlink" Target="https://plantmarket.pro/mnogoletniki-oks.html/nid/62380" TargetMode="External"/><Relationship Id="rId18" Type="http://schemas.openxmlformats.org/officeDocument/2006/relationships/hyperlink" Target="https://plantmarket.pro/mnogoletniki-oks.html/nid/69504" TargetMode="External"/><Relationship Id="rId39" Type="http://schemas.openxmlformats.org/officeDocument/2006/relationships/hyperlink" Target="https://plantmarket.pro/mnogoletniki-oks.html/nid/61983" TargetMode="External"/><Relationship Id="rId50" Type="http://schemas.openxmlformats.org/officeDocument/2006/relationships/hyperlink" Target="https://plantmarket.pro/mnogoletniki-oks.html/nid/62006" TargetMode="External"/><Relationship Id="rId104" Type="http://schemas.openxmlformats.org/officeDocument/2006/relationships/hyperlink" Target="https://plantmarket.pro/mnogoletniki-oks.html/nid/62120" TargetMode="External"/><Relationship Id="rId125" Type="http://schemas.openxmlformats.org/officeDocument/2006/relationships/hyperlink" Target="https://plantmarket.pro/mnogoletniki-oks.html/nid/69149" TargetMode="External"/><Relationship Id="rId146" Type="http://schemas.openxmlformats.org/officeDocument/2006/relationships/hyperlink" Target="https://plantmarket.pro/mnogoletniki-oks.html/nid/62203" TargetMode="External"/><Relationship Id="rId167" Type="http://schemas.openxmlformats.org/officeDocument/2006/relationships/hyperlink" Target="https://plantmarket.pro/mnogoletniki-oks.html/nid/62255" TargetMode="External"/><Relationship Id="rId188" Type="http://schemas.openxmlformats.org/officeDocument/2006/relationships/hyperlink" Target="https://plantmarket.pro/mnogoletniki-oks.html/nid/69510" TargetMode="External"/><Relationship Id="rId71" Type="http://schemas.openxmlformats.org/officeDocument/2006/relationships/hyperlink" Target="https://plantmarket.pro/mnogoletniki-oks.html/nid/62053" TargetMode="External"/><Relationship Id="rId92" Type="http://schemas.openxmlformats.org/officeDocument/2006/relationships/hyperlink" Target="https://plantmarket.pro/mnogoletniki-oks.html/nid/69124" TargetMode="External"/><Relationship Id="rId213" Type="http://schemas.openxmlformats.org/officeDocument/2006/relationships/hyperlink" Target="https://plantmarket.pro/mnogoletniki-oks.html/nid/62361" TargetMode="External"/><Relationship Id="rId234" Type="http://schemas.openxmlformats.org/officeDocument/2006/relationships/hyperlink" Target="https://plantmarket.pro/mnogoletniki-oks.html/nid/62409" TargetMode="External"/><Relationship Id="rId2" Type="http://schemas.openxmlformats.org/officeDocument/2006/relationships/hyperlink" Target="https://plantmarket.pro/mnogoletniki-oks.html/nid/61907" TargetMode="External"/><Relationship Id="rId29" Type="http://schemas.openxmlformats.org/officeDocument/2006/relationships/hyperlink" Target="https://plantmarket.pro/mnogoletniki-oks.html/nid/69114" TargetMode="External"/><Relationship Id="rId40" Type="http://schemas.openxmlformats.org/officeDocument/2006/relationships/hyperlink" Target="https://plantmarket.pro/mnogoletniki-oks.html/nid/61986" TargetMode="External"/><Relationship Id="rId115" Type="http://schemas.openxmlformats.org/officeDocument/2006/relationships/hyperlink" Target="https://plantmarket.pro/mnogoletniki-oks.html/nid/62143" TargetMode="External"/><Relationship Id="rId136" Type="http://schemas.openxmlformats.org/officeDocument/2006/relationships/hyperlink" Target="https://plantmarket.pro/mnogoletniki-oks.html/nid/62184" TargetMode="External"/><Relationship Id="rId157" Type="http://schemas.openxmlformats.org/officeDocument/2006/relationships/hyperlink" Target="https://plantmarket.pro/mnogoletniki-oks.html/nid/69135" TargetMode="External"/><Relationship Id="rId178" Type="http://schemas.openxmlformats.org/officeDocument/2006/relationships/hyperlink" Target="https://plantmarket.pro/mnogoletniki-oks.html/nid/62281" TargetMode="External"/><Relationship Id="rId61" Type="http://schemas.openxmlformats.org/officeDocument/2006/relationships/hyperlink" Target="https://plantmarket.pro/mnogoletniki-oks.html/nid/62029" TargetMode="External"/><Relationship Id="rId82" Type="http://schemas.openxmlformats.org/officeDocument/2006/relationships/hyperlink" Target="https://plantmarket.pro/mnogoletniki-oks.html/nid/69121" TargetMode="External"/><Relationship Id="rId199" Type="http://schemas.openxmlformats.org/officeDocument/2006/relationships/hyperlink" Target="https://plantmarket.pro/mnogoletniki-oks.html/nid/62328" TargetMode="External"/><Relationship Id="rId203" Type="http://schemas.openxmlformats.org/officeDocument/2006/relationships/hyperlink" Target="https://plantmarket.pro/mnogoletniki-oks.html/nid/62339" TargetMode="External"/><Relationship Id="rId19" Type="http://schemas.openxmlformats.org/officeDocument/2006/relationships/hyperlink" Target="https://plantmarket.pro/mnogoletniki-oks.html/nid/61947" TargetMode="External"/><Relationship Id="rId224" Type="http://schemas.openxmlformats.org/officeDocument/2006/relationships/hyperlink" Target="https://plantmarket.pro/mnogoletniki-oks.html/nid/62382" TargetMode="External"/><Relationship Id="rId30" Type="http://schemas.openxmlformats.org/officeDocument/2006/relationships/hyperlink" Target="https://plantmarket.pro/mnogoletniki-oks.html/nid/69115" TargetMode="External"/><Relationship Id="rId105" Type="http://schemas.openxmlformats.org/officeDocument/2006/relationships/hyperlink" Target="https://plantmarket.pro/mnogoletniki-oks.html/nid/62122" TargetMode="External"/><Relationship Id="rId126" Type="http://schemas.openxmlformats.org/officeDocument/2006/relationships/hyperlink" Target="https://plantmarket.pro/mnogoletniki-oks.html/nid/69131" TargetMode="External"/><Relationship Id="rId147" Type="http://schemas.openxmlformats.org/officeDocument/2006/relationships/hyperlink" Target="https://plantmarket.pro/mnogoletniki-oks.html/nid/62205" TargetMode="External"/><Relationship Id="rId168" Type="http://schemas.openxmlformats.org/officeDocument/2006/relationships/hyperlink" Target="https://plantmarket.pro/mnogoletniki-oks.html/nid/62258" TargetMode="External"/><Relationship Id="rId51" Type="http://schemas.openxmlformats.org/officeDocument/2006/relationships/hyperlink" Target="https://plantmarket.pro/mnogoletniki-oks.html/nid/62009" TargetMode="External"/><Relationship Id="rId72" Type="http://schemas.openxmlformats.org/officeDocument/2006/relationships/hyperlink" Target="https://plantmarket.pro/mnogoletniki-oks.html/nid/62056" TargetMode="External"/><Relationship Id="rId93" Type="http://schemas.openxmlformats.org/officeDocument/2006/relationships/hyperlink" Target="https://plantmarket.pro/mnogoletniki-oks.html/nid/69125" TargetMode="External"/><Relationship Id="rId189" Type="http://schemas.openxmlformats.org/officeDocument/2006/relationships/hyperlink" Target="https://plantmarket.pro/mnogoletniki-oks.html/nid/62305" TargetMode="External"/><Relationship Id="rId3" Type="http://schemas.openxmlformats.org/officeDocument/2006/relationships/hyperlink" Target="https://plantmarket.pro/mnogoletniki-oks.html/nid/62387" TargetMode="External"/><Relationship Id="rId214" Type="http://schemas.openxmlformats.org/officeDocument/2006/relationships/hyperlink" Target="https://plantmarket.pro/mnogoletniki-oks.html/nid/69140" TargetMode="External"/><Relationship Id="rId235" Type="http://schemas.openxmlformats.org/officeDocument/2006/relationships/hyperlink" Target="https://plantmarket.pro/mnogoletniki-oks.html/nid/62411" TargetMode="External"/><Relationship Id="rId116" Type="http://schemas.openxmlformats.org/officeDocument/2006/relationships/hyperlink" Target="https://plantmarket.pro/mnogoletniki-oks.html/nid/62146" TargetMode="External"/><Relationship Id="rId137" Type="http://schemas.openxmlformats.org/officeDocument/2006/relationships/hyperlink" Target="https://plantmarket.pro/mnogoletniki-oks.html/nid/62187" TargetMode="External"/><Relationship Id="rId158" Type="http://schemas.openxmlformats.org/officeDocument/2006/relationships/hyperlink" Target="https://plantmarket.pro/mnogoletniki-oks.html/nid/62235" TargetMode="External"/><Relationship Id="rId20" Type="http://schemas.openxmlformats.org/officeDocument/2006/relationships/hyperlink" Target="https://plantmarket.pro/mnogoletniki-oks.html/nid/61949" TargetMode="External"/><Relationship Id="rId41" Type="http://schemas.openxmlformats.org/officeDocument/2006/relationships/hyperlink" Target="https://plantmarket.pro/mnogoletniki-oks.html/nid/69147" TargetMode="External"/><Relationship Id="rId62" Type="http://schemas.openxmlformats.org/officeDocument/2006/relationships/hyperlink" Target="https://plantmarket.pro/mnogoletniki-oks.html/nid/62032" TargetMode="External"/><Relationship Id="rId83" Type="http://schemas.openxmlformats.org/officeDocument/2006/relationships/hyperlink" Target="https://plantmarket.pro/mnogoletniki-oks.html/nid/69122" TargetMode="External"/><Relationship Id="rId179" Type="http://schemas.openxmlformats.org/officeDocument/2006/relationships/hyperlink" Target="https://plantmarket.pro/mnogoletniki-oks.html/nid/62283" TargetMode="External"/><Relationship Id="rId190" Type="http://schemas.openxmlformats.org/officeDocument/2006/relationships/hyperlink" Target="https://plantmarket.pro/mnogoletniki-oks.html/nid/62308" TargetMode="External"/><Relationship Id="rId204" Type="http://schemas.openxmlformats.org/officeDocument/2006/relationships/hyperlink" Target="https://plantmarket.pro/mnogoletniki-oks.html/nid/69511" TargetMode="External"/><Relationship Id="rId225" Type="http://schemas.openxmlformats.org/officeDocument/2006/relationships/hyperlink" Target="https://plantmarket.pro/mnogoletniki-oks.html/nid/6238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318"/>
  <sheetViews>
    <sheetView showGridLines="0" tabSelected="1" workbookViewId="0">
      <selection activeCell="J23" sqref="J23"/>
    </sheetView>
  </sheetViews>
  <sheetFormatPr defaultColWidth="11.36328125" defaultRowHeight="13" x14ac:dyDescent="0.3"/>
  <cols>
    <col min="1" max="1" width="10.26953125" style="2" customWidth="1"/>
    <col min="2" max="2" width="12.08984375" style="1" hidden="1" customWidth="1"/>
    <col min="3" max="3" width="8.7265625" style="1" hidden="1" customWidth="1"/>
    <col min="4" max="4" width="6.26953125" style="1" customWidth="1"/>
    <col min="5" max="5" width="34.7265625" style="3" customWidth="1"/>
    <col min="6" max="6" width="10.1796875" style="3" customWidth="1"/>
    <col min="7" max="7" width="11.36328125" style="4" customWidth="1"/>
    <col min="8" max="8" width="11.54296875" style="4" customWidth="1"/>
    <col min="9" max="9" width="11" style="4" customWidth="1"/>
    <col min="10" max="10" width="9.7265625" style="4" customWidth="1"/>
    <col min="11" max="11" width="16.1796875" style="4" customWidth="1"/>
    <col min="12" max="12" width="13" style="4" customWidth="1"/>
    <col min="13" max="13" width="12.36328125" style="4" customWidth="1"/>
    <col min="14" max="14" width="16.1796875" style="1" customWidth="1"/>
    <col min="15" max="15" width="9.54296875" style="1" customWidth="1"/>
    <col min="16" max="16" width="15.7265625" style="1" customWidth="1"/>
    <col min="17" max="17" width="27.36328125" style="1" customWidth="1"/>
    <col min="18" max="18" width="18" style="4" customWidth="1"/>
    <col min="19" max="19" width="16.1796875" style="1" customWidth="1"/>
    <col min="20" max="20" width="14.6328125" style="1" customWidth="1"/>
    <col min="21" max="21" width="15.90625" style="1" customWidth="1"/>
    <col min="22" max="22" width="28.36328125" style="1" customWidth="1"/>
    <col min="23" max="16384" width="11.36328125" style="1"/>
  </cols>
  <sheetData>
    <row r="1" spans="1:22" s="5" customFormat="1" ht="14" x14ac:dyDescent="0.3">
      <c r="A1" s="6">
        <v>44966</v>
      </c>
      <c r="B1" s="7"/>
      <c r="C1" s="7"/>
      <c r="D1" s="7"/>
      <c r="E1" s="8"/>
      <c r="F1" s="8"/>
      <c r="G1" s="9"/>
      <c r="H1" s="9"/>
      <c r="I1" s="10"/>
      <c r="J1" s="10"/>
      <c r="K1" s="10"/>
      <c r="L1" s="9"/>
      <c r="M1" s="9"/>
      <c r="N1" s="11"/>
      <c r="O1" s="11"/>
      <c r="P1" s="12"/>
      <c r="R1" s="9"/>
    </row>
    <row r="2" spans="1:22" s="13" customFormat="1" ht="45" customHeight="1" x14ac:dyDescent="0.3">
      <c r="A2" s="2"/>
      <c r="D2" s="157" t="s">
        <v>0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4"/>
      <c r="R2" s="15"/>
      <c r="S2" s="15"/>
      <c r="T2" s="15"/>
      <c r="U2" s="15"/>
      <c r="V2" s="15"/>
    </row>
    <row r="3" spans="1:22" s="13" customFormat="1" ht="17.25" customHeight="1" x14ac:dyDescent="0.3">
      <c r="A3" s="2"/>
      <c r="D3" s="15"/>
      <c r="E3" s="15"/>
      <c r="F3" s="15"/>
      <c r="G3" s="16"/>
      <c r="J3" s="17" t="s">
        <v>1</v>
      </c>
      <c r="K3" s="17"/>
      <c r="N3" s="15"/>
      <c r="O3" s="15"/>
      <c r="P3" s="15"/>
      <c r="Q3" s="15"/>
      <c r="R3" s="15"/>
      <c r="S3" s="15"/>
      <c r="T3" s="15"/>
      <c r="U3" s="15"/>
      <c r="V3" s="15"/>
    </row>
    <row r="4" spans="1:22" s="13" customFormat="1" ht="17.25" customHeight="1" x14ac:dyDescent="0.3">
      <c r="A4" s="2"/>
      <c r="D4" s="15"/>
      <c r="E4" s="15"/>
      <c r="F4" s="15"/>
      <c r="G4" s="15"/>
      <c r="H4" s="158" t="s">
        <v>2</v>
      </c>
      <c r="I4" s="158"/>
      <c r="J4" s="158"/>
      <c r="K4" s="158"/>
      <c r="L4" s="18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s="13" customFormat="1" ht="17.25" customHeight="1" x14ac:dyDescent="0.3">
      <c r="A5" s="2"/>
      <c r="D5" s="15"/>
      <c r="E5" s="15"/>
      <c r="F5" s="15"/>
      <c r="G5" s="16"/>
      <c r="H5" s="1"/>
      <c r="J5" s="19" t="s">
        <v>3</v>
      </c>
      <c r="K5" s="20" t="s">
        <v>4</v>
      </c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s="5" customFormat="1" ht="14" x14ac:dyDescent="0.3">
      <c r="A6" s="2"/>
      <c r="B6" s="7"/>
      <c r="C6" s="7"/>
      <c r="D6" s="7"/>
      <c r="E6" s="8"/>
      <c r="F6" s="8"/>
      <c r="G6" s="9"/>
      <c r="H6" s="9"/>
      <c r="I6" s="10"/>
      <c r="J6" s="10"/>
      <c r="K6" s="10"/>
      <c r="L6" s="9"/>
      <c r="M6" s="9"/>
      <c r="N6" s="11"/>
      <c r="O6" s="11"/>
      <c r="P6" s="12"/>
      <c r="R6" s="9"/>
    </row>
    <row r="7" spans="1:22" s="5" customFormat="1" ht="14.5" x14ac:dyDescent="0.3">
      <c r="A7" s="2"/>
      <c r="D7" s="21" t="s">
        <v>5</v>
      </c>
      <c r="E7" s="22"/>
      <c r="F7" s="22"/>
      <c r="G7" s="23"/>
      <c r="H7" s="23"/>
      <c r="I7" s="24"/>
      <c r="J7" s="24"/>
      <c r="K7" s="24"/>
      <c r="L7" s="24"/>
      <c r="M7" s="159">
        <v>83.33</v>
      </c>
      <c r="N7" s="160"/>
      <c r="O7" s="25" t="s">
        <v>6</v>
      </c>
      <c r="R7" s="26"/>
    </row>
    <row r="8" spans="1:22" s="5" customFormat="1" ht="14.5" x14ac:dyDescent="0.3">
      <c r="A8" s="2"/>
      <c r="D8" s="27" t="s">
        <v>7</v>
      </c>
      <c r="E8" s="22"/>
      <c r="F8" s="22"/>
      <c r="G8" s="23"/>
      <c r="H8" s="23"/>
      <c r="I8" s="24"/>
      <c r="J8" s="24"/>
      <c r="K8" s="24"/>
      <c r="L8" s="24"/>
      <c r="M8" s="161">
        <f>SUM(L22:L304)</f>
        <v>0</v>
      </c>
      <c r="N8" s="162"/>
      <c r="O8" s="25" t="s">
        <v>8</v>
      </c>
      <c r="R8" s="26"/>
    </row>
    <row r="9" spans="1:22" s="5" customFormat="1" ht="14.5" x14ac:dyDescent="0.3">
      <c r="A9" s="2"/>
      <c r="D9" s="27" t="s">
        <v>9</v>
      </c>
      <c r="E9" s="22"/>
      <c r="F9" s="22"/>
      <c r="G9" s="23"/>
      <c r="H9" s="23"/>
      <c r="I9" s="24"/>
      <c r="J9" s="24"/>
      <c r="K9" s="24"/>
      <c r="L9" s="24"/>
      <c r="M9" s="153">
        <f>SUMIF(C22:C304,"евро",M22:M304)</f>
        <v>0</v>
      </c>
      <c r="N9" s="154"/>
      <c r="O9" s="25" t="s">
        <v>10</v>
      </c>
      <c r="R9" s="26"/>
    </row>
    <row r="10" spans="1:22" s="5" customFormat="1" ht="14.5" x14ac:dyDescent="0.3">
      <c r="A10" s="2"/>
      <c r="D10" s="21" t="s">
        <v>11</v>
      </c>
      <c r="E10" s="22"/>
      <c r="F10" s="22"/>
      <c r="G10" s="23"/>
      <c r="H10" s="23"/>
      <c r="I10" s="24"/>
      <c r="J10" s="24"/>
      <c r="K10" s="24"/>
      <c r="L10" s="24"/>
      <c r="M10" s="149">
        <f>SUMIF(C22:C304,"руб",N22:N304)</f>
        <v>0</v>
      </c>
      <c r="N10" s="150"/>
      <c r="O10" s="25" t="s">
        <v>12</v>
      </c>
      <c r="R10" s="26"/>
    </row>
    <row r="11" spans="1:22" s="5" customFormat="1" ht="14.5" x14ac:dyDescent="0.3">
      <c r="A11" s="2"/>
      <c r="D11" s="27" t="s">
        <v>13</v>
      </c>
      <c r="E11" s="22"/>
      <c r="F11" s="22"/>
      <c r="G11" s="23"/>
      <c r="H11" s="23"/>
      <c r="I11" s="24"/>
      <c r="J11" s="24"/>
      <c r="K11" s="24"/>
      <c r="L11" s="24"/>
      <c r="M11" s="151">
        <f>IF(SUM(M9+M10/$M$7)="","-    % ",IF((M9+M10/$M$7)&gt;=5000,-0.03,IF((M9+M10/$M$7)&gt;=3000,-0.02,IF((M9+M10/$M$7)&gt;=2000,-0.01,IF((M9+M10/$M$7)&gt;=350,0,IF((M9+M10/$M$7)&gt;0,0.1,))))))</f>
        <v>0</v>
      </c>
      <c r="N11" s="152"/>
      <c r="O11" s="25" t="s">
        <v>14</v>
      </c>
      <c r="R11" s="26"/>
    </row>
    <row r="12" spans="1:22" s="5" customFormat="1" ht="14.5" x14ac:dyDescent="0.3">
      <c r="A12" s="2"/>
      <c r="D12" s="27" t="s">
        <v>15</v>
      </c>
      <c r="E12" s="22"/>
      <c r="F12" s="22"/>
      <c r="G12" s="23"/>
      <c r="H12" s="23"/>
      <c r="I12" s="24"/>
      <c r="J12" s="24"/>
      <c r="K12" s="24"/>
      <c r="L12" s="24"/>
      <c r="M12" s="153">
        <f>IF((M9+M10/$M$7)="","-     €",IF(M11="-    % ",M9,M9+M9*M11))</f>
        <v>0</v>
      </c>
      <c r="N12" s="154"/>
      <c r="O12" s="25" t="s">
        <v>16</v>
      </c>
      <c r="P12" s="28"/>
      <c r="Q12" s="28"/>
      <c r="R12" s="29"/>
    </row>
    <row r="13" spans="1:22" s="5" customFormat="1" ht="15.9" customHeight="1" x14ac:dyDescent="0.3">
      <c r="A13" s="2"/>
      <c r="D13" s="30" t="s">
        <v>17</v>
      </c>
      <c r="E13" s="31"/>
      <c r="F13" s="31"/>
      <c r="G13" s="32"/>
      <c r="H13" s="32"/>
      <c r="I13" s="33"/>
      <c r="J13" s="33"/>
      <c r="K13" s="33"/>
      <c r="L13" s="33"/>
      <c r="M13" s="149">
        <f>IF((M9+M10/$M$7)="","-     ₽",IF(M11="-    % ",M10,M10+M10*M11))</f>
        <v>0</v>
      </c>
      <c r="N13" s="150"/>
      <c r="O13" s="25" t="s">
        <v>18</v>
      </c>
      <c r="P13" s="34"/>
      <c r="Q13" s="34"/>
      <c r="R13" s="26"/>
    </row>
    <row r="14" spans="1:22" s="5" customFormat="1" ht="14.5" x14ac:dyDescent="0.3">
      <c r="A14" s="2"/>
      <c r="D14" s="21" t="s">
        <v>19</v>
      </c>
      <c r="E14" s="31"/>
      <c r="F14" s="31"/>
      <c r="G14" s="32"/>
      <c r="H14" s="32"/>
      <c r="I14" s="33"/>
      <c r="J14" s="33"/>
      <c r="K14" s="33"/>
      <c r="L14" s="33"/>
      <c r="M14" s="155">
        <f>IF((M10+M9*$M$7)="","-     ₽",M13+M12*M7)</f>
        <v>0</v>
      </c>
      <c r="N14" s="156"/>
      <c r="O14" s="25" t="s">
        <v>20</v>
      </c>
      <c r="R14" s="26"/>
    </row>
    <row r="15" spans="1:22" s="5" customFormat="1" ht="18.75" customHeight="1" x14ac:dyDescent="0.3">
      <c r="A15" s="2"/>
      <c r="D15" s="21" t="s">
        <v>21</v>
      </c>
      <c r="E15" s="35"/>
      <c r="F15" s="35"/>
      <c r="G15" s="36"/>
      <c r="H15" s="36"/>
      <c r="I15" s="37"/>
      <c r="J15" s="37"/>
      <c r="K15" s="37"/>
      <c r="L15" s="9"/>
      <c r="Q15" s="26"/>
    </row>
    <row r="16" spans="1:22" s="5" customFormat="1" ht="15.5" customHeight="1" x14ac:dyDescent="0.3">
      <c r="A16" s="2"/>
      <c r="D16" s="5" t="s">
        <v>22</v>
      </c>
      <c r="E16" s="35"/>
      <c r="F16" s="35"/>
      <c r="G16" s="36"/>
      <c r="H16" s="36"/>
      <c r="I16" s="37"/>
      <c r="J16" s="37"/>
      <c r="K16" s="37"/>
      <c r="L16" s="9"/>
      <c r="M16" s="9"/>
      <c r="R16" s="26"/>
    </row>
    <row r="17" spans="1:22" s="5" customFormat="1" ht="18.75" customHeight="1" x14ac:dyDescent="0.3">
      <c r="A17" s="2"/>
      <c r="D17" s="38" t="s">
        <v>23</v>
      </c>
      <c r="E17" s="35"/>
      <c r="F17" s="35"/>
      <c r="G17" s="36"/>
      <c r="H17" s="36"/>
      <c r="I17" s="37"/>
      <c r="J17" s="37"/>
      <c r="K17" s="37"/>
      <c r="L17" s="9"/>
      <c r="M17" s="9"/>
      <c r="R17" s="26"/>
    </row>
    <row r="18" spans="1:22" s="5" customFormat="1" ht="18.75" customHeight="1" x14ac:dyDescent="0.3">
      <c r="A18" s="2"/>
      <c r="D18" s="39" t="s">
        <v>24</v>
      </c>
      <c r="E18" s="35"/>
      <c r="F18" s="35"/>
      <c r="G18" s="36"/>
      <c r="H18" s="36"/>
      <c r="I18" s="37"/>
      <c r="J18" s="37"/>
      <c r="K18" s="37"/>
      <c r="L18" s="9"/>
      <c r="M18" s="9"/>
      <c r="R18" s="26"/>
    </row>
    <row r="19" spans="1:22" s="5" customFormat="1" ht="70.5" customHeight="1" x14ac:dyDescent="0.3">
      <c r="A19" s="2"/>
      <c r="D19" s="148" t="s">
        <v>25</v>
      </c>
      <c r="E19" s="148"/>
      <c r="F19" s="148"/>
      <c r="G19" s="148"/>
      <c r="H19" s="148"/>
      <c r="I19" s="148"/>
      <c r="J19" s="148"/>
      <c r="K19" s="148"/>
      <c r="L19" s="148"/>
      <c r="M19" s="9"/>
      <c r="R19" s="26"/>
    </row>
    <row r="20" spans="1:22" s="5" customFormat="1" ht="14" x14ac:dyDescent="0.3">
      <c r="A20" s="40">
        <v>44970</v>
      </c>
      <c r="B20" s="41"/>
      <c r="C20" s="41"/>
      <c r="D20" s="41"/>
      <c r="E20" s="35"/>
      <c r="F20" s="35"/>
      <c r="G20" s="36"/>
      <c r="H20" s="36"/>
      <c r="I20" s="37"/>
      <c r="J20" s="37"/>
      <c r="K20" s="37"/>
      <c r="L20" s="9"/>
      <c r="M20" s="9"/>
      <c r="N20" s="11"/>
      <c r="O20" s="42"/>
      <c r="P20" s="42"/>
      <c r="Q20" s="43"/>
      <c r="R20" s="43"/>
      <c r="S20" s="43"/>
      <c r="T20" s="43"/>
      <c r="U20" s="42"/>
      <c r="V20" s="42"/>
    </row>
    <row r="21" spans="1:22" s="44" customFormat="1" ht="94" customHeight="1" x14ac:dyDescent="0.3">
      <c r="A21" s="45" t="s">
        <v>26</v>
      </c>
      <c r="B21" s="46" t="s">
        <v>27</v>
      </c>
      <c r="C21" s="46"/>
      <c r="D21" s="47"/>
      <c r="E21" s="48" t="s">
        <v>28</v>
      </c>
      <c r="F21" s="49" t="s">
        <v>29</v>
      </c>
      <c r="G21" s="49" t="s">
        <v>30</v>
      </c>
      <c r="H21" s="50" t="s">
        <v>31</v>
      </c>
      <c r="I21" s="51" t="s">
        <v>32</v>
      </c>
      <c r="J21" s="49" t="s">
        <v>33</v>
      </c>
      <c r="K21" s="50" t="s">
        <v>34</v>
      </c>
      <c r="L21" s="48" t="s">
        <v>35</v>
      </c>
      <c r="M21" s="48" t="s">
        <v>36</v>
      </c>
      <c r="N21" s="49" t="s">
        <v>37</v>
      </c>
      <c r="O21" s="49" t="s">
        <v>38</v>
      </c>
      <c r="P21" s="49" t="s">
        <v>39</v>
      </c>
      <c r="Q21" s="49" t="s">
        <v>40</v>
      </c>
      <c r="R21" s="48" t="s">
        <v>41</v>
      </c>
      <c r="S21" s="49" t="s">
        <v>42</v>
      </c>
      <c r="T21" s="49" t="s">
        <v>43</v>
      </c>
      <c r="U21" s="48" t="s">
        <v>44</v>
      </c>
      <c r="V21" s="49" t="s">
        <v>45</v>
      </c>
    </row>
    <row r="22" spans="1:22" s="52" customFormat="1" ht="13.5" hidden="1" customHeight="1" x14ac:dyDescent="0.3">
      <c r="A22" s="53">
        <v>0</v>
      </c>
      <c r="B22" s="54" t="s">
        <v>46</v>
      </c>
      <c r="C22" s="54" t="s">
        <v>47</v>
      </c>
      <c r="D22" s="55" t="s">
        <v>48</v>
      </c>
      <c r="E22" s="56" t="s">
        <v>49</v>
      </c>
      <c r="F22" s="57" t="s">
        <v>50</v>
      </c>
      <c r="G22" s="57">
        <v>250</v>
      </c>
      <c r="H22" s="58">
        <v>1.32</v>
      </c>
      <c r="I22" s="59">
        <f>H22*$M$7</f>
        <v>109.9956</v>
      </c>
      <c r="J22" s="60"/>
      <c r="K22" s="61" t="s">
        <v>51</v>
      </c>
      <c r="L22" s="62">
        <f t="shared" ref="L22:L85" si="0">J22/G22</f>
        <v>0</v>
      </c>
      <c r="M22" s="63">
        <f t="shared" ref="M22:M85" si="1">IF(J22&gt;=100,H22*J22*0.85,H22*J22)</f>
        <v>0</v>
      </c>
      <c r="N22" s="64">
        <f t="shared" ref="N22:N85" si="2">IF(J22&gt;=100,I22*J22*0.85,I22*J22)</f>
        <v>0</v>
      </c>
      <c r="O22" s="57" t="s">
        <v>52</v>
      </c>
      <c r="P22" s="57"/>
      <c r="Q22" s="65" t="s">
        <v>53</v>
      </c>
      <c r="R22" s="65"/>
      <c r="S22" s="65"/>
      <c r="T22" s="65"/>
      <c r="U22" s="65"/>
      <c r="V22" s="65"/>
    </row>
    <row r="23" spans="1:22" ht="13.5" customHeight="1" x14ac:dyDescent="0.3">
      <c r="A23" s="66" t="s">
        <v>54</v>
      </c>
      <c r="B23" s="67" t="s">
        <v>55</v>
      </c>
      <c r="C23" s="67" t="s">
        <v>56</v>
      </c>
      <c r="D23" s="68" t="s">
        <v>48</v>
      </c>
      <c r="E23" s="69" t="s">
        <v>57</v>
      </c>
      <c r="F23" s="70" t="s">
        <v>50</v>
      </c>
      <c r="G23" s="70">
        <v>250</v>
      </c>
      <c r="H23" s="71">
        <f t="shared" ref="H23:H72" si="3">I23/$M$7</f>
        <v>1.2000480019200768</v>
      </c>
      <c r="I23" s="72">
        <v>100</v>
      </c>
      <c r="J23" s="73"/>
      <c r="K23" s="74" t="s">
        <v>51</v>
      </c>
      <c r="L23" s="75">
        <f t="shared" si="0"/>
        <v>0</v>
      </c>
      <c r="M23" s="76">
        <f t="shared" si="1"/>
        <v>0</v>
      </c>
      <c r="N23" s="77">
        <f t="shared" si="2"/>
        <v>0</v>
      </c>
      <c r="O23" s="70" t="s">
        <v>58</v>
      </c>
      <c r="P23" s="70"/>
      <c r="Q23" s="78"/>
      <c r="R23" s="78"/>
      <c r="S23" s="78"/>
      <c r="T23" s="78"/>
      <c r="U23" s="78"/>
      <c r="V23" s="78"/>
    </row>
    <row r="24" spans="1:22" ht="13.5" customHeight="1" x14ac:dyDescent="0.3">
      <c r="A24" s="66" t="s">
        <v>54</v>
      </c>
      <c r="B24" s="67" t="s">
        <v>59</v>
      </c>
      <c r="C24" s="67" t="s">
        <v>56</v>
      </c>
      <c r="D24" s="68" t="s">
        <v>48</v>
      </c>
      <c r="E24" s="69" t="s">
        <v>60</v>
      </c>
      <c r="F24" s="70" t="s">
        <v>50</v>
      </c>
      <c r="G24" s="70">
        <v>250</v>
      </c>
      <c r="H24" s="71">
        <f t="shared" si="3"/>
        <v>0.97203888155526219</v>
      </c>
      <c r="I24" s="72">
        <v>81</v>
      </c>
      <c r="J24" s="73"/>
      <c r="K24" s="74" t="s">
        <v>51</v>
      </c>
      <c r="L24" s="75">
        <f t="shared" si="0"/>
        <v>0</v>
      </c>
      <c r="M24" s="76">
        <f t="shared" si="1"/>
        <v>0</v>
      </c>
      <c r="N24" s="77">
        <f t="shared" si="2"/>
        <v>0</v>
      </c>
      <c r="O24" s="70" t="s">
        <v>61</v>
      </c>
      <c r="P24" s="70" t="s">
        <v>62</v>
      </c>
      <c r="Q24" s="78" t="s">
        <v>63</v>
      </c>
      <c r="R24" s="78" t="s">
        <v>64</v>
      </c>
      <c r="S24" s="78" t="s">
        <v>65</v>
      </c>
      <c r="T24" s="78"/>
      <c r="U24" s="78" t="s">
        <v>66</v>
      </c>
      <c r="V24" s="78" t="s">
        <v>67</v>
      </c>
    </row>
    <row r="25" spans="1:22" s="52" customFormat="1" ht="13.5" hidden="1" customHeight="1" x14ac:dyDescent="0.3">
      <c r="A25" s="53">
        <v>0</v>
      </c>
      <c r="B25" s="54" t="s">
        <v>68</v>
      </c>
      <c r="C25" s="54" t="s">
        <v>56</v>
      </c>
      <c r="D25" s="86"/>
      <c r="E25" s="56" t="s">
        <v>69</v>
      </c>
      <c r="F25" s="57" t="s">
        <v>50</v>
      </c>
      <c r="G25" s="57">
        <v>250</v>
      </c>
      <c r="H25" s="84">
        <f t="shared" si="3"/>
        <v>0.87603504140165611</v>
      </c>
      <c r="I25" s="85">
        <v>73</v>
      </c>
      <c r="J25" s="60"/>
      <c r="K25" s="61" t="s">
        <v>51</v>
      </c>
      <c r="L25" s="62">
        <f t="shared" si="0"/>
        <v>0</v>
      </c>
      <c r="M25" s="63">
        <f t="shared" si="1"/>
        <v>0</v>
      </c>
      <c r="N25" s="64">
        <f t="shared" si="2"/>
        <v>0</v>
      </c>
      <c r="O25" s="57" t="s">
        <v>70</v>
      </c>
      <c r="P25" s="57" t="s">
        <v>71</v>
      </c>
      <c r="Q25" s="65" t="s">
        <v>72</v>
      </c>
      <c r="R25" s="65" t="s">
        <v>73</v>
      </c>
      <c r="S25" s="65" t="s">
        <v>74</v>
      </c>
      <c r="T25" s="65"/>
      <c r="U25" s="65" t="s">
        <v>75</v>
      </c>
      <c r="V25" s="65"/>
    </row>
    <row r="26" spans="1:22" s="52" customFormat="1" ht="13.5" hidden="1" customHeight="1" x14ac:dyDescent="0.3">
      <c r="A26" s="53">
        <v>0</v>
      </c>
      <c r="B26" s="54" t="s">
        <v>76</v>
      </c>
      <c r="C26" s="54" t="s">
        <v>47</v>
      </c>
      <c r="D26" s="55" t="s">
        <v>48</v>
      </c>
      <c r="E26" s="56" t="s">
        <v>77</v>
      </c>
      <c r="F26" s="57" t="s">
        <v>50</v>
      </c>
      <c r="G26" s="57">
        <v>250</v>
      </c>
      <c r="H26" s="58">
        <v>2.9</v>
      </c>
      <c r="I26" s="59">
        <f t="shared" ref="I26:I89" si="4">H26*$M$7</f>
        <v>241.65699999999998</v>
      </c>
      <c r="J26" s="60"/>
      <c r="K26" s="80" t="s">
        <v>78</v>
      </c>
      <c r="L26" s="62">
        <f t="shared" si="0"/>
        <v>0</v>
      </c>
      <c r="M26" s="63">
        <f t="shared" si="1"/>
        <v>0</v>
      </c>
      <c r="N26" s="64">
        <f t="shared" si="2"/>
        <v>0</v>
      </c>
      <c r="O26" s="57" t="s">
        <v>79</v>
      </c>
      <c r="P26" s="57" t="s">
        <v>80</v>
      </c>
      <c r="Q26" s="65" t="s">
        <v>81</v>
      </c>
      <c r="R26" s="65" t="s">
        <v>82</v>
      </c>
      <c r="S26" s="65" t="s">
        <v>65</v>
      </c>
      <c r="T26" s="65"/>
      <c r="U26" s="65" t="s">
        <v>83</v>
      </c>
      <c r="V26" s="65" t="s">
        <v>84</v>
      </c>
    </row>
    <row r="27" spans="1:22" ht="13.5" customHeight="1" x14ac:dyDescent="0.3">
      <c r="A27" s="66">
        <v>25</v>
      </c>
      <c r="B27" s="67" t="s">
        <v>85</v>
      </c>
      <c r="C27" s="67" t="s">
        <v>47</v>
      </c>
      <c r="D27" s="79"/>
      <c r="E27" s="69" t="s">
        <v>86</v>
      </c>
      <c r="F27" s="70" t="s">
        <v>50</v>
      </c>
      <c r="G27" s="70">
        <v>250</v>
      </c>
      <c r="H27" s="81">
        <v>1.26</v>
      </c>
      <c r="I27" s="82">
        <f t="shared" si="4"/>
        <v>104.9958</v>
      </c>
      <c r="J27" s="73"/>
      <c r="K27" s="83" t="s">
        <v>78</v>
      </c>
      <c r="L27" s="75">
        <f t="shared" si="0"/>
        <v>0</v>
      </c>
      <c r="M27" s="76">
        <f t="shared" si="1"/>
        <v>0</v>
      </c>
      <c r="N27" s="77">
        <f t="shared" si="2"/>
        <v>0</v>
      </c>
      <c r="O27" s="70"/>
      <c r="P27" s="70"/>
      <c r="Q27" s="78"/>
      <c r="R27" s="78"/>
      <c r="S27" s="78"/>
      <c r="T27" s="78"/>
      <c r="U27" s="78"/>
      <c r="V27" s="78"/>
    </row>
    <row r="28" spans="1:22" s="52" customFormat="1" ht="13.5" hidden="1" customHeight="1" x14ac:dyDescent="0.3">
      <c r="A28" s="53">
        <v>0</v>
      </c>
      <c r="B28" s="54" t="s">
        <v>87</v>
      </c>
      <c r="C28" s="54" t="s">
        <v>47</v>
      </c>
      <c r="D28" s="55" t="s">
        <v>48</v>
      </c>
      <c r="E28" s="56" t="s">
        <v>88</v>
      </c>
      <c r="F28" s="57" t="s">
        <v>50</v>
      </c>
      <c r="G28" s="57">
        <v>250</v>
      </c>
      <c r="H28" s="58">
        <v>2.9</v>
      </c>
      <c r="I28" s="59">
        <f t="shared" si="4"/>
        <v>241.65699999999998</v>
      </c>
      <c r="J28" s="60"/>
      <c r="K28" s="80" t="s">
        <v>78</v>
      </c>
      <c r="L28" s="62">
        <f t="shared" si="0"/>
        <v>0</v>
      </c>
      <c r="M28" s="63">
        <f t="shared" si="1"/>
        <v>0</v>
      </c>
      <c r="N28" s="64">
        <f t="shared" si="2"/>
        <v>0</v>
      </c>
      <c r="O28" s="57" t="s">
        <v>79</v>
      </c>
      <c r="P28" s="57"/>
      <c r="Q28" s="65"/>
      <c r="R28" s="65"/>
      <c r="S28" s="65"/>
      <c r="T28" s="65"/>
      <c r="U28" s="65"/>
      <c r="V28" s="65"/>
    </row>
    <row r="29" spans="1:22" s="52" customFormat="1" ht="13.5" hidden="1" customHeight="1" x14ac:dyDescent="0.3">
      <c r="A29" s="53">
        <v>0</v>
      </c>
      <c r="B29" s="54" t="s">
        <v>89</v>
      </c>
      <c r="C29" s="54" t="s">
        <v>47</v>
      </c>
      <c r="D29" s="55" t="s">
        <v>48</v>
      </c>
      <c r="E29" s="56" t="s">
        <v>90</v>
      </c>
      <c r="F29" s="57" t="s">
        <v>50</v>
      </c>
      <c r="G29" s="57">
        <v>250</v>
      </c>
      <c r="H29" s="58">
        <v>2.9</v>
      </c>
      <c r="I29" s="59">
        <f t="shared" si="4"/>
        <v>241.65699999999998</v>
      </c>
      <c r="J29" s="60"/>
      <c r="K29" s="80" t="s">
        <v>78</v>
      </c>
      <c r="L29" s="62">
        <f t="shared" si="0"/>
        <v>0</v>
      </c>
      <c r="M29" s="63">
        <f t="shared" si="1"/>
        <v>0</v>
      </c>
      <c r="N29" s="64">
        <f t="shared" si="2"/>
        <v>0</v>
      </c>
      <c r="O29" s="57" t="s">
        <v>58</v>
      </c>
      <c r="P29" s="57" t="s">
        <v>91</v>
      </c>
      <c r="Q29" s="65" t="s">
        <v>92</v>
      </c>
      <c r="R29" s="65" t="s">
        <v>64</v>
      </c>
      <c r="S29" s="65" t="s">
        <v>93</v>
      </c>
      <c r="T29" s="65" t="s">
        <v>94</v>
      </c>
      <c r="U29" s="65" t="s">
        <v>95</v>
      </c>
      <c r="V29" s="65" t="s">
        <v>96</v>
      </c>
    </row>
    <row r="30" spans="1:22" s="52" customFormat="1" ht="13.5" hidden="1" customHeight="1" x14ac:dyDescent="0.3">
      <c r="A30" s="53">
        <v>0</v>
      </c>
      <c r="B30" s="54" t="s">
        <v>97</v>
      </c>
      <c r="C30" s="54" t="s">
        <v>47</v>
      </c>
      <c r="D30" s="55" t="s">
        <v>48</v>
      </c>
      <c r="E30" s="56" t="s">
        <v>98</v>
      </c>
      <c r="F30" s="57" t="s">
        <v>50</v>
      </c>
      <c r="G30" s="57">
        <v>250</v>
      </c>
      <c r="H30" s="58">
        <v>1.57</v>
      </c>
      <c r="I30" s="59">
        <f t="shared" si="4"/>
        <v>130.82810000000001</v>
      </c>
      <c r="J30" s="60"/>
      <c r="K30" s="61" t="s">
        <v>51</v>
      </c>
      <c r="L30" s="62">
        <f t="shared" si="0"/>
        <v>0</v>
      </c>
      <c r="M30" s="63">
        <f t="shared" si="1"/>
        <v>0</v>
      </c>
      <c r="N30" s="64">
        <f t="shared" si="2"/>
        <v>0</v>
      </c>
      <c r="O30" s="57" t="s">
        <v>58</v>
      </c>
      <c r="P30" s="57" t="s">
        <v>99</v>
      </c>
      <c r="Q30" s="65" t="s">
        <v>100</v>
      </c>
      <c r="R30" s="65" t="s">
        <v>82</v>
      </c>
      <c r="S30" s="65" t="s">
        <v>93</v>
      </c>
      <c r="T30" s="65"/>
      <c r="U30" s="65" t="s">
        <v>101</v>
      </c>
      <c r="V30" s="65" t="s">
        <v>102</v>
      </c>
    </row>
    <row r="31" spans="1:22" s="52" customFormat="1" ht="13.5" hidden="1" customHeight="1" x14ac:dyDescent="0.3">
      <c r="A31" s="53">
        <v>0</v>
      </c>
      <c r="B31" s="54" t="s">
        <v>103</v>
      </c>
      <c r="C31" s="54" t="s">
        <v>47</v>
      </c>
      <c r="D31" s="55" t="s">
        <v>48</v>
      </c>
      <c r="E31" s="56" t="s">
        <v>104</v>
      </c>
      <c r="F31" s="57" t="s">
        <v>50</v>
      </c>
      <c r="G31" s="57">
        <v>250</v>
      </c>
      <c r="H31" s="58">
        <v>2.4899999999999998</v>
      </c>
      <c r="I31" s="59">
        <f t="shared" si="4"/>
        <v>207.49169999999998</v>
      </c>
      <c r="J31" s="60"/>
      <c r="K31" s="80" t="s">
        <v>78</v>
      </c>
      <c r="L31" s="62">
        <f t="shared" si="0"/>
        <v>0</v>
      </c>
      <c r="M31" s="63">
        <f t="shared" si="1"/>
        <v>0</v>
      </c>
      <c r="N31" s="64">
        <f t="shared" si="2"/>
        <v>0</v>
      </c>
      <c r="O31" s="57" t="s">
        <v>79</v>
      </c>
      <c r="P31" s="57"/>
      <c r="Q31" s="65"/>
      <c r="R31" s="65"/>
      <c r="S31" s="65"/>
      <c r="T31" s="65"/>
      <c r="U31" s="65"/>
      <c r="V31" s="65"/>
    </row>
    <row r="32" spans="1:22" s="52" customFormat="1" ht="13.5" hidden="1" customHeight="1" x14ac:dyDescent="0.3">
      <c r="A32" s="53">
        <v>0</v>
      </c>
      <c r="B32" s="54" t="s">
        <v>105</v>
      </c>
      <c r="C32" s="54" t="s">
        <v>47</v>
      </c>
      <c r="D32" s="55" t="s">
        <v>48</v>
      </c>
      <c r="E32" s="56" t="s">
        <v>106</v>
      </c>
      <c r="F32" s="57" t="s">
        <v>50</v>
      </c>
      <c r="G32" s="57">
        <v>250</v>
      </c>
      <c r="H32" s="58">
        <v>1.68</v>
      </c>
      <c r="I32" s="59">
        <f t="shared" si="4"/>
        <v>139.99439999999998</v>
      </c>
      <c r="J32" s="60"/>
      <c r="K32" s="80" t="s">
        <v>78</v>
      </c>
      <c r="L32" s="62">
        <f t="shared" si="0"/>
        <v>0</v>
      </c>
      <c r="M32" s="63">
        <f t="shared" si="1"/>
        <v>0</v>
      </c>
      <c r="N32" s="64">
        <f t="shared" si="2"/>
        <v>0</v>
      </c>
      <c r="O32" s="57" t="s">
        <v>79</v>
      </c>
      <c r="P32" s="57"/>
      <c r="Q32" s="65"/>
      <c r="R32" s="65"/>
      <c r="S32" s="65"/>
      <c r="T32" s="65"/>
      <c r="U32" s="65"/>
      <c r="V32" s="65"/>
    </row>
    <row r="33" spans="1:22" s="52" customFormat="1" ht="13.5" hidden="1" customHeight="1" x14ac:dyDescent="0.3">
      <c r="A33" s="53">
        <v>0</v>
      </c>
      <c r="B33" s="54" t="s">
        <v>107</v>
      </c>
      <c r="C33" s="54" t="s">
        <v>56</v>
      </c>
      <c r="D33" s="55" t="s">
        <v>48</v>
      </c>
      <c r="E33" s="56" t="s">
        <v>108</v>
      </c>
      <c r="F33" s="57" t="s">
        <v>50</v>
      </c>
      <c r="G33" s="57">
        <v>250</v>
      </c>
      <c r="H33" s="84">
        <f t="shared" si="3"/>
        <v>1.0560422416896675</v>
      </c>
      <c r="I33" s="85">
        <v>88</v>
      </c>
      <c r="J33" s="60"/>
      <c r="K33" s="61" t="s">
        <v>51</v>
      </c>
      <c r="L33" s="62">
        <f t="shared" si="0"/>
        <v>0</v>
      </c>
      <c r="M33" s="63">
        <f t="shared" si="1"/>
        <v>0</v>
      </c>
      <c r="N33" s="64">
        <f t="shared" si="2"/>
        <v>0</v>
      </c>
      <c r="O33" s="57" t="s">
        <v>70</v>
      </c>
      <c r="P33" s="57" t="s">
        <v>109</v>
      </c>
      <c r="Q33" s="65" t="s">
        <v>110</v>
      </c>
      <c r="R33" s="65" t="s">
        <v>73</v>
      </c>
      <c r="S33" s="65" t="s">
        <v>111</v>
      </c>
      <c r="T33" s="65"/>
      <c r="U33" s="65" t="s">
        <v>112</v>
      </c>
      <c r="V33" s="65" t="s">
        <v>113</v>
      </c>
    </row>
    <row r="34" spans="1:22" s="52" customFormat="1" ht="13.5" hidden="1" customHeight="1" x14ac:dyDescent="0.3">
      <c r="A34" s="53">
        <v>0</v>
      </c>
      <c r="B34" s="54" t="s">
        <v>114</v>
      </c>
      <c r="C34" s="54" t="s">
        <v>47</v>
      </c>
      <c r="D34" s="55" t="s">
        <v>48</v>
      </c>
      <c r="E34" s="56" t="s">
        <v>115</v>
      </c>
      <c r="F34" s="57" t="s">
        <v>50</v>
      </c>
      <c r="G34" s="57">
        <v>250</v>
      </c>
      <c r="H34" s="58">
        <v>3.1199999999999997</v>
      </c>
      <c r="I34" s="59">
        <f t="shared" si="4"/>
        <v>259.98959999999994</v>
      </c>
      <c r="J34" s="60"/>
      <c r="K34" s="80" t="s">
        <v>78</v>
      </c>
      <c r="L34" s="62">
        <f t="shared" si="0"/>
        <v>0</v>
      </c>
      <c r="M34" s="63">
        <f t="shared" si="1"/>
        <v>0</v>
      </c>
      <c r="N34" s="64">
        <f t="shared" si="2"/>
        <v>0</v>
      </c>
      <c r="O34" s="57" t="s">
        <v>70</v>
      </c>
      <c r="P34" s="57" t="s">
        <v>116</v>
      </c>
      <c r="Q34" s="65" t="s">
        <v>117</v>
      </c>
      <c r="R34" s="65" t="s">
        <v>118</v>
      </c>
      <c r="S34" s="65" t="s">
        <v>119</v>
      </c>
      <c r="T34" s="65" t="s">
        <v>94</v>
      </c>
      <c r="U34" s="65" t="s">
        <v>120</v>
      </c>
      <c r="V34" s="65"/>
    </row>
    <row r="35" spans="1:22" s="52" customFormat="1" ht="13.5" hidden="1" customHeight="1" x14ac:dyDescent="0.3">
      <c r="A35" s="53">
        <v>0</v>
      </c>
      <c r="B35" s="54" t="s">
        <v>121</v>
      </c>
      <c r="C35" s="54" t="s">
        <v>47</v>
      </c>
      <c r="D35" s="86"/>
      <c r="E35" s="56" t="s">
        <v>122</v>
      </c>
      <c r="F35" s="57" t="s">
        <v>50</v>
      </c>
      <c r="G35" s="57">
        <v>250</v>
      </c>
      <c r="H35" s="58">
        <v>2.75</v>
      </c>
      <c r="I35" s="59">
        <f t="shared" si="4"/>
        <v>229.1575</v>
      </c>
      <c r="J35" s="60"/>
      <c r="K35" s="80" t="s">
        <v>123</v>
      </c>
      <c r="L35" s="62">
        <f t="shared" si="0"/>
        <v>0</v>
      </c>
      <c r="M35" s="63">
        <f t="shared" si="1"/>
        <v>0</v>
      </c>
      <c r="N35" s="64">
        <f t="shared" si="2"/>
        <v>0</v>
      </c>
      <c r="O35" s="57"/>
      <c r="P35" s="57"/>
      <c r="Q35" s="65"/>
      <c r="R35" s="65"/>
      <c r="S35" s="65"/>
      <c r="T35" s="65"/>
      <c r="U35" s="65"/>
      <c r="V35" s="65"/>
    </row>
    <row r="36" spans="1:22" s="52" customFormat="1" ht="13.5" hidden="1" customHeight="1" x14ac:dyDescent="0.3">
      <c r="A36" s="53">
        <v>0</v>
      </c>
      <c r="B36" s="54" t="s">
        <v>124</v>
      </c>
      <c r="C36" s="54" t="s">
        <v>47</v>
      </c>
      <c r="D36" s="55" t="s">
        <v>48</v>
      </c>
      <c r="E36" s="56" t="s">
        <v>125</v>
      </c>
      <c r="F36" s="57" t="s">
        <v>50</v>
      </c>
      <c r="G36" s="57">
        <v>250</v>
      </c>
      <c r="H36" s="58">
        <v>1.57</v>
      </c>
      <c r="I36" s="59">
        <f t="shared" si="4"/>
        <v>130.82810000000001</v>
      </c>
      <c r="J36" s="60"/>
      <c r="K36" s="80" t="s">
        <v>78</v>
      </c>
      <c r="L36" s="62">
        <f t="shared" si="0"/>
        <v>0</v>
      </c>
      <c r="M36" s="63">
        <f t="shared" si="1"/>
        <v>0</v>
      </c>
      <c r="N36" s="64">
        <f t="shared" si="2"/>
        <v>0</v>
      </c>
      <c r="O36" s="57" t="s">
        <v>58</v>
      </c>
      <c r="P36" s="57" t="s">
        <v>126</v>
      </c>
      <c r="Q36" s="65" t="s">
        <v>127</v>
      </c>
      <c r="R36" s="65" t="s">
        <v>64</v>
      </c>
      <c r="S36" s="65" t="s">
        <v>65</v>
      </c>
      <c r="T36" s="65"/>
      <c r="U36" s="65" t="s">
        <v>128</v>
      </c>
      <c r="V36" s="65" t="s">
        <v>129</v>
      </c>
    </row>
    <row r="37" spans="1:22" s="52" customFormat="1" ht="13.5" hidden="1" customHeight="1" x14ac:dyDescent="0.3">
      <c r="A37" s="53">
        <v>0</v>
      </c>
      <c r="B37" s="54" t="s">
        <v>130</v>
      </c>
      <c r="C37" s="54" t="s">
        <v>56</v>
      </c>
      <c r="D37" s="55" t="s">
        <v>48</v>
      </c>
      <c r="E37" s="56" t="s">
        <v>131</v>
      </c>
      <c r="F37" s="57" t="s">
        <v>50</v>
      </c>
      <c r="G37" s="57">
        <v>250</v>
      </c>
      <c r="H37" s="84">
        <f t="shared" si="3"/>
        <v>1.0560422416896675</v>
      </c>
      <c r="I37" s="85">
        <v>88</v>
      </c>
      <c r="J37" s="60"/>
      <c r="K37" s="61" t="s">
        <v>51</v>
      </c>
      <c r="L37" s="62">
        <f t="shared" si="0"/>
        <v>0</v>
      </c>
      <c r="M37" s="63">
        <f t="shared" si="1"/>
        <v>0</v>
      </c>
      <c r="N37" s="64">
        <f t="shared" si="2"/>
        <v>0</v>
      </c>
      <c r="O37" s="57" t="s">
        <v>58</v>
      </c>
      <c r="P37" s="57" t="s">
        <v>132</v>
      </c>
      <c r="Q37" s="65" t="s">
        <v>133</v>
      </c>
      <c r="R37" s="65" t="s">
        <v>73</v>
      </c>
      <c r="S37" s="65" t="s">
        <v>65</v>
      </c>
      <c r="T37" s="65"/>
      <c r="U37" s="65" t="s">
        <v>134</v>
      </c>
      <c r="V37" s="65" t="s">
        <v>135</v>
      </c>
    </row>
    <row r="38" spans="1:22" ht="13.5" customHeight="1" x14ac:dyDescent="0.3">
      <c r="A38" s="66" t="s">
        <v>54</v>
      </c>
      <c r="B38" s="67" t="s">
        <v>136</v>
      </c>
      <c r="C38" s="67" t="s">
        <v>56</v>
      </c>
      <c r="D38" s="68" t="s">
        <v>48</v>
      </c>
      <c r="E38" s="69" t="s">
        <v>137</v>
      </c>
      <c r="F38" s="70" t="s">
        <v>50</v>
      </c>
      <c r="G38" s="70">
        <v>250</v>
      </c>
      <c r="H38" s="71">
        <f t="shared" si="3"/>
        <v>0.99603984159366377</v>
      </c>
      <c r="I38" s="72">
        <v>83</v>
      </c>
      <c r="J38" s="73"/>
      <c r="K38" s="74" t="s">
        <v>51</v>
      </c>
      <c r="L38" s="75">
        <f t="shared" si="0"/>
        <v>0</v>
      </c>
      <c r="M38" s="76">
        <f t="shared" si="1"/>
        <v>0</v>
      </c>
      <c r="N38" s="77">
        <f t="shared" si="2"/>
        <v>0</v>
      </c>
      <c r="O38" s="70" t="s">
        <v>61</v>
      </c>
      <c r="P38" s="70"/>
      <c r="Q38" s="78" t="s">
        <v>138</v>
      </c>
      <c r="R38" s="78" t="s">
        <v>73</v>
      </c>
      <c r="S38" s="78"/>
      <c r="T38" s="78"/>
      <c r="U38" s="78" t="s">
        <v>139</v>
      </c>
      <c r="V38" s="78"/>
    </row>
    <row r="39" spans="1:22" s="52" customFormat="1" ht="13.5" hidden="1" customHeight="1" x14ac:dyDescent="0.3">
      <c r="A39" s="53">
        <v>0</v>
      </c>
      <c r="B39" s="54" t="s">
        <v>140</v>
      </c>
      <c r="C39" s="54" t="s">
        <v>47</v>
      </c>
      <c r="D39" s="55" t="s">
        <v>48</v>
      </c>
      <c r="E39" s="56" t="s">
        <v>141</v>
      </c>
      <c r="F39" s="57" t="s">
        <v>50</v>
      </c>
      <c r="G39" s="57">
        <v>250</v>
      </c>
      <c r="H39" s="58">
        <v>1.26</v>
      </c>
      <c r="I39" s="59">
        <f t="shared" si="4"/>
        <v>104.9958</v>
      </c>
      <c r="J39" s="60"/>
      <c r="K39" s="80" t="s">
        <v>78</v>
      </c>
      <c r="L39" s="62">
        <f t="shared" si="0"/>
        <v>0</v>
      </c>
      <c r="M39" s="63">
        <f t="shared" si="1"/>
        <v>0</v>
      </c>
      <c r="N39" s="64">
        <f t="shared" si="2"/>
        <v>0</v>
      </c>
      <c r="O39" s="57" t="s">
        <v>52</v>
      </c>
      <c r="P39" s="57"/>
      <c r="Q39" s="65"/>
      <c r="R39" s="65"/>
      <c r="S39" s="65"/>
      <c r="T39" s="65"/>
      <c r="U39" s="65"/>
      <c r="V39" s="65"/>
    </row>
    <row r="40" spans="1:22" s="52" customFormat="1" ht="13.5" hidden="1" customHeight="1" x14ac:dyDescent="0.3">
      <c r="A40" s="53">
        <v>0</v>
      </c>
      <c r="B40" s="54" t="s">
        <v>142</v>
      </c>
      <c r="C40" s="54" t="s">
        <v>47</v>
      </c>
      <c r="D40" s="55" t="s">
        <v>48</v>
      </c>
      <c r="E40" s="56" t="s">
        <v>143</v>
      </c>
      <c r="F40" s="57" t="s">
        <v>50</v>
      </c>
      <c r="G40" s="57">
        <v>250</v>
      </c>
      <c r="H40" s="58">
        <v>2.2599999999999998</v>
      </c>
      <c r="I40" s="59">
        <f t="shared" si="4"/>
        <v>188.32579999999999</v>
      </c>
      <c r="J40" s="60"/>
      <c r="K40" s="61" t="s">
        <v>51</v>
      </c>
      <c r="L40" s="62">
        <f t="shared" si="0"/>
        <v>0</v>
      </c>
      <c r="M40" s="63">
        <f t="shared" si="1"/>
        <v>0</v>
      </c>
      <c r="N40" s="64">
        <f t="shared" si="2"/>
        <v>0</v>
      </c>
      <c r="O40" s="57" t="s">
        <v>79</v>
      </c>
      <c r="P40" s="57" t="s">
        <v>144</v>
      </c>
      <c r="Q40" s="65" t="s">
        <v>145</v>
      </c>
      <c r="R40" s="65" t="s">
        <v>64</v>
      </c>
      <c r="S40" s="65"/>
      <c r="T40" s="65"/>
      <c r="U40" s="65" t="s">
        <v>146</v>
      </c>
      <c r="V40" s="65" t="s">
        <v>147</v>
      </c>
    </row>
    <row r="41" spans="1:22" s="52" customFormat="1" ht="13.5" hidden="1" customHeight="1" x14ac:dyDescent="0.3">
      <c r="A41" s="53">
        <v>0</v>
      </c>
      <c r="B41" s="54" t="s">
        <v>148</v>
      </c>
      <c r="C41" s="54" t="s">
        <v>47</v>
      </c>
      <c r="D41" s="55" t="s">
        <v>48</v>
      </c>
      <c r="E41" s="56" t="s">
        <v>149</v>
      </c>
      <c r="F41" s="57" t="s">
        <v>50</v>
      </c>
      <c r="G41" s="57">
        <v>250</v>
      </c>
      <c r="H41" s="58">
        <v>1.6300000000000001</v>
      </c>
      <c r="I41" s="59">
        <f t="shared" si="4"/>
        <v>135.8279</v>
      </c>
      <c r="J41" s="60"/>
      <c r="K41" s="61" t="s">
        <v>51</v>
      </c>
      <c r="L41" s="62">
        <f t="shared" si="0"/>
        <v>0</v>
      </c>
      <c r="M41" s="63">
        <f t="shared" si="1"/>
        <v>0</v>
      </c>
      <c r="N41" s="64">
        <f t="shared" si="2"/>
        <v>0</v>
      </c>
      <c r="O41" s="57" t="s">
        <v>70</v>
      </c>
      <c r="P41" s="57" t="s">
        <v>150</v>
      </c>
      <c r="Q41" s="65" t="s">
        <v>151</v>
      </c>
      <c r="R41" s="65" t="s">
        <v>64</v>
      </c>
      <c r="S41" s="65" t="s">
        <v>152</v>
      </c>
      <c r="T41" s="65" t="s">
        <v>153</v>
      </c>
      <c r="U41" s="65" t="s">
        <v>154</v>
      </c>
      <c r="V41" s="65" t="s">
        <v>96</v>
      </c>
    </row>
    <row r="42" spans="1:22" s="52" customFormat="1" ht="13.5" hidden="1" customHeight="1" x14ac:dyDescent="0.3">
      <c r="A42" s="53">
        <v>0</v>
      </c>
      <c r="B42" s="54" t="s">
        <v>155</v>
      </c>
      <c r="C42" s="54" t="s">
        <v>47</v>
      </c>
      <c r="D42" s="55" t="s">
        <v>48</v>
      </c>
      <c r="E42" s="56" t="s">
        <v>156</v>
      </c>
      <c r="F42" s="57" t="s">
        <v>50</v>
      </c>
      <c r="G42" s="57">
        <v>250</v>
      </c>
      <c r="H42" s="58">
        <v>4.9399999999999995</v>
      </c>
      <c r="I42" s="59">
        <f t="shared" si="4"/>
        <v>411.65019999999993</v>
      </c>
      <c r="J42" s="60"/>
      <c r="K42" s="80" t="s">
        <v>78</v>
      </c>
      <c r="L42" s="62">
        <f t="shared" si="0"/>
        <v>0</v>
      </c>
      <c r="M42" s="63">
        <f t="shared" si="1"/>
        <v>0</v>
      </c>
      <c r="N42" s="64">
        <f t="shared" si="2"/>
        <v>0</v>
      </c>
      <c r="O42" s="57" t="s">
        <v>79</v>
      </c>
      <c r="P42" s="57"/>
      <c r="Q42" s="65"/>
      <c r="R42" s="65"/>
      <c r="S42" s="65"/>
      <c r="T42" s="65"/>
      <c r="U42" s="65"/>
      <c r="V42" s="65"/>
    </row>
    <row r="43" spans="1:22" ht="13.5" customHeight="1" x14ac:dyDescent="0.3">
      <c r="A43" s="66">
        <v>50</v>
      </c>
      <c r="B43" s="67" t="s">
        <v>157</v>
      </c>
      <c r="C43" s="67" t="s">
        <v>47</v>
      </c>
      <c r="D43" s="68" t="s">
        <v>48</v>
      </c>
      <c r="E43" s="69" t="s">
        <v>158</v>
      </c>
      <c r="F43" s="70" t="s">
        <v>50</v>
      </c>
      <c r="G43" s="70">
        <v>250</v>
      </c>
      <c r="H43" s="81">
        <v>1.6300000000000001</v>
      </c>
      <c r="I43" s="82">
        <f t="shared" si="4"/>
        <v>135.8279</v>
      </c>
      <c r="J43" s="73"/>
      <c r="K43" s="74" t="s">
        <v>51</v>
      </c>
      <c r="L43" s="75">
        <f t="shared" si="0"/>
        <v>0</v>
      </c>
      <c r="M43" s="76">
        <f t="shared" si="1"/>
        <v>0</v>
      </c>
      <c r="N43" s="77">
        <f t="shared" si="2"/>
        <v>0</v>
      </c>
      <c r="O43" s="70" t="s">
        <v>79</v>
      </c>
      <c r="P43" s="70" t="s">
        <v>159</v>
      </c>
      <c r="Q43" s="78" t="s">
        <v>160</v>
      </c>
      <c r="R43" s="78" t="s">
        <v>64</v>
      </c>
      <c r="S43" s="78" t="s">
        <v>74</v>
      </c>
      <c r="T43" s="78"/>
      <c r="U43" s="78" t="s">
        <v>161</v>
      </c>
      <c r="V43" s="78" t="s">
        <v>162</v>
      </c>
    </row>
    <row r="44" spans="1:22" s="52" customFormat="1" ht="13.5" hidden="1" customHeight="1" x14ac:dyDescent="0.3">
      <c r="A44" s="53">
        <v>0</v>
      </c>
      <c r="B44" s="54" t="s">
        <v>163</v>
      </c>
      <c r="C44" s="54" t="s">
        <v>47</v>
      </c>
      <c r="D44" s="55" t="s">
        <v>48</v>
      </c>
      <c r="E44" s="56" t="s">
        <v>164</v>
      </c>
      <c r="F44" s="57" t="s">
        <v>50</v>
      </c>
      <c r="G44" s="57">
        <v>250</v>
      </c>
      <c r="H44" s="58">
        <v>1.6300000000000001</v>
      </c>
      <c r="I44" s="59">
        <f t="shared" si="4"/>
        <v>135.8279</v>
      </c>
      <c r="J44" s="60"/>
      <c r="K44" s="61" t="s">
        <v>51</v>
      </c>
      <c r="L44" s="62">
        <f t="shared" si="0"/>
        <v>0</v>
      </c>
      <c r="M44" s="63">
        <f t="shared" si="1"/>
        <v>0</v>
      </c>
      <c r="N44" s="64">
        <f t="shared" si="2"/>
        <v>0</v>
      </c>
      <c r="O44" s="57" t="s">
        <v>61</v>
      </c>
      <c r="P44" s="57" t="s">
        <v>165</v>
      </c>
      <c r="Q44" s="65" t="s">
        <v>166</v>
      </c>
      <c r="R44" s="65" t="s">
        <v>167</v>
      </c>
      <c r="S44" s="65" t="s">
        <v>65</v>
      </c>
      <c r="T44" s="65"/>
      <c r="U44" s="65" t="s">
        <v>168</v>
      </c>
      <c r="V44" s="65" t="s">
        <v>169</v>
      </c>
    </row>
    <row r="45" spans="1:22" s="52" customFormat="1" ht="13.5" hidden="1" customHeight="1" x14ac:dyDescent="0.3">
      <c r="A45" s="53">
        <v>0</v>
      </c>
      <c r="B45" s="54" t="s">
        <v>170</v>
      </c>
      <c r="C45" s="54" t="s">
        <v>47</v>
      </c>
      <c r="D45" s="55" t="s">
        <v>48</v>
      </c>
      <c r="E45" s="56" t="s">
        <v>171</v>
      </c>
      <c r="F45" s="57" t="s">
        <v>50</v>
      </c>
      <c r="G45" s="57">
        <v>250</v>
      </c>
      <c r="H45" s="58">
        <v>1.6300000000000001</v>
      </c>
      <c r="I45" s="59">
        <f t="shared" si="4"/>
        <v>135.8279</v>
      </c>
      <c r="J45" s="60"/>
      <c r="K45" s="80" t="s">
        <v>78</v>
      </c>
      <c r="L45" s="62">
        <f t="shared" si="0"/>
        <v>0</v>
      </c>
      <c r="M45" s="63">
        <f t="shared" si="1"/>
        <v>0</v>
      </c>
      <c r="N45" s="64">
        <f t="shared" si="2"/>
        <v>0</v>
      </c>
      <c r="O45" s="57" t="s">
        <v>172</v>
      </c>
      <c r="P45" s="57"/>
      <c r="Q45" s="65"/>
      <c r="R45" s="65"/>
      <c r="S45" s="65"/>
      <c r="T45" s="65"/>
      <c r="U45" s="65"/>
      <c r="V45" s="65"/>
    </row>
    <row r="46" spans="1:22" s="52" customFormat="1" ht="13.5" hidden="1" customHeight="1" x14ac:dyDescent="0.3">
      <c r="A46" s="53">
        <v>0</v>
      </c>
      <c r="B46" s="54" t="s">
        <v>173</v>
      </c>
      <c r="C46" s="54" t="s">
        <v>47</v>
      </c>
      <c r="D46" s="55" t="s">
        <v>48</v>
      </c>
      <c r="E46" s="56" t="s">
        <v>174</v>
      </c>
      <c r="F46" s="57" t="s">
        <v>50</v>
      </c>
      <c r="G46" s="57">
        <v>250</v>
      </c>
      <c r="H46" s="58">
        <v>2.4899999999999998</v>
      </c>
      <c r="I46" s="59">
        <f t="shared" si="4"/>
        <v>207.49169999999998</v>
      </c>
      <c r="J46" s="60"/>
      <c r="K46" s="61" t="s">
        <v>51</v>
      </c>
      <c r="L46" s="62">
        <f t="shared" si="0"/>
        <v>0</v>
      </c>
      <c r="M46" s="63">
        <f t="shared" si="1"/>
        <v>0</v>
      </c>
      <c r="N46" s="64">
        <f t="shared" si="2"/>
        <v>0</v>
      </c>
      <c r="O46" s="57" t="s">
        <v>61</v>
      </c>
      <c r="P46" s="57" t="s">
        <v>175</v>
      </c>
      <c r="Q46" s="65" t="s">
        <v>176</v>
      </c>
      <c r="R46" s="65" t="s">
        <v>118</v>
      </c>
      <c r="S46" s="65" t="s">
        <v>74</v>
      </c>
      <c r="T46" s="65"/>
      <c r="U46" s="65" t="s">
        <v>177</v>
      </c>
      <c r="V46" s="65" t="s">
        <v>178</v>
      </c>
    </row>
    <row r="47" spans="1:22" s="52" customFormat="1" ht="13.5" hidden="1" customHeight="1" x14ac:dyDescent="0.3">
      <c r="A47" s="53">
        <v>0</v>
      </c>
      <c r="B47" s="54" t="s">
        <v>179</v>
      </c>
      <c r="C47" s="54" t="s">
        <v>47</v>
      </c>
      <c r="D47" s="55" t="s">
        <v>48</v>
      </c>
      <c r="E47" s="56" t="s">
        <v>180</v>
      </c>
      <c r="F47" s="57" t="s">
        <v>50</v>
      </c>
      <c r="G47" s="57">
        <v>250</v>
      </c>
      <c r="H47" s="58">
        <v>1.32</v>
      </c>
      <c r="I47" s="59">
        <f t="shared" si="4"/>
        <v>109.9956</v>
      </c>
      <c r="J47" s="60"/>
      <c r="K47" s="80" t="s">
        <v>78</v>
      </c>
      <c r="L47" s="62">
        <f t="shared" si="0"/>
        <v>0</v>
      </c>
      <c r="M47" s="63">
        <f t="shared" si="1"/>
        <v>0</v>
      </c>
      <c r="N47" s="64">
        <f t="shared" si="2"/>
        <v>0</v>
      </c>
      <c r="O47" s="57" t="s">
        <v>58</v>
      </c>
      <c r="P47" s="57"/>
      <c r="Q47" s="65"/>
      <c r="R47" s="65"/>
      <c r="S47" s="65"/>
      <c r="T47" s="65"/>
      <c r="U47" s="65"/>
      <c r="V47" s="65"/>
    </row>
    <row r="48" spans="1:22" s="52" customFormat="1" ht="13.5" hidden="1" customHeight="1" x14ac:dyDescent="0.3">
      <c r="A48" s="53">
        <v>0</v>
      </c>
      <c r="B48" s="54" t="s">
        <v>181</v>
      </c>
      <c r="C48" s="54" t="s">
        <v>47</v>
      </c>
      <c r="D48" s="55" t="s">
        <v>48</v>
      </c>
      <c r="E48" s="56" t="s">
        <v>182</v>
      </c>
      <c r="F48" s="57" t="s">
        <v>50</v>
      </c>
      <c r="G48" s="57">
        <v>250</v>
      </c>
      <c r="H48" s="58">
        <v>2.4899999999999998</v>
      </c>
      <c r="I48" s="59">
        <f t="shared" si="4"/>
        <v>207.49169999999998</v>
      </c>
      <c r="J48" s="60"/>
      <c r="K48" s="61" t="s">
        <v>51</v>
      </c>
      <c r="L48" s="62">
        <f t="shared" si="0"/>
        <v>0</v>
      </c>
      <c r="M48" s="63">
        <f t="shared" si="1"/>
        <v>0</v>
      </c>
      <c r="N48" s="64">
        <f t="shared" si="2"/>
        <v>0</v>
      </c>
      <c r="O48" s="57" t="s">
        <v>79</v>
      </c>
      <c r="P48" s="57"/>
      <c r="Q48" s="65"/>
      <c r="R48" s="65"/>
      <c r="S48" s="65"/>
      <c r="T48" s="65"/>
      <c r="U48" s="65"/>
      <c r="V48" s="65"/>
    </row>
    <row r="49" spans="1:22" s="52" customFormat="1" ht="13.5" hidden="1" customHeight="1" x14ac:dyDescent="0.3">
      <c r="A49" s="53">
        <v>0</v>
      </c>
      <c r="B49" s="54" t="s">
        <v>183</v>
      </c>
      <c r="C49" s="54" t="s">
        <v>56</v>
      </c>
      <c r="D49" s="55" t="s">
        <v>48</v>
      </c>
      <c r="E49" s="56" t="s">
        <v>184</v>
      </c>
      <c r="F49" s="57" t="s">
        <v>50</v>
      </c>
      <c r="G49" s="57">
        <v>250</v>
      </c>
      <c r="H49" s="84">
        <f t="shared" si="3"/>
        <v>1.3560542421696868</v>
      </c>
      <c r="I49" s="85">
        <v>113</v>
      </c>
      <c r="J49" s="60"/>
      <c r="K49" s="80" t="s">
        <v>78</v>
      </c>
      <c r="L49" s="62">
        <f t="shared" si="0"/>
        <v>0</v>
      </c>
      <c r="M49" s="63">
        <f t="shared" si="1"/>
        <v>0</v>
      </c>
      <c r="N49" s="64">
        <f t="shared" si="2"/>
        <v>0</v>
      </c>
      <c r="O49" s="57" t="s">
        <v>185</v>
      </c>
      <c r="P49" s="57" t="s">
        <v>186</v>
      </c>
      <c r="Q49" s="65" t="s">
        <v>187</v>
      </c>
      <c r="R49" s="65" t="s">
        <v>118</v>
      </c>
      <c r="S49" s="65" t="s">
        <v>65</v>
      </c>
      <c r="T49" s="65"/>
      <c r="U49" s="65" t="s">
        <v>188</v>
      </c>
      <c r="V49" s="65" t="s">
        <v>189</v>
      </c>
    </row>
    <row r="50" spans="1:22" s="52" customFormat="1" ht="13.5" hidden="1" customHeight="1" x14ac:dyDescent="0.3">
      <c r="A50" s="53">
        <v>0</v>
      </c>
      <c r="B50" s="54" t="s">
        <v>190</v>
      </c>
      <c r="C50" s="54" t="s">
        <v>47</v>
      </c>
      <c r="D50" s="55" t="s">
        <v>48</v>
      </c>
      <c r="E50" s="56" t="s">
        <v>191</v>
      </c>
      <c r="F50" s="57" t="s">
        <v>50</v>
      </c>
      <c r="G50" s="57">
        <v>250</v>
      </c>
      <c r="H50" s="58">
        <v>2.2599999999999998</v>
      </c>
      <c r="I50" s="59">
        <f t="shared" si="4"/>
        <v>188.32579999999999</v>
      </c>
      <c r="J50" s="60"/>
      <c r="K50" s="80" t="s">
        <v>78</v>
      </c>
      <c r="L50" s="62">
        <f t="shared" si="0"/>
        <v>0</v>
      </c>
      <c r="M50" s="63">
        <f t="shared" si="1"/>
        <v>0</v>
      </c>
      <c r="N50" s="64">
        <f t="shared" si="2"/>
        <v>0</v>
      </c>
      <c r="O50" s="57" t="s">
        <v>58</v>
      </c>
      <c r="P50" s="57"/>
      <c r="Q50" s="65"/>
      <c r="R50" s="65"/>
      <c r="S50" s="65"/>
      <c r="T50" s="65"/>
      <c r="U50" s="65"/>
      <c r="V50" s="65"/>
    </row>
    <row r="51" spans="1:22" s="52" customFormat="1" ht="13.5" hidden="1" customHeight="1" x14ac:dyDescent="0.3">
      <c r="A51" s="53">
        <v>0</v>
      </c>
      <c r="B51" s="54" t="s">
        <v>192</v>
      </c>
      <c r="C51" s="54" t="s">
        <v>47</v>
      </c>
      <c r="D51" s="86"/>
      <c r="E51" s="56" t="s">
        <v>193</v>
      </c>
      <c r="F51" s="57" t="s">
        <v>50</v>
      </c>
      <c r="G51" s="57">
        <v>250</v>
      </c>
      <c r="H51" s="58">
        <v>2.0499999999999998</v>
      </c>
      <c r="I51" s="59">
        <f t="shared" si="4"/>
        <v>170.82649999999998</v>
      </c>
      <c r="J51" s="60"/>
      <c r="K51" s="80" t="s">
        <v>123</v>
      </c>
      <c r="L51" s="62">
        <f t="shared" si="0"/>
        <v>0</v>
      </c>
      <c r="M51" s="63">
        <f t="shared" si="1"/>
        <v>0</v>
      </c>
      <c r="N51" s="64">
        <f t="shared" si="2"/>
        <v>0</v>
      </c>
      <c r="O51" s="57" t="s">
        <v>70</v>
      </c>
      <c r="P51" s="57" t="s">
        <v>194</v>
      </c>
      <c r="Q51" s="65" t="s">
        <v>195</v>
      </c>
      <c r="R51" s="65"/>
      <c r="S51" s="65" t="s">
        <v>65</v>
      </c>
      <c r="T51" s="65"/>
      <c r="U51" s="65" t="s">
        <v>196</v>
      </c>
      <c r="V51" s="65" t="s">
        <v>197</v>
      </c>
    </row>
    <row r="52" spans="1:22" s="52" customFormat="1" ht="13.5" hidden="1" customHeight="1" x14ac:dyDescent="0.3">
      <c r="A52" s="53">
        <v>0</v>
      </c>
      <c r="B52" s="54" t="s">
        <v>198</v>
      </c>
      <c r="C52" s="54" t="s">
        <v>56</v>
      </c>
      <c r="D52" s="55" t="s">
        <v>48</v>
      </c>
      <c r="E52" s="56" t="s">
        <v>199</v>
      </c>
      <c r="F52" s="57" t="s">
        <v>50</v>
      </c>
      <c r="G52" s="57">
        <v>250</v>
      </c>
      <c r="H52" s="84">
        <f t="shared" si="3"/>
        <v>1.4520580823232929</v>
      </c>
      <c r="I52" s="85">
        <v>121</v>
      </c>
      <c r="J52" s="60"/>
      <c r="K52" s="80" t="s">
        <v>78</v>
      </c>
      <c r="L52" s="62">
        <f t="shared" si="0"/>
        <v>0</v>
      </c>
      <c r="M52" s="63">
        <f t="shared" si="1"/>
        <v>0</v>
      </c>
      <c r="N52" s="64">
        <f t="shared" si="2"/>
        <v>0</v>
      </c>
      <c r="O52" s="57" t="s">
        <v>200</v>
      </c>
      <c r="P52" s="57" t="s">
        <v>201</v>
      </c>
      <c r="Q52" s="65" t="s">
        <v>202</v>
      </c>
      <c r="R52" s="65" t="s">
        <v>118</v>
      </c>
      <c r="S52" s="65" t="s">
        <v>65</v>
      </c>
      <c r="T52" s="65"/>
      <c r="U52" s="65" t="s">
        <v>203</v>
      </c>
      <c r="V52" s="65" t="s">
        <v>204</v>
      </c>
    </row>
    <row r="53" spans="1:22" ht="13.5" customHeight="1" x14ac:dyDescent="0.3">
      <c r="A53" s="66">
        <v>75</v>
      </c>
      <c r="B53" s="67" t="s">
        <v>205</v>
      </c>
      <c r="C53" s="67" t="s">
        <v>47</v>
      </c>
      <c r="D53" s="68" t="s">
        <v>48</v>
      </c>
      <c r="E53" s="69" t="s">
        <v>206</v>
      </c>
      <c r="F53" s="70" t="s">
        <v>50</v>
      </c>
      <c r="G53" s="70">
        <v>250</v>
      </c>
      <c r="H53" s="81">
        <v>1.32</v>
      </c>
      <c r="I53" s="82">
        <f t="shared" si="4"/>
        <v>109.9956</v>
      </c>
      <c r="J53" s="73"/>
      <c r="K53" s="74" t="s">
        <v>51</v>
      </c>
      <c r="L53" s="75">
        <f t="shared" si="0"/>
        <v>0</v>
      </c>
      <c r="M53" s="76">
        <f t="shared" si="1"/>
        <v>0</v>
      </c>
      <c r="N53" s="77">
        <f t="shared" si="2"/>
        <v>0</v>
      </c>
      <c r="O53" s="70" t="s">
        <v>207</v>
      </c>
      <c r="P53" s="70" t="s">
        <v>208</v>
      </c>
      <c r="Q53" s="78" t="s">
        <v>209</v>
      </c>
      <c r="R53" s="78" t="s">
        <v>73</v>
      </c>
      <c r="S53" s="78" t="s">
        <v>111</v>
      </c>
      <c r="T53" s="78"/>
      <c r="U53" s="78" t="s">
        <v>210</v>
      </c>
      <c r="V53" s="78" t="s">
        <v>211</v>
      </c>
    </row>
    <row r="54" spans="1:22" s="52" customFormat="1" ht="13.5" hidden="1" customHeight="1" x14ac:dyDescent="0.3">
      <c r="A54" s="53">
        <v>0</v>
      </c>
      <c r="B54" s="54" t="s">
        <v>212</v>
      </c>
      <c r="C54" s="54" t="s">
        <v>47</v>
      </c>
      <c r="D54" s="55" t="s">
        <v>48</v>
      </c>
      <c r="E54" s="56" t="s">
        <v>213</v>
      </c>
      <c r="F54" s="57" t="s">
        <v>50</v>
      </c>
      <c r="G54" s="57">
        <v>250</v>
      </c>
      <c r="H54" s="58">
        <v>1.49</v>
      </c>
      <c r="I54" s="59">
        <f t="shared" si="4"/>
        <v>124.1617</v>
      </c>
      <c r="J54" s="60"/>
      <c r="K54" s="80" t="s">
        <v>78</v>
      </c>
      <c r="L54" s="62">
        <f t="shared" si="0"/>
        <v>0</v>
      </c>
      <c r="M54" s="63">
        <f t="shared" si="1"/>
        <v>0</v>
      </c>
      <c r="N54" s="64">
        <f t="shared" si="2"/>
        <v>0</v>
      </c>
      <c r="O54" s="57" t="s">
        <v>79</v>
      </c>
      <c r="P54" s="57"/>
      <c r="Q54" s="65"/>
      <c r="R54" s="65"/>
      <c r="S54" s="65"/>
      <c r="T54" s="65"/>
      <c r="U54" s="65"/>
      <c r="V54" s="65"/>
    </row>
    <row r="55" spans="1:22" s="52" customFormat="1" ht="13.5" hidden="1" customHeight="1" x14ac:dyDescent="0.3">
      <c r="A55" s="53">
        <v>0</v>
      </c>
      <c r="B55" s="54" t="s">
        <v>214</v>
      </c>
      <c r="C55" s="54" t="s">
        <v>47</v>
      </c>
      <c r="D55" s="55" t="s">
        <v>48</v>
      </c>
      <c r="E55" s="56" t="s">
        <v>215</v>
      </c>
      <c r="F55" s="57" t="s">
        <v>50</v>
      </c>
      <c r="G55" s="57">
        <v>250</v>
      </c>
      <c r="H55" s="58">
        <v>1.49</v>
      </c>
      <c r="I55" s="59">
        <f t="shared" si="4"/>
        <v>124.1617</v>
      </c>
      <c r="J55" s="60"/>
      <c r="K55" s="61" t="s">
        <v>51</v>
      </c>
      <c r="L55" s="62">
        <f t="shared" si="0"/>
        <v>0</v>
      </c>
      <c r="M55" s="63">
        <f t="shared" si="1"/>
        <v>0</v>
      </c>
      <c r="N55" s="64">
        <f t="shared" si="2"/>
        <v>0</v>
      </c>
      <c r="O55" s="57" t="s">
        <v>58</v>
      </c>
      <c r="P55" s="57"/>
      <c r="Q55" s="65"/>
      <c r="R55" s="65"/>
      <c r="S55" s="65"/>
      <c r="T55" s="65"/>
      <c r="U55" s="65"/>
      <c r="V55" s="65"/>
    </row>
    <row r="56" spans="1:22" s="52" customFormat="1" ht="13.5" hidden="1" customHeight="1" x14ac:dyDescent="0.3">
      <c r="A56" s="53">
        <v>0</v>
      </c>
      <c r="B56" s="54" t="s">
        <v>216</v>
      </c>
      <c r="C56" s="54" t="s">
        <v>47</v>
      </c>
      <c r="D56" s="55" t="s">
        <v>48</v>
      </c>
      <c r="E56" s="56" t="s">
        <v>217</v>
      </c>
      <c r="F56" s="57" t="s">
        <v>50</v>
      </c>
      <c r="G56" s="57">
        <v>250</v>
      </c>
      <c r="H56" s="58">
        <v>3.1199999999999997</v>
      </c>
      <c r="I56" s="59">
        <f t="shared" si="4"/>
        <v>259.98959999999994</v>
      </c>
      <c r="J56" s="60"/>
      <c r="K56" s="80" t="s">
        <v>78</v>
      </c>
      <c r="L56" s="62">
        <f t="shared" si="0"/>
        <v>0</v>
      </c>
      <c r="M56" s="63">
        <f t="shared" si="1"/>
        <v>0</v>
      </c>
      <c r="N56" s="64">
        <f t="shared" si="2"/>
        <v>0</v>
      </c>
      <c r="O56" s="57" t="s">
        <v>61</v>
      </c>
      <c r="P56" s="57" t="s">
        <v>218</v>
      </c>
      <c r="Q56" s="65" t="s">
        <v>219</v>
      </c>
      <c r="R56" s="65" t="s">
        <v>73</v>
      </c>
      <c r="S56" s="65" t="s">
        <v>74</v>
      </c>
      <c r="T56" s="65"/>
      <c r="U56" s="65" t="s">
        <v>220</v>
      </c>
      <c r="V56" s="65" t="s">
        <v>221</v>
      </c>
    </row>
    <row r="57" spans="1:22" s="52" customFormat="1" ht="13.5" hidden="1" customHeight="1" x14ac:dyDescent="0.3">
      <c r="A57" s="53">
        <v>0</v>
      </c>
      <c r="B57" s="54" t="s">
        <v>222</v>
      </c>
      <c r="C57" s="54" t="s">
        <v>47</v>
      </c>
      <c r="D57" s="55" t="s">
        <v>48</v>
      </c>
      <c r="E57" s="56" t="s">
        <v>223</v>
      </c>
      <c r="F57" s="57" t="s">
        <v>50</v>
      </c>
      <c r="G57" s="57">
        <v>250</v>
      </c>
      <c r="H57" s="58">
        <v>2.2599999999999998</v>
      </c>
      <c r="I57" s="59">
        <f t="shared" si="4"/>
        <v>188.32579999999999</v>
      </c>
      <c r="J57" s="60"/>
      <c r="K57" s="80" t="s">
        <v>78</v>
      </c>
      <c r="L57" s="62">
        <f t="shared" si="0"/>
        <v>0</v>
      </c>
      <c r="M57" s="63">
        <f t="shared" si="1"/>
        <v>0</v>
      </c>
      <c r="N57" s="64">
        <f t="shared" si="2"/>
        <v>0</v>
      </c>
      <c r="O57" s="57" t="s">
        <v>185</v>
      </c>
      <c r="P57" s="57" t="s">
        <v>224</v>
      </c>
      <c r="Q57" s="65" t="s">
        <v>209</v>
      </c>
      <c r="R57" s="65" t="s">
        <v>118</v>
      </c>
      <c r="S57" s="65" t="s">
        <v>65</v>
      </c>
      <c r="T57" s="65"/>
      <c r="U57" s="65" t="s">
        <v>225</v>
      </c>
      <c r="V57" s="65" t="s">
        <v>135</v>
      </c>
    </row>
    <row r="58" spans="1:22" ht="13.5" customHeight="1" x14ac:dyDescent="0.3">
      <c r="A58" s="66">
        <v>100</v>
      </c>
      <c r="B58" s="67" t="s">
        <v>226</v>
      </c>
      <c r="C58" s="67" t="s">
        <v>47</v>
      </c>
      <c r="D58" s="68" t="s">
        <v>48</v>
      </c>
      <c r="E58" s="69" t="s">
        <v>227</v>
      </c>
      <c r="F58" s="70" t="s">
        <v>50</v>
      </c>
      <c r="G58" s="70">
        <v>250</v>
      </c>
      <c r="H58" s="81">
        <v>1.32</v>
      </c>
      <c r="I58" s="82">
        <f t="shared" si="4"/>
        <v>109.9956</v>
      </c>
      <c r="J58" s="73"/>
      <c r="K58" s="74" t="s">
        <v>51</v>
      </c>
      <c r="L58" s="75">
        <f t="shared" si="0"/>
        <v>0</v>
      </c>
      <c r="M58" s="76">
        <f t="shared" si="1"/>
        <v>0</v>
      </c>
      <c r="N58" s="77">
        <f t="shared" si="2"/>
        <v>0</v>
      </c>
      <c r="O58" s="70" t="s">
        <v>228</v>
      </c>
      <c r="P58" s="70" t="s">
        <v>229</v>
      </c>
      <c r="Q58" s="78" t="s">
        <v>209</v>
      </c>
      <c r="R58" s="78" t="s">
        <v>230</v>
      </c>
      <c r="S58" s="78" t="s">
        <v>111</v>
      </c>
      <c r="T58" s="78"/>
      <c r="U58" s="78" t="s">
        <v>231</v>
      </c>
      <c r="V58" s="78" t="s">
        <v>232</v>
      </c>
    </row>
    <row r="59" spans="1:22" s="52" customFormat="1" ht="13.5" hidden="1" customHeight="1" x14ac:dyDescent="0.3">
      <c r="A59" s="53">
        <v>0</v>
      </c>
      <c r="B59" s="54" t="s">
        <v>233</v>
      </c>
      <c r="C59" s="54" t="s">
        <v>47</v>
      </c>
      <c r="D59" s="55" t="s">
        <v>48</v>
      </c>
      <c r="E59" s="56" t="s">
        <v>234</v>
      </c>
      <c r="F59" s="57" t="s">
        <v>50</v>
      </c>
      <c r="G59" s="57">
        <v>250</v>
      </c>
      <c r="H59" s="58">
        <v>1.49</v>
      </c>
      <c r="I59" s="59">
        <f t="shared" si="4"/>
        <v>124.1617</v>
      </c>
      <c r="J59" s="60"/>
      <c r="K59" s="80" t="s">
        <v>78</v>
      </c>
      <c r="L59" s="62">
        <f t="shared" si="0"/>
        <v>0</v>
      </c>
      <c r="M59" s="63">
        <f t="shared" si="1"/>
        <v>0</v>
      </c>
      <c r="N59" s="64">
        <f t="shared" si="2"/>
        <v>0</v>
      </c>
      <c r="O59" s="57" t="s">
        <v>79</v>
      </c>
      <c r="P59" s="57"/>
      <c r="Q59" s="65"/>
      <c r="R59" s="65"/>
      <c r="S59" s="65"/>
      <c r="T59" s="65"/>
      <c r="U59" s="65"/>
      <c r="V59" s="65"/>
    </row>
    <row r="60" spans="1:22" s="52" customFormat="1" ht="13.5" hidden="1" customHeight="1" x14ac:dyDescent="0.3">
      <c r="A60" s="53">
        <v>0</v>
      </c>
      <c r="B60" s="54" t="s">
        <v>235</v>
      </c>
      <c r="C60" s="54" t="s">
        <v>47</v>
      </c>
      <c r="D60" s="55" t="s">
        <v>48</v>
      </c>
      <c r="E60" s="56" t="s">
        <v>236</v>
      </c>
      <c r="F60" s="57" t="s">
        <v>50</v>
      </c>
      <c r="G60" s="57">
        <v>250</v>
      </c>
      <c r="H60" s="58">
        <v>1.49</v>
      </c>
      <c r="I60" s="59">
        <f t="shared" si="4"/>
        <v>124.1617</v>
      </c>
      <c r="J60" s="60"/>
      <c r="K60" s="80" t="s">
        <v>78</v>
      </c>
      <c r="L60" s="62">
        <f t="shared" si="0"/>
        <v>0</v>
      </c>
      <c r="M60" s="63">
        <f t="shared" si="1"/>
        <v>0</v>
      </c>
      <c r="N60" s="64">
        <f t="shared" si="2"/>
        <v>0</v>
      </c>
      <c r="O60" s="57" t="s">
        <v>79</v>
      </c>
      <c r="P60" s="57"/>
      <c r="Q60" s="65"/>
      <c r="R60" s="65"/>
      <c r="S60" s="65"/>
      <c r="T60" s="65"/>
      <c r="U60" s="65"/>
      <c r="V60" s="65"/>
    </row>
    <row r="61" spans="1:22" s="52" customFormat="1" ht="13.5" hidden="1" customHeight="1" x14ac:dyDescent="0.3">
      <c r="A61" s="53">
        <v>0</v>
      </c>
      <c r="B61" s="54" t="s">
        <v>237</v>
      </c>
      <c r="C61" s="54" t="s">
        <v>47</v>
      </c>
      <c r="D61" s="55" t="s">
        <v>48</v>
      </c>
      <c r="E61" s="56" t="s">
        <v>238</v>
      </c>
      <c r="F61" s="57" t="s">
        <v>50</v>
      </c>
      <c r="G61" s="57">
        <v>250</v>
      </c>
      <c r="H61" s="58">
        <v>1.97</v>
      </c>
      <c r="I61" s="59">
        <f t="shared" si="4"/>
        <v>164.1601</v>
      </c>
      <c r="J61" s="60"/>
      <c r="K61" s="80" t="s">
        <v>78</v>
      </c>
      <c r="L61" s="62">
        <f t="shared" si="0"/>
        <v>0</v>
      </c>
      <c r="M61" s="63">
        <f t="shared" si="1"/>
        <v>0</v>
      </c>
      <c r="N61" s="64">
        <f t="shared" si="2"/>
        <v>0</v>
      </c>
      <c r="O61" s="57" t="s">
        <v>58</v>
      </c>
      <c r="P61" s="57"/>
      <c r="Q61" s="65"/>
      <c r="R61" s="65"/>
      <c r="S61" s="65"/>
      <c r="T61" s="65"/>
      <c r="U61" s="65"/>
      <c r="V61" s="65"/>
    </row>
    <row r="62" spans="1:22" s="52" customFormat="1" ht="13.5" hidden="1" customHeight="1" x14ac:dyDescent="0.3">
      <c r="A62" s="53">
        <v>0</v>
      </c>
      <c r="B62" s="54" t="s">
        <v>239</v>
      </c>
      <c r="C62" s="54" t="s">
        <v>47</v>
      </c>
      <c r="D62" s="55" t="s">
        <v>48</v>
      </c>
      <c r="E62" s="56" t="s">
        <v>240</v>
      </c>
      <c r="F62" s="57" t="s">
        <v>50</v>
      </c>
      <c r="G62" s="57">
        <v>250</v>
      </c>
      <c r="H62" s="58">
        <v>1.8800000000000001</v>
      </c>
      <c r="I62" s="59">
        <f t="shared" si="4"/>
        <v>156.66040000000001</v>
      </c>
      <c r="J62" s="60"/>
      <c r="K62" s="80" t="s">
        <v>78</v>
      </c>
      <c r="L62" s="62">
        <f t="shared" si="0"/>
        <v>0</v>
      </c>
      <c r="M62" s="63">
        <f t="shared" si="1"/>
        <v>0</v>
      </c>
      <c r="N62" s="64">
        <f t="shared" si="2"/>
        <v>0</v>
      </c>
      <c r="O62" s="57" t="s">
        <v>241</v>
      </c>
      <c r="P62" s="57"/>
      <c r="Q62" s="65"/>
      <c r="R62" s="65"/>
      <c r="S62" s="65"/>
      <c r="T62" s="65"/>
      <c r="U62" s="65"/>
      <c r="V62" s="65"/>
    </row>
    <row r="63" spans="1:22" s="52" customFormat="1" ht="13.5" hidden="1" customHeight="1" x14ac:dyDescent="0.3">
      <c r="A63" s="53">
        <v>0</v>
      </c>
      <c r="B63" s="54" t="s">
        <v>242</v>
      </c>
      <c r="C63" s="54" t="s">
        <v>47</v>
      </c>
      <c r="D63" s="55" t="s">
        <v>48</v>
      </c>
      <c r="E63" s="56" t="s">
        <v>243</v>
      </c>
      <c r="F63" s="57" t="s">
        <v>50</v>
      </c>
      <c r="G63" s="57">
        <v>250</v>
      </c>
      <c r="H63" s="58">
        <v>2.4899999999999998</v>
      </c>
      <c r="I63" s="59">
        <f t="shared" si="4"/>
        <v>207.49169999999998</v>
      </c>
      <c r="J63" s="60"/>
      <c r="K63" s="80" t="s">
        <v>78</v>
      </c>
      <c r="L63" s="62">
        <f t="shared" si="0"/>
        <v>0</v>
      </c>
      <c r="M63" s="63">
        <f t="shared" si="1"/>
        <v>0</v>
      </c>
      <c r="N63" s="64">
        <f t="shared" si="2"/>
        <v>0</v>
      </c>
      <c r="O63" s="57" t="s">
        <v>79</v>
      </c>
      <c r="P63" s="57"/>
      <c r="Q63" s="65"/>
      <c r="R63" s="65"/>
      <c r="S63" s="65"/>
      <c r="T63" s="65"/>
      <c r="U63" s="65"/>
      <c r="V63" s="65"/>
    </row>
    <row r="64" spans="1:22" s="52" customFormat="1" ht="13.5" hidden="1" customHeight="1" x14ac:dyDescent="0.3">
      <c r="A64" s="53">
        <v>0</v>
      </c>
      <c r="B64" s="54" t="s">
        <v>244</v>
      </c>
      <c r="C64" s="54" t="s">
        <v>47</v>
      </c>
      <c r="D64" s="55" t="s">
        <v>48</v>
      </c>
      <c r="E64" s="56" t="s">
        <v>245</v>
      </c>
      <c r="F64" s="57" t="s">
        <v>50</v>
      </c>
      <c r="G64" s="57">
        <v>250</v>
      </c>
      <c r="H64" s="58">
        <v>1.1499999999999999</v>
      </c>
      <c r="I64" s="59">
        <f t="shared" si="4"/>
        <v>95.829499999999996</v>
      </c>
      <c r="J64" s="60"/>
      <c r="K64" s="61" t="s">
        <v>51</v>
      </c>
      <c r="L64" s="62">
        <f t="shared" si="0"/>
        <v>0</v>
      </c>
      <c r="M64" s="63">
        <f t="shared" si="1"/>
        <v>0</v>
      </c>
      <c r="N64" s="64">
        <f t="shared" si="2"/>
        <v>0</v>
      </c>
      <c r="O64" s="57" t="s">
        <v>185</v>
      </c>
      <c r="P64" s="57" t="s">
        <v>246</v>
      </c>
      <c r="Q64" s="65" t="s">
        <v>209</v>
      </c>
      <c r="R64" s="65" t="s">
        <v>64</v>
      </c>
      <c r="S64" s="65" t="s">
        <v>65</v>
      </c>
      <c r="T64" s="65"/>
      <c r="U64" s="65" t="s">
        <v>247</v>
      </c>
      <c r="V64" s="65" t="s">
        <v>135</v>
      </c>
    </row>
    <row r="65" spans="1:22" ht="13.5" customHeight="1" x14ac:dyDescent="0.3">
      <c r="A65" s="66">
        <v>175</v>
      </c>
      <c r="B65" s="67" t="s">
        <v>248</v>
      </c>
      <c r="C65" s="67" t="s">
        <v>56</v>
      </c>
      <c r="D65" s="68" t="s">
        <v>48</v>
      </c>
      <c r="E65" s="69" t="s">
        <v>249</v>
      </c>
      <c r="F65" s="70" t="s">
        <v>50</v>
      </c>
      <c r="G65" s="70">
        <v>250</v>
      </c>
      <c r="H65" s="71">
        <f t="shared" si="3"/>
        <v>1.3560542421696868</v>
      </c>
      <c r="I65" s="72">
        <v>113</v>
      </c>
      <c r="J65" s="73"/>
      <c r="K65" s="74" t="s">
        <v>51</v>
      </c>
      <c r="L65" s="75">
        <f t="shared" si="0"/>
        <v>0</v>
      </c>
      <c r="M65" s="76">
        <f t="shared" si="1"/>
        <v>0</v>
      </c>
      <c r="N65" s="77">
        <f t="shared" si="2"/>
        <v>0</v>
      </c>
      <c r="O65" s="70" t="s">
        <v>250</v>
      </c>
      <c r="P65" s="70" t="s">
        <v>251</v>
      </c>
      <c r="Q65" s="78" t="s">
        <v>252</v>
      </c>
      <c r="R65" s="78" t="s">
        <v>64</v>
      </c>
      <c r="S65" s="78" t="s">
        <v>111</v>
      </c>
      <c r="T65" s="78"/>
      <c r="U65" s="78" t="s">
        <v>253</v>
      </c>
      <c r="V65" s="78" t="s">
        <v>254</v>
      </c>
    </row>
    <row r="66" spans="1:22" s="52" customFormat="1" ht="13.5" hidden="1" customHeight="1" x14ac:dyDescent="0.3">
      <c r="A66" s="53">
        <v>0</v>
      </c>
      <c r="B66" s="54" t="s">
        <v>255</v>
      </c>
      <c r="C66" s="54" t="s">
        <v>47</v>
      </c>
      <c r="D66" s="55" t="s">
        <v>48</v>
      </c>
      <c r="E66" s="56" t="s">
        <v>256</v>
      </c>
      <c r="F66" s="57" t="s">
        <v>50</v>
      </c>
      <c r="G66" s="57">
        <v>250</v>
      </c>
      <c r="H66" s="58">
        <v>2.9</v>
      </c>
      <c r="I66" s="59">
        <f t="shared" si="4"/>
        <v>241.65699999999998</v>
      </c>
      <c r="J66" s="60"/>
      <c r="K66" s="80" t="s">
        <v>78</v>
      </c>
      <c r="L66" s="62">
        <f t="shared" si="0"/>
        <v>0</v>
      </c>
      <c r="M66" s="63">
        <f t="shared" si="1"/>
        <v>0</v>
      </c>
      <c r="N66" s="64">
        <f t="shared" si="2"/>
        <v>0</v>
      </c>
      <c r="O66" s="57" t="s">
        <v>79</v>
      </c>
      <c r="P66" s="57"/>
      <c r="Q66" s="65"/>
      <c r="R66" s="65"/>
      <c r="S66" s="65"/>
      <c r="T66" s="65"/>
      <c r="U66" s="65"/>
      <c r="V66" s="65"/>
    </row>
    <row r="67" spans="1:22" s="52" customFormat="1" ht="13.5" hidden="1" customHeight="1" x14ac:dyDescent="0.3">
      <c r="A67" s="53">
        <v>0</v>
      </c>
      <c r="B67" s="54" t="s">
        <v>257</v>
      </c>
      <c r="C67" s="54" t="s">
        <v>47</v>
      </c>
      <c r="D67" s="55" t="s">
        <v>48</v>
      </c>
      <c r="E67" s="56" t="s">
        <v>258</v>
      </c>
      <c r="F67" s="57" t="s">
        <v>50</v>
      </c>
      <c r="G67" s="57">
        <v>250</v>
      </c>
      <c r="H67" s="58">
        <v>3.1199999999999997</v>
      </c>
      <c r="I67" s="59">
        <f t="shared" si="4"/>
        <v>259.98959999999994</v>
      </c>
      <c r="J67" s="60"/>
      <c r="K67" s="80" t="s">
        <v>78</v>
      </c>
      <c r="L67" s="62">
        <f t="shared" si="0"/>
        <v>0</v>
      </c>
      <c r="M67" s="63">
        <f t="shared" si="1"/>
        <v>0</v>
      </c>
      <c r="N67" s="64">
        <f t="shared" si="2"/>
        <v>0</v>
      </c>
      <c r="O67" s="57" t="s">
        <v>52</v>
      </c>
      <c r="P67" s="57"/>
      <c r="Q67" s="65"/>
      <c r="R67" s="65"/>
      <c r="S67" s="65"/>
      <c r="T67" s="65"/>
      <c r="U67" s="65"/>
      <c r="V67" s="65"/>
    </row>
    <row r="68" spans="1:22" s="52" customFormat="1" ht="13.5" hidden="1" customHeight="1" x14ac:dyDescent="0.3">
      <c r="A68" s="53">
        <v>0</v>
      </c>
      <c r="B68" s="54" t="s">
        <v>259</v>
      </c>
      <c r="C68" s="54" t="s">
        <v>47</v>
      </c>
      <c r="D68" s="55" t="s">
        <v>48</v>
      </c>
      <c r="E68" s="56" t="s">
        <v>260</v>
      </c>
      <c r="F68" s="57" t="s">
        <v>50</v>
      </c>
      <c r="G68" s="57">
        <v>250</v>
      </c>
      <c r="H68" s="58">
        <v>2.4899999999999998</v>
      </c>
      <c r="I68" s="59">
        <f t="shared" si="4"/>
        <v>207.49169999999998</v>
      </c>
      <c r="J68" s="60"/>
      <c r="K68" s="80" t="s">
        <v>78</v>
      </c>
      <c r="L68" s="62">
        <f t="shared" si="0"/>
        <v>0</v>
      </c>
      <c r="M68" s="63">
        <f t="shared" si="1"/>
        <v>0</v>
      </c>
      <c r="N68" s="64">
        <f t="shared" si="2"/>
        <v>0</v>
      </c>
      <c r="O68" s="57" t="s">
        <v>61</v>
      </c>
      <c r="P68" s="57"/>
      <c r="Q68" s="65" t="s">
        <v>261</v>
      </c>
      <c r="R68" s="65"/>
      <c r="S68" s="65"/>
      <c r="T68" s="65"/>
      <c r="U68" s="65" t="s">
        <v>262</v>
      </c>
      <c r="V68" s="65" t="s">
        <v>263</v>
      </c>
    </row>
    <row r="69" spans="1:22" s="52" customFormat="1" ht="13.5" hidden="1" customHeight="1" x14ac:dyDescent="0.3">
      <c r="A69" s="53">
        <v>0</v>
      </c>
      <c r="B69" s="54" t="s">
        <v>264</v>
      </c>
      <c r="C69" s="54" t="s">
        <v>47</v>
      </c>
      <c r="D69" s="55" t="s">
        <v>48</v>
      </c>
      <c r="E69" s="56" t="s">
        <v>265</v>
      </c>
      <c r="F69" s="57" t="s">
        <v>50</v>
      </c>
      <c r="G69" s="57">
        <v>250</v>
      </c>
      <c r="H69" s="58">
        <v>2.4899999999999998</v>
      </c>
      <c r="I69" s="59">
        <f t="shared" si="4"/>
        <v>207.49169999999998</v>
      </c>
      <c r="J69" s="60"/>
      <c r="K69" s="80" t="s">
        <v>78</v>
      </c>
      <c r="L69" s="62">
        <f t="shared" si="0"/>
        <v>0</v>
      </c>
      <c r="M69" s="63">
        <f t="shared" si="1"/>
        <v>0</v>
      </c>
      <c r="N69" s="64">
        <f t="shared" si="2"/>
        <v>0</v>
      </c>
      <c r="O69" s="57" t="s">
        <v>61</v>
      </c>
      <c r="P69" s="57" t="s">
        <v>266</v>
      </c>
      <c r="Q69" s="65" t="s">
        <v>267</v>
      </c>
      <c r="R69" s="65" t="s">
        <v>118</v>
      </c>
      <c r="S69" s="65"/>
      <c r="T69" s="65"/>
      <c r="U69" s="65" t="s">
        <v>268</v>
      </c>
      <c r="V69" s="65" t="s">
        <v>269</v>
      </c>
    </row>
    <row r="70" spans="1:22" s="52" customFormat="1" ht="13.5" hidden="1" customHeight="1" x14ac:dyDescent="0.3">
      <c r="A70" s="53">
        <v>0</v>
      </c>
      <c r="B70" s="54" t="s">
        <v>270</v>
      </c>
      <c r="C70" s="54" t="s">
        <v>47</v>
      </c>
      <c r="D70" s="55" t="s">
        <v>48</v>
      </c>
      <c r="E70" s="56" t="s">
        <v>271</v>
      </c>
      <c r="F70" s="57" t="s">
        <v>50</v>
      </c>
      <c r="G70" s="57">
        <v>250</v>
      </c>
      <c r="H70" s="58">
        <v>1.49</v>
      </c>
      <c r="I70" s="59">
        <f t="shared" si="4"/>
        <v>124.1617</v>
      </c>
      <c r="J70" s="60"/>
      <c r="K70" s="80" t="s">
        <v>78</v>
      </c>
      <c r="L70" s="62">
        <f t="shared" si="0"/>
        <v>0</v>
      </c>
      <c r="M70" s="63">
        <f t="shared" si="1"/>
        <v>0</v>
      </c>
      <c r="N70" s="64">
        <f t="shared" si="2"/>
        <v>0</v>
      </c>
      <c r="O70" s="57" t="s">
        <v>79</v>
      </c>
      <c r="P70" s="57"/>
      <c r="Q70" s="65"/>
      <c r="R70" s="65"/>
      <c r="S70" s="65"/>
      <c r="T70" s="65"/>
      <c r="U70" s="65"/>
      <c r="V70" s="65"/>
    </row>
    <row r="71" spans="1:22" s="52" customFormat="1" ht="13.5" hidden="1" customHeight="1" x14ac:dyDescent="0.3">
      <c r="A71" s="53">
        <v>0</v>
      </c>
      <c r="B71" s="54" t="s">
        <v>272</v>
      </c>
      <c r="C71" s="54" t="s">
        <v>47</v>
      </c>
      <c r="D71" s="55" t="s">
        <v>48</v>
      </c>
      <c r="E71" s="56" t="s">
        <v>273</v>
      </c>
      <c r="F71" s="57" t="s">
        <v>50</v>
      </c>
      <c r="G71" s="57">
        <v>250</v>
      </c>
      <c r="H71" s="58">
        <v>3.1199999999999997</v>
      </c>
      <c r="I71" s="59">
        <f t="shared" si="4"/>
        <v>259.98959999999994</v>
      </c>
      <c r="J71" s="60"/>
      <c r="K71" s="80" t="s">
        <v>78</v>
      </c>
      <c r="L71" s="62">
        <f t="shared" si="0"/>
        <v>0</v>
      </c>
      <c r="M71" s="63">
        <f t="shared" si="1"/>
        <v>0</v>
      </c>
      <c r="N71" s="64">
        <f t="shared" si="2"/>
        <v>0</v>
      </c>
      <c r="O71" s="57" t="s">
        <v>79</v>
      </c>
      <c r="P71" s="57"/>
      <c r="Q71" s="65"/>
      <c r="R71" s="65"/>
      <c r="S71" s="65"/>
      <c r="T71" s="65"/>
      <c r="U71" s="65"/>
      <c r="V71" s="65"/>
    </row>
    <row r="72" spans="1:22" s="52" customFormat="1" ht="13.5" hidden="1" customHeight="1" x14ac:dyDescent="0.3">
      <c r="A72" s="53">
        <v>0</v>
      </c>
      <c r="B72" s="54" t="s">
        <v>274</v>
      </c>
      <c r="C72" s="54" t="s">
        <v>56</v>
      </c>
      <c r="D72" s="55" t="s">
        <v>48</v>
      </c>
      <c r="E72" s="56" t="s">
        <v>275</v>
      </c>
      <c r="F72" s="57" t="s">
        <v>50</v>
      </c>
      <c r="G72" s="57">
        <v>250</v>
      </c>
      <c r="H72" s="84">
        <f t="shared" si="3"/>
        <v>1.2000480019200768</v>
      </c>
      <c r="I72" s="85">
        <v>100</v>
      </c>
      <c r="J72" s="60"/>
      <c r="K72" s="61" t="s">
        <v>51</v>
      </c>
      <c r="L72" s="62">
        <f t="shared" si="0"/>
        <v>0</v>
      </c>
      <c r="M72" s="63">
        <f t="shared" si="1"/>
        <v>0</v>
      </c>
      <c r="N72" s="64">
        <f t="shared" si="2"/>
        <v>0</v>
      </c>
      <c r="O72" s="57" t="s">
        <v>207</v>
      </c>
      <c r="P72" s="57" t="s">
        <v>276</v>
      </c>
      <c r="Q72" s="65" t="s">
        <v>209</v>
      </c>
      <c r="R72" s="65"/>
      <c r="S72" s="65"/>
      <c r="T72" s="65"/>
      <c r="U72" s="65" t="s">
        <v>277</v>
      </c>
      <c r="V72" s="65" t="s">
        <v>278</v>
      </c>
    </row>
    <row r="73" spans="1:22" s="52" customFormat="1" ht="13.5" hidden="1" customHeight="1" x14ac:dyDescent="0.3">
      <c r="A73" s="53">
        <v>0</v>
      </c>
      <c r="B73" s="54" t="s">
        <v>279</v>
      </c>
      <c r="C73" s="54" t="s">
        <v>47</v>
      </c>
      <c r="D73" s="86"/>
      <c r="E73" s="56" t="s">
        <v>280</v>
      </c>
      <c r="F73" s="57" t="s">
        <v>50</v>
      </c>
      <c r="G73" s="57">
        <v>250</v>
      </c>
      <c r="H73" s="58">
        <v>1.8800000000000001</v>
      </c>
      <c r="I73" s="59">
        <f t="shared" si="4"/>
        <v>156.66040000000001</v>
      </c>
      <c r="J73" s="60"/>
      <c r="K73" s="80" t="s">
        <v>123</v>
      </c>
      <c r="L73" s="62">
        <f t="shared" si="0"/>
        <v>0</v>
      </c>
      <c r="M73" s="63">
        <f t="shared" si="1"/>
        <v>0</v>
      </c>
      <c r="N73" s="64">
        <f t="shared" si="2"/>
        <v>0</v>
      </c>
      <c r="O73" s="57"/>
      <c r="P73" s="57"/>
      <c r="Q73" s="65"/>
      <c r="R73" s="65"/>
      <c r="S73" s="65"/>
      <c r="T73" s="65"/>
      <c r="U73" s="65"/>
      <c r="V73" s="65"/>
    </row>
    <row r="74" spans="1:22" s="52" customFormat="1" ht="13.5" hidden="1" customHeight="1" x14ac:dyDescent="0.3">
      <c r="A74" s="53">
        <v>0</v>
      </c>
      <c r="B74" s="54" t="s">
        <v>281</v>
      </c>
      <c r="C74" s="54" t="s">
        <v>47</v>
      </c>
      <c r="D74" s="55" t="s">
        <v>48</v>
      </c>
      <c r="E74" s="56" t="s">
        <v>282</v>
      </c>
      <c r="F74" s="57" t="s">
        <v>50</v>
      </c>
      <c r="G74" s="57">
        <v>250</v>
      </c>
      <c r="H74" s="58">
        <v>2.2599999999999998</v>
      </c>
      <c r="I74" s="59">
        <f t="shared" si="4"/>
        <v>188.32579999999999</v>
      </c>
      <c r="J74" s="60"/>
      <c r="K74" s="80" t="s">
        <v>78</v>
      </c>
      <c r="L74" s="62">
        <f t="shared" si="0"/>
        <v>0</v>
      </c>
      <c r="M74" s="63">
        <f t="shared" si="1"/>
        <v>0</v>
      </c>
      <c r="N74" s="64">
        <f t="shared" si="2"/>
        <v>0</v>
      </c>
      <c r="O74" s="57" t="s">
        <v>52</v>
      </c>
      <c r="P74" s="57"/>
      <c r="Q74" s="65"/>
      <c r="R74" s="65"/>
      <c r="S74" s="65"/>
      <c r="T74" s="65"/>
      <c r="U74" s="65"/>
      <c r="V74" s="65"/>
    </row>
    <row r="75" spans="1:22" s="52" customFormat="1" ht="13.5" hidden="1" customHeight="1" x14ac:dyDescent="0.3">
      <c r="A75" s="53">
        <v>0</v>
      </c>
      <c r="B75" s="54" t="s">
        <v>283</v>
      </c>
      <c r="C75" s="54" t="s">
        <v>47</v>
      </c>
      <c r="D75" s="86"/>
      <c r="E75" s="56" t="s">
        <v>284</v>
      </c>
      <c r="F75" s="57" t="s">
        <v>50</v>
      </c>
      <c r="G75" s="57">
        <v>250</v>
      </c>
      <c r="H75" s="58">
        <v>1.49</v>
      </c>
      <c r="I75" s="59">
        <f t="shared" si="4"/>
        <v>124.1617</v>
      </c>
      <c r="J75" s="60"/>
      <c r="K75" s="80" t="s">
        <v>123</v>
      </c>
      <c r="L75" s="62">
        <f t="shared" si="0"/>
        <v>0</v>
      </c>
      <c r="M75" s="63">
        <f t="shared" si="1"/>
        <v>0</v>
      </c>
      <c r="N75" s="64">
        <f t="shared" si="2"/>
        <v>0</v>
      </c>
      <c r="O75" s="57"/>
      <c r="P75" s="57"/>
      <c r="Q75" s="65"/>
      <c r="R75" s="65"/>
      <c r="S75" s="65"/>
      <c r="T75" s="65"/>
      <c r="U75" s="65"/>
      <c r="V75" s="65"/>
    </row>
    <row r="76" spans="1:22" ht="13.5" customHeight="1" x14ac:dyDescent="0.3">
      <c r="A76" s="66">
        <v>75</v>
      </c>
      <c r="B76" s="67" t="s">
        <v>285</v>
      </c>
      <c r="C76" s="67" t="s">
        <v>47</v>
      </c>
      <c r="D76" s="68" t="s">
        <v>48</v>
      </c>
      <c r="E76" s="69" t="s">
        <v>286</v>
      </c>
      <c r="F76" s="70" t="s">
        <v>50</v>
      </c>
      <c r="G76" s="70">
        <v>250</v>
      </c>
      <c r="H76" s="81">
        <v>1.1499999999999999</v>
      </c>
      <c r="I76" s="82">
        <f t="shared" si="4"/>
        <v>95.829499999999996</v>
      </c>
      <c r="J76" s="73"/>
      <c r="K76" s="74" t="s">
        <v>51</v>
      </c>
      <c r="L76" s="75">
        <f t="shared" si="0"/>
        <v>0</v>
      </c>
      <c r="M76" s="76">
        <f t="shared" si="1"/>
        <v>0</v>
      </c>
      <c r="N76" s="77">
        <f t="shared" si="2"/>
        <v>0</v>
      </c>
      <c r="O76" s="70" t="s">
        <v>52</v>
      </c>
      <c r="P76" s="70"/>
      <c r="Q76" s="78"/>
      <c r="R76" s="78"/>
      <c r="S76" s="78"/>
      <c r="T76" s="78"/>
      <c r="U76" s="78"/>
      <c r="V76" s="78"/>
    </row>
    <row r="77" spans="1:22" s="52" customFormat="1" ht="13.5" hidden="1" customHeight="1" x14ac:dyDescent="0.3">
      <c r="A77" s="53">
        <v>0</v>
      </c>
      <c r="B77" s="54" t="s">
        <v>287</v>
      </c>
      <c r="C77" s="54" t="s">
        <v>47</v>
      </c>
      <c r="D77" s="55" t="s">
        <v>48</v>
      </c>
      <c r="E77" s="56" t="s">
        <v>288</v>
      </c>
      <c r="F77" s="57" t="s">
        <v>50</v>
      </c>
      <c r="G77" s="57">
        <v>250</v>
      </c>
      <c r="H77" s="58">
        <v>2.4899999999999998</v>
      </c>
      <c r="I77" s="59">
        <f t="shared" si="4"/>
        <v>207.49169999999998</v>
      </c>
      <c r="J77" s="60"/>
      <c r="K77" s="61" t="s">
        <v>51</v>
      </c>
      <c r="L77" s="62">
        <f t="shared" si="0"/>
        <v>0</v>
      </c>
      <c r="M77" s="63">
        <f t="shared" si="1"/>
        <v>0</v>
      </c>
      <c r="N77" s="64">
        <f t="shared" si="2"/>
        <v>0</v>
      </c>
      <c r="O77" s="57" t="s">
        <v>58</v>
      </c>
      <c r="P77" s="57" t="s">
        <v>289</v>
      </c>
      <c r="Q77" s="65" t="s">
        <v>290</v>
      </c>
      <c r="R77" s="65" t="s">
        <v>82</v>
      </c>
      <c r="S77" s="65"/>
      <c r="T77" s="65" t="s">
        <v>94</v>
      </c>
      <c r="U77" s="65" t="s">
        <v>291</v>
      </c>
      <c r="V77" s="65" t="s">
        <v>292</v>
      </c>
    </row>
    <row r="78" spans="1:22" s="52" customFormat="1" ht="13.5" hidden="1" customHeight="1" x14ac:dyDescent="0.3">
      <c r="A78" s="53">
        <v>0</v>
      </c>
      <c r="B78" s="54" t="s">
        <v>293</v>
      </c>
      <c r="C78" s="54" t="s">
        <v>47</v>
      </c>
      <c r="D78" s="55" t="s">
        <v>48</v>
      </c>
      <c r="E78" s="56" t="s">
        <v>294</v>
      </c>
      <c r="F78" s="57" t="s">
        <v>50</v>
      </c>
      <c r="G78" s="57">
        <v>250</v>
      </c>
      <c r="H78" s="58">
        <v>2.1199999999999997</v>
      </c>
      <c r="I78" s="59">
        <f t="shared" si="4"/>
        <v>176.65959999999995</v>
      </c>
      <c r="J78" s="60"/>
      <c r="K78" s="61" t="s">
        <v>51</v>
      </c>
      <c r="L78" s="62">
        <f t="shared" si="0"/>
        <v>0</v>
      </c>
      <c r="M78" s="63">
        <f t="shared" si="1"/>
        <v>0</v>
      </c>
      <c r="N78" s="64">
        <f t="shared" si="2"/>
        <v>0</v>
      </c>
      <c r="O78" s="57" t="s">
        <v>52</v>
      </c>
      <c r="P78" s="57"/>
      <c r="Q78" s="65"/>
      <c r="R78" s="65"/>
      <c r="S78" s="65"/>
      <c r="T78" s="65"/>
      <c r="U78" s="65"/>
      <c r="V78" s="65"/>
    </row>
    <row r="79" spans="1:22" s="52" customFormat="1" ht="13.5" hidden="1" customHeight="1" x14ac:dyDescent="0.3">
      <c r="A79" s="53">
        <v>0</v>
      </c>
      <c r="B79" s="54" t="s">
        <v>295</v>
      </c>
      <c r="C79" s="54" t="s">
        <v>47</v>
      </c>
      <c r="D79" s="55" t="s">
        <v>48</v>
      </c>
      <c r="E79" s="56" t="s">
        <v>296</v>
      </c>
      <c r="F79" s="57" t="s">
        <v>50</v>
      </c>
      <c r="G79" s="57">
        <v>250</v>
      </c>
      <c r="H79" s="58">
        <v>2.2599999999999998</v>
      </c>
      <c r="I79" s="59">
        <f t="shared" si="4"/>
        <v>188.32579999999999</v>
      </c>
      <c r="J79" s="60"/>
      <c r="K79" s="80" t="s">
        <v>78</v>
      </c>
      <c r="L79" s="62">
        <f t="shared" si="0"/>
        <v>0</v>
      </c>
      <c r="M79" s="63">
        <f t="shared" si="1"/>
        <v>0</v>
      </c>
      <c r="N79" s="64">
        <f t="shared" si="2"/>
        <v>0</v>
      </c>
      <c r="O79" s="57" t="s">
        <v>79</v>
      </c>
      <c r="P79" s="57"/>
      <c r="Q79" s="65"/>
      <c r="R79" s="65"/>
      <c r="S79" s="65"/>
      <c r="T79" s="65"/>
      <c r="U79" s="65"/>
      <c r="V79" s="65"/>
    </row>
    <row r="80" spans="1:22" ht="13.5" customHeight="1" x14ac:dyDescent="0.3">
      <c r="A80" s="66">
        <v>75</v>
      </c>
      <c r="B80" s="67" t="s">
        <v>297</v>
      </c>
      <c r="C80" s="67" t="s">
        <v>47</v>
      </c>
      <c r="D80" s="68" t="s">
        <v>48</v>
      </c>
      <c r="E80" s="69" t="s">
        <v>298</v>
      </c>
      <c r="F80" s="70" t="s">
        <v>50</v>
      </c>
      <c r="G80" s="70">
        <v>250</v>
      </c>
      <c r="H80" s="81">
        <v>3.3099999999999996</v>
      </c>
      <c r="I80" s="82">
        <f t="shared" si="4"/>
        <v>275.82229999999998</v>
      </c>
      <c r="J80" s="73"/>
      <c r="K80" s="74" t="s">
        <v>51</v>
      </c>
      <c r="L80" s="75">
        <f t="shared" si="0"/>
        <v>0</v>
      </c>
      <c r="M80" s="76">
        <f t="shared" si="1"/>
        <v>0</v>
      </c>
      <c r="N80" s="77">
        <f t="shared" si="2"/>
        <v>0</v>
      </c>
      <c r="O80" s="70" t="s">
        <v>207</v>
      </c>
      <c r="P80" s="70" t="s">
        <v>299</v>
      </c>
      <c r="Q80" s="78" t="s">
        <v>300</v>
      </c>
      <c r="R80" s="78" t="s">
        <v>73</v>
      </c>
      <c r="S80" s="78" t="s">
        <v>119</v>
      </c>
      <c r="T80" s="78"/>
      <c r="U80" s="78" t="s">
        <v>301</v>
      </c>
      <c r="V80" s="78" t="s">
        <v>302</v>
      </c>
    </row>
    <row r="81" spans="1:22" s="52" customFormat="1" ht="13.5" hidden="1" customHeight="1" x14ac:dyDescent="0.3">
      <c r="A81" s="53">
        <v>0</v>
      </c>
      <c r="B81" s="54" t="s">
        <v>303</v>
      </c>
      <c r="C81" s="54" t="s">
        <v>47</v>
      </c>
      <c r="D81" s="55" t="s">
        <v>48</v>
      </c>
      <c r="E81" s="56" t="s">
        <v>304</v>
      </c>
      <c r="F81" s="57" t="s">
        <v>50</v>
      </c>
      <c r="G81" s="57">
        <v>250</v>
      </c>
      <c r="H81" s="58">
        <v>2.4899999999999998</v>
      </c>
      <c r="I81" s="59">
        <f t="shared" si="4"/>
        <v>207.49169999999998</v>
      </c>
      <c r="J81" s="60"/>
      <c r="K81" s="80" t="s">
        <v>78</v>
      </c>
      <c r="L81" s="62">
        <f t="shared" si="0"/>
        <v>0</v>
      </c>
      <c r="M81" s="63">
        <f t="shared" si="1"/>
        <v>0</v>
      </c>
      <c r="N81" s="64">
        <f t="shared" si="2"/>
        <v>0</v>
      </c>
      <c r="O81" s="57" t="s">
        <v>79</v>
      </c>
      <c r="P81" s="57"/>
      <c r="Q81" s="65"/>
      <c r="R81" s="65"/>
      <c r="S81" s="65"/>
      <c r="T81" s="65"/>
      <c r="U81" s="65"/>
      <c r="V81" s="65"/>
    </row>
    <row r="82" spans="1:22" s="52" customFormat="1" ht="13.5" hidden="1" customHeight="1" x14ac:dyDescent="0.3">
      <c r="A82" s="53">
        <v>0</v>
      </c>
      <c r="B82" s="54" t="s">
        <v>305</v>
      </c>
      <c r="C82" s="54" t="s">
        <v>47</v>
      </c>
      <c r="D82" s="55" t="s">
        <v>48</v>
      </c>
      <c r="E82" s="56" t="s">
        <v>306</v>
      </c>
      <c r="F82" s="57" t="s">
        <v>50</v>
      </c>
      <c r="G82" s="57">
        <v>250</v>
      </c>
      <c r="H82" s="58">
        <v>2.31</v>
      </c>
      <c r="I82" s="59">
        <f t="shared" si="4"/>
        <v>192.4923</v>
      </c>
      <c r="J82" s="60"/>
      <c r="K82" s="80" t="s">
        <v>78</v>
      </c>
      <c r="L82" s="62">
        <f t="shared" si="0"/>
        <v>0</v>
      </c>
      <c r="M82" s="63">
        <f t="shared" si="1"/>
        <v>0</v>
      </c>
      <c r="N82" s="64">
        <f t="shared" si="2"/>
        <v>0</v>
      </c>
      <c r="O82" s="57" t="s">
        <v>61</v>
      </c>
      <c r="P82" s="57" t="s">
        <v>307</v>
      </c>
      <c r="Q82" s="65" t="s">
        <v>308</v>
      </c>
      <c r="R82" s="65"/>
      <c r="S82" s="65"/>
      <c r="T82" s="65"/>
      <c r="U82" s="65" t="s">
        <v>309</v>
      </c>
      <c r="V82" s="65" t="s">
        <v>310</v>
      </c>
    </row>
    <row r="83" spans="1:22" s="52" customFormat="1" ht="13.5" hidden="1" customHeight="1" x14ac:dyDescent="0.3">
      <c r="A83" s="53">
        <v>0</v>
      </c>
      <c r="B83" s="54" t="s">
        <v>311</v>
      </c>
      <c r="C83" s="54" t="s">
        <v>47</v>
      </c>
      <c r="D83" s="55" t="s">
        <v>48</v>
      </c>
      <c r="E83" s="56" t="s">
        <v>312</v>
      </c>
      <c r="F83" s="57" t="s">
        <v>50</v>
      </c>
      <c r="G83" s="57">
        <v>250</v>
      </c>
      <c r="H83" s="58">
        <v>1.49</v>
      </c>
      <c r="I83" s="59">
        <f t="shared" si="4"/>
        <v>124.1617</v>
      </c>
      <c r="J83" s="60"/>
      <c r="K83" s="80" t="s">
        <v>78</v>
      </c>
      <c r="L83" s="62">
        <f t="shared" si="0"/>
        <v>0</v>
      </c>
      <c r="M83" s="63">
        <f t="shared" si="1"/>
        <v>0</v>
      </c>
      <c r="N83" s="64">
        <f t="shared" si="2"/>
        <v>0</v>
      </c>
      <c r="O83" s="57" t="s">
        <v>58</v>
      </c>
      <c r="P83" s="57"/>
      <c r="Q83" s="65"/>
      <c r="R83" s="65"/>
      <c r="S83" s="65"/>
      <c r="T83" s="65"/>
      <c r="U83" s="65"/>
      <c r="V83" s="65"/>
    </row>
    <row r="84" spans="1:22" s="52" customFormat="1" ht="13.5" hidden="1" customHeight="1" x14ac:dyDescent="0.3">
      <c r="A84" s="53">
        <v>0</v>
      </c>
      <c r="B84" s="54" t="s">
        <v>313</v>
      </c>
      <c r="C84" s="54" t="s">
        <v>47</v>
      </c>
      <c r="D84" s="55" t="s">
        <v>48</v>
      </c>
      <c r="E84" s="56" t="s">
        <v>314</v>
      </c>
      <c r="F84" s="57" t="s">
        <v>50</v>
      </c>
      <c r="G84" s="57">
        <v>250</v>
      </c>
      <c r="H84" s="58">
        <v>1.26</v>
      </c>
      <c r="I84" s="59">
        <f t="shared" si="4"/>
        <v>104.9958</v>
      </c>
      <c r="J84" s="60"/>
      <c r="K84" s="80" t="s">
        <v>78</v>
      </c>
      <c r="L84" s="62">
        <f t="shared" si="0"/>
        <v>0</v>
      </c>
      <c r="M84" s="63">
        <f t="shared" si="1"/>
        <v>0</v>
      </c>
      <c r="N84" s="64">
        <f t="shared" si="2"/>
        <v>0</v>
      </c>
      <c r="O84" s="57" t="s">
        <v>70</v>
      </c>
      <c r="P84" s="57" t="s">
        <v>315</v>
      </c>
      <c r="Q84" s="65" t="s">
        <v>316</v>
      </c>
      <c r="R84" s="65" t="s">
        <v>73</v>
      </c>
      <c r="S84" s="65"/>
      <c r="T84" s="65"/>
      <c r="U84" s="65" t="s">
        <v>317</v>
      </c>
      <c r="V84" s="65" t="s">
        <v>318</v>
      </c>
    </row>
    <row r="85" spans="1:22" s="52" customFormat="1" ht="13.5" hidden="1" customHeight="1" x14ac:dyDescent="0.3">
      <c r="A85" s="53">
        <v>0</v>
      </c>
      <c r="B85" s="54" t="s">
        <v>319</v>
      </c>
      <c r="C85" s="54" t="s">
        <v>47</v>
      </c>
      <c r="D85" s="55" t="s">
        <v>48</v>
      </c>
      <c r="E85" s="56" t="s">
        <v>320</v>
      </c>
      <c r="F85" s="57" t="s">
        <v>50</v>
      </c>
      <c r="G85" s="57">
        <v>250</v>
      </c>
      <c r="H85" s="58">
        <v>1.68</v>
      </c>
      <c r="I85" s="59">
        <f t="shared" si="4"/>
        <v>139.99439999999998</v>
      </c>
      <c r="J85" s="60"/>
      <c r="K85" s="80" t="s">
        <v>78</v>
      </c>
      <c r="L85" s="62">
        <f t="shared" si="0"/>
        <v>0</v>
      </c>
      <c r="M85" s="63">
        <f t="shared" si="1"/>
        <v>0</v>
      </c>
      <c r="N85" s="64">
        <f t="shared" si="2"/>
        <v>0</v>
      </c>
      <c r="O85" s="57" t="s">
        <v>58</v>
      </c>
      <c r="P85" s="57"/>
      <c r="Q85" s="65"/>
      <c r="R85" s="65"/>
      <c r="S85" s="65"/>
      <c r="T85" s="65"/>
      <c r="U85" s="65"/>
      <c r="V85" s="65"/>
    </row>
    <row r="86" spans="1:22" s="52" customFormat="1" ht="13.5" hidden="1" customHeight="1" x14ac:dyDescent="0.3">
      <c r="A86" s="53">
        <v>0</v>
      </c>
      <c r="B86" s="54" t="s">
        <v>321</v>
      </c>
      <c r="C86" s="54" t="s">
        <v>47</v>
      </c>
      <c r="D86" s="86"/>
      <c r="E86" s="56" t="s">
        <v>322</v>
      </c>
      <c r="F86" s="57" t="s">
        <v>50</v>
      </c>
      <c r="G86" s="57">
        <v>250</v>
      </c>
      <c r="H86" s="58">
        <v>2.4899999999999998</v>
      </c>
      <c r="I86" s="59">
        <f t="shared" si="4"/>
        <v>207.49169999999998</v>
      </c>
      <c r="J86" s="60"/>
      <c r="K86" s="80" t="s">
        <v>123</v>
      </c>
      <c r="L86" s="62">
        <f t="shared" ref="L86:L149" si="5">J86/G86</f>
        <v>0</v>
      </c>
      <c r="M86" s="63">
        <f t="shared" ref="M86:M149" si="6">IF(J86&gt;=100,H86*J86*0.85,H86*J86)</f>
        <v>0</v>
      </c>
      <c r="N86" s="64">
        <f t="shared" ref="N86:N149" si="7">IF(J86&gt;=100,I86*J86*0.85,I86*J86)</f>
        <v>0</v>
      </c>
      <c r="O86" s="57"/>
      <c r="P86" s="57"/>
      <c r="Q86" s="65"/>
      <c r="R86" s="65"/>
      <c r="S86" s="65"/>
      <c r="T86" s="65"/>
      <c r="U86" s="65"/>
      <c r="V86" s="65"/>
    </row>
    <row r="87" spans="1:22" s="52" customFormat="1" ht="13.5" hidden="1" customHeight="1" x14ac:dyDescent="0.3">
      <c r="A87" s="53">
        <v>0</v>
      </c>
      <c r="B87" s="54" t="s">
        <v>323</v>
      </c>
      <c r="C87" s="54" t="s">
        <v>47</v>
      </c>
      <c r="D87" s="55" t="s">
        <v>48</v>
      </c>
      <c r="E87" s="56" t="s">
        <v>324</v>
      </c>
      <c r="F87" s="57" t="s">
        <v>50</v>
      </c>
      <c r="G87" s="57">
        <v>250</v>
      </c>
      <c r="H87" s="58">
        <v>2.0499999999999998</v>
      </c>
      <c r="I87" s="59">
        <f t="shared" si="4"/>
        <v>170.82649999999998</v>
      </c>
      <c r="J87" s="60"/>
      <c r="K87" s="80" t="s">
        <v>78</v>
      </c>
      <c r="L87" s="62">
        <f t="shared" si="5"/>
        <v>0</v>
      </c>
      <c r="M87" s="63">
        <f t="shared" si="6"/>
        <v>0</v>
      </c>
      <c r="N87" s="64">
        <f t="shared" si="7"/>
        <v>0</v>
      </c>
      <c r="O87" s="57" t="s">
        <v>61</v>
      </c>
      <c r="P87" s="57" t="s">
        <v>150</v>
      </c>
      <c r="Q87" s="65" t="s">
        <v>325</v>
      </c>
      <c r="R87" s="65" t="s">
        <v>82</v>
      </c>
      <c r="S87" s="65"/>
      <c r="T87" s="65"/>
      <c r="U87" s="65" t="s">
        <v>326</v>
      </c>
      <c r="V87" s="65" t="s">
        <v>327</v>
      </c>
    </row>
    <row r="88" spans="1:22" s="52" customFormat="1" ht="13.5" hidden="1" customHeight="1" x14ac:dyDescent="0.3">
      <c r="A88" s="53">
        <v>0</v>
      </c>
      <c r="B88" s="54" t="s">
        <v>328</v>
      </c>
      <c r="C88" s="54" t="s">
        <v>47</v>
      </c>
      <c r="D88" s="55" t="s">
        <v>48</v>
      </c>
      <c r="E88" s="56" t="s">
        <v>329</v>
      </c>
      <c r="F88" s="57" t="s">
        <v>50</v>
      </c>
      <c r="G88" s="57">
        <v>250</v>
      </c>
      <c r="H88" s="58">
        <v>2.4899999999999998</v>
      </c>
      <c r="I88" s="59">
        <f t="shared" si="4"/>
        <v>207.49169999999998</v>
      </c>
      <c r="J88" s="60"/>
      <c r="K88" s="80" t="s">
        <v>78</v>
      </c>
      <c r="L88" s="62">
        <f t="shared" si="5"/>
        <v>0</v>
      </c>
      <c r="M88" s="63">
        <f t="shared" si="6"/>
        <v>0</v>
      </c>
      <c r="N88" s="64">
        <f t="shared" si="7"/>
        <v>0</v>
      </c>
      <c r="O88" s="57" t="s">
        <v>61</v>
      </c>
      <c r="P88" s="57"/>
      <c r="Q88" s="65" t="s">
        <v>330</v>
      </c>
      <c r="R88" s="65" t="s">
        <v>73</v>
      </c>
      <c r="S88" s="65"/>
      <c r="T88" s="65"/>
      <c r="U88" s="65" t="s">
        <v>331</v>
      </c>
      <c r="V88" s="65" t="s">
        <v>332</v>
      </c>
    </row>
    <row r="89" spans="1:22" ht="13.5" customHeight="1" x14ac:dyDescent="0.3">
      <c r="A89" s="66">
        <v>100</v>
      </c>
      <c r="B89" s="67" t="s">
        <v>333</v>
      </c>
      <c r="C89" s="67" t="s">
        <v>47</v>
      </c>
      <c r="D89" s="68"/>
      <c r="E89" s="69" t="s">
        <v>329</v>
      </c>
      <c r="F89" s="70" t="s">
        <v>50</v>
      </c>
      <c r="G89" s="70">
        <v>250</v>
      </c>
      <c r="H89" s="81">
        <v>2.4900000000000002</v>
      </c>
      <c r="I89" s="82">
        <f t="shared" si="4"/>
        <v>207.49170000000001</v>
      </c>
      <c r="J89" s="73"/>
      <c r="K89" s="74" t="s">
        <v>51</v>
      </c>
      <c r="L89" s="75">
        <f t="shared" si="5"/>
        <v>0</v>
      </c>
      <c r="M89" s="76">
        <f t="shared" si="6"/>
        <v>0</v>
      </c>
      <c r="N89" s="77">
        <f t="shared" si="7"/>
        <v>0</v>
      </c>
      <c r="O89" s="70"/>
      <c r="P89" s="70"/>
      <c r="Q89" s="78"/>
      <c r="R89" s="78"/>
      <c r="S89" s="78"/>
      <c r="T89" s="78"/>
      <c r="U89" s="78"/>
      <c r="V89" s="78"/>
    </row>
    <row r="90" spans="1:22" s="52" customFormat="1" ht="13.5" hidden="1" customHeight="1" x14ac:dyDescent="0.3">
      <c r="A90" s="53">
        <v>0</v>
      </c>
      <c r="B90" s="54" t="s">
        <v>334</v>
      </c>
      <c r="C90" s="54" t="s">
        <v>47</v>
      </c>
      <c r="D90" s="55" t="s">
        <v>48</v>
      </c>
      <c r="E90" s="56" t="s">
        <v>335</v>
      </c>
      <c r="F90" s="57" t="s">
        <v>50</v>
      </c>
      <c r="G90" s="57">
        <v>250</v>
      </c>
      <c r="H90" s="58">
        <v>1.8800000000000001</v>
      </c>
      <c r="I90" s="59">
        <f t="shared" ref="I90:I103" si="8">H90*$M$7</f>
        <v>156.66040000000001</v>
      </c>
      <c r="J90" s="60"/>
      <c r="K90" s="61" t="s">
        <v>51</v>
      </c>
      <c r="L90" s="62">
        <f t="shared" si="5"/>
        <v>0</v>
      </c>
      <c r="M90" s="63">
        <f t="shared" si="6"/>
        <v>0</v>
      </c>
      <c r="N90" s="64">
        <f t="shared" si="7"/>
        <v>0</v>
      </c>
      <c r="O90" s="57" t="s">
        <v>52</v>
      </c>
      <c r="P90" s="57"/>
      <c r="Q90" s="65"/>
      <c r="R90" s="65"/>
      <c r="S90" s="65"/>
      <c r="T90" s="65"/>
      <c r="U90" s="65"/>
      <c r="V90" s="65"/>
    </row>
    <row r="91" spans="1:22" s="52" customFormat="1" ht="13.5" hidden="1" customHeight="1" x14ac:dyDescent="0.3">
      <c r="A91" s="53">
        <v>0</v>
      </c>
      <c r="B91" s="54" t="s">
        <v>336</v>
      </c>
      <c r="C91" s="54" t="s">
        <v>56</v>
      </c>
      <c r="D91" s="55" t="s">
        <v>48</v>
      </c>
      <c r="E91" s="56" t="s">
        <v>337</v>
      </c>
      <c r="F91" s="57" t="s">
        <v>50</v>
      </c>
      <c r="G91" s="57">
        <v>250</v>
      </c>
      <c r="H91" s="84">
        <f t="shared" ref="H91" si="9">I91/$M$7</f>
        <v>1.2000480019200768</v>
      </c>
      <c r="I91" s="85">
        <v>100</v>
      </c>
      <c r="J91" s="60"/>
      <c r="K91" s="80" t="s">
        <v>78</v>
      </c>
      <c r="L91" s="62">
        <f t="shared" si="5"/>
        <v>0</v>
      </c>
      <c r="M91" s="63">
        <f t="shared" si="6"/>
        <v>0</v>
      </c>
      <c r="N91" s="64">
        <f t="shared" si="7"/>
        <v>0</v>
      </c>
      <c r="O91" s="57" t="s">
        <v>61</v>
      </c>
      <c r="P91" s="57" t="s">
        <v>338</v>
      </c>
      <c r="Q91" s="65" t="s">
        <v>339</v>
      </c>
      <c r="R91" s="65" t="s">
        <v>73</v>
      </c>
      <c r="S91" s="65" t="s">
        <v>93</v>
      </c>
      <c r="T91" s="65"/>
      <c r="U91" s="65" t="s">
        <v>177</v>
      </c>
      <c r="V91" s="65" t="s">
        <v>340</v>
      </c>
    </row>
    <row r="92" spans="1:22" s="52" customFormat="1" ht="13.5" hidden="1" customHeight="1" x14ac:dyDescent="0.3">
      <c r="A92" s="53">
        <v>0</v>
      </c>
      <c r="B92" s="54" t="s">
        <v>341</v>
      </c>
      <c r="C92" s="54" t="s">
        <v>47</v>
      </c>
      <c r="D92" s="86"/>
      <c r="E92" s="56" t="s">
        <v>342</v>
      </c>
      <c r="F92" s="57" t="s">
        <v>50</v>
      </c>
      <c r="G92" s="57">
        <v>250</v>
      </c>
      <c r="H92" s="58">
        <v>3.1199999999999997</v>
      </c>
      <c r="I92" s="59">
        <f t="shared" si="8"/>
        <v>259.98959999999994</v>
      </c>
      <c r="J92" s="60"/>
      <c r="K92" s="80" t="s">
        <v>123</v>
      </c>
      <c r="L92" s="62">
        <f t="shared" si="5"/>
        <v>0</v>
      </c>
      <c r="M92" s="63">
        <f t="shared" si="6"/>
        <v>0</v>
      </c>
      <c r="N92" s="64">
        <f t="shared" si="7"/>
        <v>0</v>
      </c>
      <c r="O92" s="57" t="s">
        <v>343</v>
      </c>
      <c r="P92" s="57"/>
      <c r="Q92" s="65" t="s">
        <v>344</v>
      </c>
      <c r="R92" s="65" t="s">
        <v>73</v>
      </c>
      <c r="S92" s="65"/>
      <c r="T92" s="65"/>
      <c r="U92" s="65" t="s">
        <v>345</v>
      </c>
      <c r="V92" s="65" t="s">
        <v>346</v>
      </c>
    </row>
    <row r="93" spans="1:22" s="52" customFormat="1" ht="13.5" hidden="1" customHeight="1" x14ac:dyDescent="0.3">
      <c r="A93" s="53">
        <v>0</v>
      </c>
      <c r="B93" s="54" t="s">
        <v>347</v>
      </c>
      <c r="C93" s="54" t="s">
        <v>47</v>
      </c>
      <c r="D93" s="86"/>
      <c r="E93" s="56" t="s">
        <v>348</v>
      </c>
      <c r="F93" s="57" t="s">
        <v>50</v>
      </c>
      <c r="G93" s="57">
        <v>250</v>
      </c>
      <c r="H93" s="58">
        <v>1.1499999999999999</v>
      </c>
      <c r="I93" s="59">
        <f t="shared" si="8"/>
        <v>95.829499999999996</v>
      </c>
      <c r="J93" s="60"/>
      <c r="K93" s="80" t="s">
        <v>123</v>
      </c>
      <c r="L93" s="62">
        <f t="shared" si="5"/>
        <v>0</v>
      </c>
      <c r="M93" s="63">
        <f t="shared" si="6"/>
        <v>0</v>
      </c>
      <c r="N93" s="64">
        <f t="shared" si="7"/>
        <v>0</v>
      </c>
      <c r="O93" s="57"/>
      <c r="P93" s="57"/>
      <c r="Q93" s="65"/>
      <c r="R93" s="65"/>
      <c r="S93" s="65"/>
      <c r="T93" s="65"/>
      <c r="U93" s="65"/>
      <c r="V93" s="65"/>
    </row>
    <row r="94" spans="1:22" s="52" customFormat="1" ht="13.5" hidden="1" customHeight="1" x14ac:dyDescent="0.3">
      <c r="A94" s="53">
        <v>0</v>
      </c>
      <c r="B94" s="54" t="s">
        <v>349</v>
      </c>
      <c r="C94" s="54" t="s">
        <v>47</v>
      </c>
      <c r="D94" s="55" t="s">
        <v>48</v>
      </c>
      <c r="E94" s="56" t="s">
        <v>350</v>
      </c>
      <c r="F94" s="57" t="s">
        <v>50</v>
      </c>
      <c r="G94" s="57">
        <v>250</v>
      </c>
      <c r="H94" s="58">
        <v>2.75</v>
      </c>
      <c r="I94" s="59">
        <f t="shared" si="8"/>
        <v>229.1575</v>
      </c>
      <c r="J94" s="60"/>
      <c r="K94" s="80" t="s">
        <v>78</v>
      </c>
      <c r="L94" s="62">
        <f t="shared" si="5"/>
        <v>0</v>
      </c>
      <c r="M94" s="63">
        <f t="shared" si="6"/>
        <v>0</v>
      </c>
      <c r="N94" s="64">
        <f t="shared" si="7"/>
        <v>0</v>
      </c>
      <c r="O94" s="57" t="s">
        <v>228</v>
      </c>
      <c r="P94" s="57"/>
      <c r="Q94" s="65"/>
      <c r="R94" s="65"/>
      <c r="S94" s="65"/>
      <c r="T94" s="65"/>
      <c r="U94" s="65"/>
      <c r="V94" s="65"/>
    </row>
    <row r="95" spans="1:22" s="52" customFormat="1" ht="13.5" hidden="1" customHeight="1" x14ac:dyDescent="0.3">
      <c r="A95" s="53">
        <v>0</v>
      </c>
      <c r="B95" s="54" t="s">
        <v>351</v>
      </c>
      <c r="C95" s="54" t="s">
        <v>47</v>
      </c>
      <c r="D95" s="86"/>
      <c r="E95" s="56" t="s">
        <v>352</v>
      </c>
      <c r="F95" s="57" t="s">
        <v>50</v>
      </c>
      <c r="G95" s="57">
        <v>250</v>
      </c>
      <c r="H95" s="58">
        <v>2.75</v>
      </c>
      <c r="I95" s="59">
        <f t="shared" si="8"/>
        <v>229.1575</v>
      </c>
      <c r="J95" s="60"/>
      <c r="K95" s="80" t="s">
        <v>123</v>
      </c>
      <c r="L95" s="62">
        <f t="shared" si="5"/>
        <v>0</v>
      </c>
      <c r="M95" s="63">
        <f t="shared" si="6"/>
        <v>0</v>
      </c>
      <c r="N95" s="64">
        <f t="shared" si="7"/>
        <v>0</v>
      </c>
      <c r="O95" s="57"/>
      <c r="P95" s="57"/>
      <c r="Q95" s="65"/>
      <c r="R95" s="65"/>
      <c r="S95" s="65"/>
      <c r="T95" s="65"/>
      <c r="U95" s="65"/>
      <c r="V95" s="65"/>
    </row>
    <row r="96" spans="1:22" s="52" customFormat="1" ht="13.5" hidden="1" customHeight="1" x14ac:dyDescent="0.3">
      <c r="A96" s="53">
        <v>0</v>
      </c>
      <c r="B96" s="54" t="s">
        <v>353</v>
      </c>
      <c r="C96" s="54" t="s">
        <v>47</v>
      </c>
      <c r="D96" s="55" t="s">
        <v>48</v>
      </c>
      <c r="E96" s="56" t="s">
        <v>354</v>
      </c>
      <c r="F96" s="57" t="s">
        <v>50</v>
      </c>
      <c r="G96" s="57">
        <v>250</v>
      </c>
      <c r="H96" s="58">
        <v>1.6300000000000001</v>
      </c>
      <c r="I96" s="59">
        <f t="shared" si="8"/>
        <v>135.8279</v>
      </c>
      <c r="J96" s="60"/>
      <c r="K96" s="61" t="s">
        <v>51</v>
      </c>
      <c r="L96" s="62">
        <f t="shared" si="5"/>
        <v>0</v>
      </c>
      <c r="M96" s="63">
        <f t="shared" si="6"/>
        <v>0</v>
      </c>
      <c r="N96" s="64">
        <f t="shared" si="7"/>
        <v>0</v>
      </c>
      <c r="O96" s="57" t="s">
        <v>58</v>
      </c>
      <c r="P96" s="57" t="s">
        <v>126</v>
      </c>
      <c r="Q96" s="65" t="s">
        <v>355</v>
      </c>
      <c r="R96" s="65" t="s">
        <v>82</v>
      </c>
      <c r="S96" s="65" t="s">
        <v>65</v>
      </c>
      <c r="T96" s="65"/>
      <c r="U96" s="65" t="s">
        <v>356</v>
      </c>
      <c r="V96" s="65" t="s">
        <v>357</v>
      </c>
    </row>
    <row r="97" spans="1:22" ht="13.5" customHeight="1" x14ac:dyDescent="0.3">
      <c r="A97" s="66">
        <v>25</v>
      </c>
      <c r="B97" s="67" t="s">
        <v>358</v>
      </c>
      <c r="C97" s="67" t="s">
        <v>47</v>
      </c>
      <c r="D97" s="68" t="s">
        <v>48</v>
      </c>
      <c r="E97" s="69" t="s">
        <v>359</v>
      </c>
      <c r="F97" s="70" t="s">
        <v>50</v>
      </c>
      <c r="G97" s="70">
        <v>250</v>
      </c>
      <c r="H97" s="81">
        <v>1.8800000000000001</v>
      </c>
      <c r="I97" s="82">
        <f t="shared" si="8"/>
        <v>156.66040000000001</v>
      </c>
      <c r="J97" s="73"/>
      <c r="K97" s="74" t="s">
        <v>51</v>
      </c>
      <c r="L97" s="75">
        <f t="shared" si="5"/>
        <v>0</v>
      </c>
      <c r="M97" s="76">
        <f t="shared" si="6"/>
        <v>0</v>
      </c>
      <c r="N97" s="77">
        <f t="shared" si="7"/>
        <v>0</v>
      </c>
      <c r="O97" s="70" t="s">
        <v>61</v>
      </c>
      <c r="P97" s="70" t="s">
        <v>360</v>
      </c>
      <c r="Q97" s="78" t="s">
        <v>361</v>
      </c>
      <c r="R97" s="78" t="s">
        <v>73</v>
      </c>
      <c r="S97" s="78" t="s">
        <v>74</v>
      </c>
      <c r="T97" s="78"/>
      <c r="U97" s="78" t="s">
        <v>362</v>
      </c>
      <c r="V97" s="78" t="s">
        <v>221</v>
      </c>
    </row>
    <row r="98" spans="1:22" s="52" customFormat="1" ht="13.5" hidden="1" customHeight="1" x14ac:dyDescent="0.3">
      <c r="A98" s="53">
        <v>0</v>
      </c>
      <c r="B98" s="54" t="s">
        <v>363</v>
      </c>
      <c r="C98" s="54" t="s">
        <v>47</v>
      </c>
      <c r="D98" s="55" t="s">
        <v>48</v>
      </c>
      <c r="E98" s="56" t="s">
        <v>364</v>
      </c>
      <c r="F98" s="57" t="s">
        <v>50</v>
      </c>
      <c r="G98" s="57">
        <v>250</v>
      </c>
      <c r="H98" s="58">
        <v>2.31</v>
      </c>
      <c r="I98" s="59">
        <f t="shared" si="8"/>
        <v>192.4923</v>
      </c>
      <c r="J98" s="60"/>
      <c r="K98" s="80" t="s">
        <v>78</v>
      </c>
      <c r="L98" s="62">
        <f t="shared" si="5"/>
        <v>0</v>
      </c>
      <c r="M98" s="63">
        <f t="shared" si="6"/>
        <v>0</v>
      </c>
      <c r="N98" s="64">
        <f t="shared" si="7"/>
        <v>0</v>
      </c>
      <c r="O98" s="57" t="s">
        <v>250</v>
      </c>
      <c r="P98" s="57"/>
      <c r="Q98" s="65"/>
      <c r="R98" s="65"/>
      <c r="S98" s="65"/>
      <c r="T98" s="65"/>
      <c r="U98" s="65"/>
      <c r="V98" s="65"/>
    </row>
    <row r="99" spans="1:22" s="52" customFormat="1" ht="13.5" hidden="1" customHeight="1" x14ac:dyDescent="0.3">
      <c r="A99" s="53">
        <v>0</v>
      </c>
      <c r="B99" s="54" t="s">
        <v>365</v>
      </c>
      <c r="C99" s="54" t="s">
        <v>47</v>
      </c>
      <c r="D99" s="55" t="s">
        <v>48</v>
      </c>
      <c r="E99" s="56" t="s">
        <v>366</v>
      </c>
      <c r="F99" s="57" t="s">
        <v>50</v>
      </c>
      <c r="G99" s="57">
        <v>250</v>
      </c>
      <c r="H99" s="58">
        <v>1.57</v>
      </c>
      <c r="I99" s="59">
        <f t="shared" si="8"/>
        <v>130.82810000000001</v>
      </c>
      <c r="J99" s="60"/>
      <c r="K99" s="80" t="s">
        <v>78</v>
      </c>
      <c r="L99" s="62">
        <f t="shared" si="5"/>
        <v>0</v>
      </c>
      <c r="M99" s="63">
        <f t="shared" si="6"/>
        <v>0</v>
      </c>
      <c r="N99" s="64">
        <f t="shared" si="7"/>
        <v>0</v>
      </c>
      <c r="O99" s="57" t="s">
        <v>79</v>
      </c>
      <c r="P99" s="57"/>
      <c r="Q99" s="65"/>
      <c r="R99" s="65"/>
      <c r="S99" s="65"/>
      <c r="T99" s="65"/>
      <c r="U99" s="65"/>
      <c r="V99" s="65"/>
    </row>
    <row r="100" spans="1:22" s="52" customFormat="1" ht="13.5" hidden="1" customHeight="1" x14ac:dyDescent="0.3">
      <c r="A100" s="53">
        <v>0</v>
      </c>
      <c r="B100" s="54" t="s">
        <v>367</v>
      </c>
      <c r="C100" s="54" t="s">
        <v>47</v>
      </c>
      <c r="D100" s="55" t="s">
        <v>48</v>
      </c>
      <c r="E100" s="56" t="s">
        <v>368</v>
      </c>
      <c r="F100" s="57" t="s">
        <v>50</v>
      </c>
      <c r="G100" s="57">
        <v>250</v>
      </c>
      <c r="H100" s="58">
        <v>1.32</v>
      </c>
      <c r="I100" s="59">
        <f t="shared" si="8"/>
        <v>109.9956</v>
      </c>
      <c r="J100" s="60"/>
      <c r="K100" s="80" t="s">
        <v>78</v>
      </c>
      <c r="L100" s="62">
        <f t="shared" si="5"/>
        <v>0</v>
      </c>
      <c r="M100" s="63">
        <f t="shared" si="6"/>
        <v>0</v>
      </c>
      <c r="N100" s="64">
        <f t="shared" si="7"/>
        <v>0</v>
      </c>
      <c r="O100" s="57" t="s">
        <v>79</v>
      </c>
      <c r="P100" s="57"/>
      <c r="Q100" s="65"/>
      <c r="R100" s="65"/>
      <c r="S100" s="65"/>
      <c r="T100" s="65"/>
      <c r="U100" s="65"/>
      <c r="V100" s="65"/>
    </row>
    <row r="101" spans="1:22" ht="13.5" customHeight="1" x14ac:dyDescent="0.3">
      <c r="A101" s="66">
        <v>25</v>
      </c>
      <c r="B101" s="67" t="s">
        <v>369</v>
      </c>
      <c r="C101" s="67" t="s">
        <v>47</v>
      </c>
      <c r="D101" s="68" t="s">
        <v>48</v>
      </c>
      <c r="E101" s="69" t="s">
        <v>370</v>
      </c>
      <c r="F101" s="70" t="s">
        <v>50</v>
      </c>
      <c r="G101" s="70">
        <v>250</v>
      </c>
      <c r="H101" s="81">
        <v>2.4899999999999998</v>
      </c>
      <c r="I101" s="82">
        <f t="shared" si="8"/>
        <v>207.49169999999998</v>
      </c>
      <c r="J101" s="73"/>
      <c r="K101" s="74" t="s">
        <v>51</v>
      </c>
      <c r="L101" s="75">
        <f t="shared" si="5"/>
        <v>0</v>
      </c>
      <c r="M101" s="76">
        <f t="shared" si="6"/>
        <v>0</v>
      </c>
      <c r="N101" s="77">
        <f t="shared" si="7"/>
        <v>0</v>
      </c>
      <c r="O101" s="70" t="s">
        <v>58</v>
      </c>
      <c r="P101" s="70" t="s">
        <v>150</v>
      </c>
      <c r="Q101" s="78" t="s">
        <v>371</v>
      </c>
      <c r="R101" s="78" t="s">
        <v>82</v>
      </c>
      <c r="S101" s="78" t="s">
        <v>65</v>
      </c>
      <c r="T101" s="78"/>
      <c r="U101" s="78" t="s">
        <v>372</v>
      </c>
      <c r="V101" s="78" t="s">
        <v>373</v>
      </c>
    </row>
    <row r="102" spans="1:22" ht="13.5" customHeight="1" x14ac:dyDescent="0.3">
      <c r="A102" s="66">
        <v>25</v>
      </c>
      <c r="B102" s="67" t="s">
        <v>374</v>
      </c>
      <c r="C102" s="67" t="s">
        <v>47</v>
      </c>
      <c r="D102" s="68" t="s">
        <v>48</v>
      </c>
      <c r="E102" s="69" t="s">
        <v>375</v>
      </c>
      <c r="F102" s="70" t="s">
        <v>50</v>
      </c>
      <c r="G102" s="70">
        <v>250</v>
      </c>
      <c r="H102" s="81">
        <v>2.4899999999999998</v>
      </c>
      <c r="I102" s="82">
        <f t="shared" si="8"/>
        <v>207.49169999999998</v>
      </c>
      <c r="J102" s="73"/>
      <c r="K102" s="74" t="s">
        <v>51</v>
      </c>
      <c r="L102" s="75">
        <f t="shared" si="5"/>
        <v>0</v>
      </c>
      <c r="M102" s="76">
        <f t="shared" si="6"/>
        <v>0</v>
      </c>
      <c r="N102" s="77">
        <f t="shared" si="7"/>
        <v>0</v>
      </c>
      <c r="O102" s="70" t="s">
        <v>70</v>
      </c>
      <c r="P102" s="70"/>
      <c r="Q102" s="78" t="s">
        <v>176</v>
      </c>
      <c r="R102" s="78" t="s">
        <v>118</v>
      </c>
      <c r="S102" s="78"/>
      <c r="T102" s="78"/>
      <c r="U102" s="78" t="s">
        <v>376</v>
      </c>
      <c r="V102" s="78" t="s">
        <v>373</v>
      </c>
    </row>
    <row r="103" spans="1:22" s="52" customFormat="1" ht="13.5" hidden="1" customHeight="1" x14ac:dyDescent="0.3">
      <c r="A103" s="53">
        <v>0</v>
      </c>
      <c r="B103" s="54" t="s">
        <v>377</v>
      </c>
      <c r="C103" s="54" t="s">
        <v>47</v>
      </c>
      <c r="D103" s="55" t="s">
        <v>48</v>
      </c>
      <c r="E103" s="56" t="s">
        <v>378</v>
      </c>
      <c r="F103" s="57" t="s">
        <v>50</v>
      </c>
      <c r="G103" s="57">
        <v>250</v>
      </c>
      <c r="H103" s="58">
        <v>1.8800000000000001</v>
      </c>
      <c r="I103" s="59">
        <f t="shared" si="8"/>
        <v>156.66040000000001</v>
      </c>
      <c r="J103" s="60"/>
      <c r="K103" s="80" t="s">
        <v>78</v>
      </c>
      <c r="L103" s="62">
        <f t="shared" si="5"/>
        <v>0</v>
      </c>
      <c r="M103" s="63">
        <f t="shared" si="6"/>
        <v>0</v>
      </c>
      <c r="N103" s="64">
        <f t="shared" si="7"/>
        <v>0</v>
      </c>
      <c r="O103" s="57" t="s">
        <v>61</v>
      </c>
      <c r="P103" s="57" t="s">
        <v>379</v>
      </c>
      <c r="Q103" s="65" t="s">
        <v>380</v>
      </c>
      <c r="R103" s="65" t="s">
        <v>64</v>
      </c>
      <c r="S103" s="65"/>
      <c r="T103" s="65"/>
      <c r="U103" s="65" t="s">
        <v>381</v>
      </c>
      <c r="V103" s="65" t="s">
        <v>382</v>
      </c>
    </row>
    <row r="104" spans="1:22" s="52" customFormat="1" ht="13.5" hidden="1" customHeight="1" x14ac:dyDescent="0.3">
      <c r="A104" s="53">
        <v>0</v>
      </c>
      <c r="B104" s="54" t="s">
        <v>383</v>
      </c>
      <c r="C104" s="54" t="s">
        <v>56</v>
      </c>
      <c r="D104" s="86"/>
      <c r="E104" s="56" t="s">
        <v>384</v>
      </c>
      <c r="F104" s="57" t="s">
        <v>50</v>
      </c>
      <c r="G104" s="57">
        <v>250</v>
      </c>
      <c r="H104" s="84">
        <f t="shared" ref="H104:H149" si="10">I104/$M$7</f>
        <v>2.7121084843393737</v>
      </c>
      <c r="I104" s="85">
        <v>226</v>
      </c>
      <c r="J104" s="60"/>
      <c r="K104" s="61" t="s">
        <v>51</v>
      </c>
      <c r="L104" s="62">
        <f t="shared" si="5"/>
        <v>0</v>
      </c>
      <c r="M104" s="63">
        <f t="shared" si="6"/>
        <v>0</v>
      </c>
      <c r="N104" s="64">
        <f t="shared" si="7"/>
        <v>0</v>
      </c>
      <c r="O104" s="57" t="s">
        <v>61</v>
      </c>
      <c r="P104" s="57" t="s">
        <v>385</v>
      </c>
      <c r="Q104" s="65" t="s">
        <v>386</v>
      </c>
      <c r="R104" s="65"/>
      <c r="S104" s="65" t="s">
        <v>74</v>
      </c>
      <c r="T104" s="65"/>
      <c r="U104" s="65" t="s">
        <v>387</v>
      </c>
      <c r="V104" s="65" t="s">
        <v>388</v>
      </c>
    </row>
    <row r="105" spans="1:22" s="52" customFormat="1" ht="13.5" hidden="1" customHeight="1" x14ac:dyDescent="0.3">
      <c r="A105" s="53">
        <v>0</v>
      </c>
      <c r="B105" s="54" t="s">
        <v>389</v>
      </c>
      <c r="C105" s="54" t="s">
        <v>56</v>
      </c>
      <c r="D105" s="55" t="s">
        <v>48</v>
      </c>
      <c r="E105" s="56" t="s">
        <v>390</v>
      </c>
      <c r="F105" s="57" t="s">
        <v>50</v>
      </c>
      <c r="G105" s="57">
        <v>250</v>
      </c>
      <c r="H105" s="84">
        <f t="shared" si="10"/>
        <v>1.0560422416896675</v>
      </c>
      <c r="I105" s="85">
        <v>88</v>
      </c>
      <c r="J105" s="60"/>
      <c r="K105" s="80" t="s">
        <v>78</v>
      </c>
      <c r="L105" s="62">
        <f t="shared" si="5"/>
        <v>0</v>
      </c>
      <c r="M105" s="63">
        <f t="shared" si="6"/>
        <v>0</v>
      </c>
      <c r="N105" s="64">
        <f t="shared" si="7"/>
        <v>0</v>
      </c>
      <c r="O105" s="57" t="s">
        <v>61</v>
      </c>
      <c r="P105" s="57" t="s">
        <v>391</v>
      </c>
      <c r="Q105" s="65" t="s">
        <v>209</v>
      </c>
      <c r="R105" s="65" t="s">
        <v>64</v>
      </c>
      <c r="S105" s="65"/>
      <c r="T105" s="65"/>
      <c r="U105" s="65" t="s">
        <v>392</v>
      </c>
      <c r="V105" s="65"/>
    </row>
    <row r="106" spans="1:22" s="52" customFormat="1" ht="13.5" hidden="1" customHeight="1" x14ac:dyDescent="0.3">
      <c r="A106" s="53">
        <v>0</v>
      </c>
      <c r="B106" s="54" t="s">
        <v>393</v>
      </c>
      <c r="C106" s="54" t="s">
        <v>47</v>
      </c>
      <c r="D106" s="55" t="s">
        <v>48</v>
      </c>
      <c r="E106" s="56" t="s">
        <v>394</v>
      </c>
      <c r="F106" s="57" t="s">
        <v>50</v>
      </c>
      <c r="G106" s="57">
        <v>250</v>
      </c>
      <c r="H106" s="58">
        <v>1.49</v>
      </c>
      <c r="I106" s="59">
        <f t="shared" ref="I106:I169" si="11">H106*$M$7</f>
        <v>124.1617</v>
      </c>
      <c r="J106" s="60"/>
      <c r="K106" s="80" t="s">
        <v>78</v>
      </c>
      <c r="L106" s="62">
        <f t="shared" si="5"/>
        <v>0</v>
      </c>
      <c r="M106" s="63">
        <f t="shared" si="6"/>
        <v>0</v>
      </c>
      <c r="N106" s="64">
        <f t="shared" si="7"/>
        <v>0</v>
      </c>
      <c r="O106" s="57" t="s">
        <v>79</v>
      </c>
      <c r="P106" s="57"/>
      <c r="Q106" s="65"/>
      <c r="R106" s="65"/>
      <c r="S106" s="65"/>
      <c r="T106" s="65"/>
      <c r="U106" s="65"/>
      <c r="V106" s="65"/>
    </row>
    <row r="107" spans="1:22" s="52" customFormat="1" ht="13.5" hidden="1" customHeight="1" x14ac:dyDescent="0.3">
      <c r="A107" s="53">
        <v>0</v>
      </c>
      <c r="B107" s="54" t="s">
        <v>395</v>
      </c>
      <c r="C107" s="54" t="s">
        <v>47</v>
      </c>
      <c r="D107" s="86"/>
      <c r="E107" s="56" t="s">
        <v>396</v>
      </c>
      <c r="F107" s="57" t="s">
        <v>50</v>
      </c>
      <c r="G107" s="57">
        <v>250</v>
      </c>
      <c r="H107" s="58">
        <v>1.32</v>
      </c>
      <c r="I107" s="59">
        <f t="shared" si="11"/>
        <v>109.9956</v>
      </c>
      <c r="J107" s="60"/>
      <c r="K107" s="80" t="s">
        <v>123</v>
      </c>
      <c r="L107" s="62">
        <f t="shared" si="5"/>
        <v>0</v>
      </c>
      <c r="M107" s="63">
        <f t="shared" si="6"/>
        <v>0</v>
      </c>
      <c r="N107" s="64">
        <f t="shared" si="7"/>
        <v>0</v>
      </c>
      <c r="O107" s="57"/>
      <c r="P107" s="57"/>
      <c r="Q107" s="65"/>
      <c r="R107" s="65"/>
      <c r="S107" s="65"/>
      <c r="T107" s="65"/>
      <c r="U107" s="65"/>
      <c r="V107" s="65"/>
    </row>
    <row r="108" spans="1:22" s="52" customFormat="1" ht="13.5" hidden="1" customHeight="1" x14ac:dyDescent="0.3">
      <c r="A108" s="53">
        <v>0</v>
      </c>
      <c r="B108" s="54" t="s">
        <v>397</v>
      </c>
      <c r="C108" s="54" t="s">
        <v>47</v>
      </c>
      <c r="D108" s="55" t="s">
        <v>48</v>
      </c>
      <c r="E108" s="56" t="s">
        <v>398</v>
      </c>
      <c r="F108" s="57" t="s">
        <v>50</v>
      </c>
      <c r="G108" s="57">
        <v>250</v>
      </c>
      <c r="H108" s="58">
        <v>2.75</v>
      </c>
      <c r="I108" s="59">
        <f t="shared" si="11"/>
        <v>229.1575</v>
      </c>
      <c r="J108" s="60"/>
      <c r="K108" s="80" t="s">
        <v>78</v>
      </c>
      <c r="L108" s="62">
        <f t="shared" si="5"/>
        <v>0</v>
      </c>
      <c r="M108" s="63">
        <f t="shared" si="6"/>
        <v>0</v>
      </c>
      <c r="N108" s="64">
        <f t="shared" si="7"/>
        <v>0</v>
      </c>
      <c r="O108" s="57" t="s">
        <v>70</v>
      </c>
      <c r="P108" s="57" t="s">
        <v>399</v>
      </c>
      <c r="Q108" s="65" t="s">
        <v>290</v>
      </c>
      <c r="R108" s="65" t="s">
        <v>64</v>
      </c>
      <c r="S108" s="65" t="s">
        <v>119</v>
      </c>
      <c r="T108" s="65" t="s">
        <v>153</v>
      </c>
      <c r="U108" s="65" t="s">
        <v>400</v>
      </c>
      <c r="V108" s="65" t="s">
        <v>292</v>
      </c>
    </row>
    <row r="109" spans="1:22" s="52" customFormat="1" ht="13.5" hidden="1" customHeight="1" x14ac:dyDescent="0.3">
      <c r="A109" s="53">
        <v>0</v>
      </c>
      <c r="B109" s="54" t="s">
        <v>401</v>
      </c>
      <c r="C109" s="54" t="s">
        <v>47</v>
      </c>
      <c r="D109" s="55" t="s">
        <v>48</v>
      </c>
      <c r="E109" s="56" t="s">
        <v>402</v>
      </c>
      <c r="F109" s="57" t="s">
        <v>50</v>
      </c>
      <c r="G109" s="57">
        <v>250</v>
      </c>
      <c r="H109" s="58">
        <v>2.75</v>
      </c>
      <c r="I109" s="59">
        <f t="shared" si="11"/>
        <v>229.1575</v>
      </c>
      <c r="J109" s="60"/>
      <c r="K109" s="80" t="s">
        <v>78</v>
      </c>
      <c r="L109" s="62">
        <f t="shared" si="5"/>
        <v>0</v>
      </c>
      <c r="M109" s="63">
        <f t="shared" si="6"/>
        <v>0</v>
      </c>
      <c r="N109" s="64">
        <f t="shared" si="7"/>
        <v>0</v>
      </c>
      <c r="O109" s="57" t="s">
        <v>61</v>
      </c>
      <c r="P109" s="57" t="s">
        <v>403</v>
      </c>
      <c r="Q109" s="65" t="s">
        <v>404</v>
      </c>
      <c r="R109" s="65" t="s">
        <v>64</v>
      </c>
      <c r="S109" s="65" t="s">
        <v>93</v>
      </c>
      <c r="T109" s="65" t="s">
        <v>94</v>
      </c>
      <c r="U109" s="65" t="s">
        <v>405</v>
      </c>
      <c r="V109" s="65" t="s">
        <v>406</v>
      </c>
    </row>
    <row r="110" spans="1:22" s="52" customFormat="1" ht="13.5" hidden="1" customHeight="1" x14ac:dyDescent="0.3">
      <c r="A110" s="53">
        <v>0</v>
      </c>
      <c r="B110" s="54" t="s">
        <v>407</v>
      </c>
      <c r="C110" s="54" t="s">
        <v>47</v>
      </c>
      <c r="D110" s="55" t="s">
        <v>48</v>
      </c>
      <c r="E110" s="56" t="s">
        <v>408</v>
      </c>
      <c r="F110" s="57" t="s">
        <v>50</v>
      </c>
      <c r="G110" s="57">
        <v>250</v>
      </c>
      <c r="H110" s="58">
        <v>2.75</v>
      </c>
      <c r="I110" s="59">
        <f t="shared" si="11"/>
        <v>229.1575</v>
      </c>
      <c r="J110" s="60"/>
      <c r="K110" s="80" t="s">
        <v>78</v>
      </c>
      <c r="L110" s="62">
        <f t="shared" si="5"/>
        <v>0</v>
      </c>
      <c r="M110" s="63">
        <f t="shared" si="6"/>
        <v>0</v>
      </c>
      <c r="N110" s="64">
        <f t="shared" si="7"/>
        <v>0</v>
      </c>
      <c r="O110" s="57" t="s">
        <v>79</v>
      </c>
      <c r="P110" s="57"/>
      <c r="Q110" s="65"/>
      <c r="R110" s="65"/>
      <c r="S110" s="65"/>
      <c r="T110" s="65"/>
      <c r="U110" s="65"/>
      <c r="V110" s="65"/>
    </row>
    <row r="111" spans="1:22" s="52" customFormat="1" ht="13.5" hidden="1" customHeight="1" x14ac:dyDescent="0.3">
      <c r="A111" s="53">
        <v>0</v>
      </c>
      <c r="B111" s="54" t="s">
        <v>409</v>
      </c>
      <c r="C111" s="54" t="s">
        <v>47</v>
      </c>
      <c r="D111" s="86"/>
      <c r="E111" s="56" t="s">
        <v>410</v>
      </c>
      <c r="F111" s="57" t="s">
        <v>50</v>
      </c>
      <c r="G111" s="57">
        <v>250</v>
      </c>
      <c r="H111" s="58">
        <v>1.07</v>
      </c>
      <c r="I111" s="59">
        <f t="shared" si="11"/>
        <v>89.1631</v>
      </c>
      <c r="J111" s="60"/>
      <c r="K111" s="80" t="s">
        <v>123</v>
      </c>
      <c r="L111" s="62">
        <f t="shared" si="5"/>
        <v>0</v>
      </c>
      <c r="M111" s="63">
        <f t="shared" si="6"/>
        <v>0</v>
      </c>
      <c r="N111" s="64">
        <f t="shared" si="7"/>
        <v>0</v>
      </c>
      <c r="O111" s="57"/>
      <c r="P111" s="57"/>
      <c r="Q111" s="65"/>
      <c r="R111" s="65"/>
      <c r="S111" s="65"/>
      <c r="T111" s="65"/>
      <c r="U111" s="65"/>
      <c r="V111" s="65"/>
    </row>
    <row r="112" spans="1:22" s="52" customFormat="1" ht="13.5" hidden="1" customHeight="1" x14ac:dyDescent="0.3">
      <c r="A112" s="53">
        <v>0</v>
      </c>
      <c r="B112" s="54" t="s">
        <v>411</v>
      </c>
      <c r="C112" s="54" t="s">
        <v>47</v>
      </c>
      <c r="D112" s="55" t="s">
        <v>48</v>
      </c>
      <c r="E112" s="56" t="s">
        <v>412</v>
      </c>
      <c r="F112" s="57" t="s">
        <v>50</v>
      </c>
      <c r="G112" s="57">
        <v>250</v>
      </c>
      <c r="H112" s="58">
        <v>3.1199999999999997</v>
      </c>
      <c r="I112" s="59">
        <f t="shared" si="11"/>
        <v>259.98959999999994</v>
      </c>
      <c r="J112" s="60"/>
      <c r="K112" s="80" t="s">
        <v>78</v>
      </c>
      <c r="L112" s="62">
        <f t="shared" si="5"/>
        <v>0</v>
      </c>
      <c r="M112" s="63">
        <f t="shared" si="6"/>
        <v>0</v>
      </c>
      <c r="N112" s="64">
        <f t="shared" si="7"/>
        <v>0</v>
      </c>
      <c r="O112" s="57" t="s">
        <v>185</v>
      </c>
      <c r="P112" s="57"/>
      <c r="Q112" s="65"/>
      <c r="R112" s="65"/>
      <c r="S112" s="65"/>
      <c r="T112" s="65"/>
      <c r="U112" s="65"/>
      <c r="V112" s="65"/>
    </row>
    <row r="113" spans="1:22" s="52" customFormat="1" ht="13.5" hidden="1" customHeight="1" x14ac:dyDescent="0.3">
      <c r="A113" s="53">
        <v>0</v>
      </c>
      <c r="B113" s="54" t="s">
        <v>413</v>
      </c>
      <c r="C113" s="54" t="s">
        <v>56</v>
      </c>
      <c r="D113" s="55" t="s">
        <v>48</v>
      </c>
      <c r="E113" s="56" t="s">
        <v>414</v>
      </c>
      <c r="F113" s="57" t="s">
        <v>50</v>
      </c>
      <c r="G113" s="57">
        <v>250</v>
      </c>
      <c r="H113" s="84">
        <f t="shared" si="10"/>
        <v>2.3640945637825515</v>
      </c>
      <c r="I113" s="85">
        <v>197</v>
      </c>
      <c r="J113" s="60"/>
      <c r="K113" s="80" t="s">
        <v>78</v>
      </c>
      <c r="L113" s="62">
        <f t="shared" si="5"/>
        <v>0</v>
      </c>
      <c r="M113" s="63">
        <f t="shared" si="6"/>
        <v>0</v>
      </c>
      <c r="N113" s="64">
        <f t="shared" si="7"/>
        <v>0</v>
      </c>
      <c r="O113" s="57" t="s">
        <v>61</v>
      </c>
      <c r="P113" s="57" t="s">
        <v>415</v>
      </c>
      <c r="Q113" s="65" t="s">
        <v>300</v>
      </c>
      <c r="R113" s="65" t="s">
        <v>73</v>
      </c>
      <c r="S113" s="65" t="s">
        <v>93</v>
      </c>
      <c r="T113" s="65"/>
      <c r="U113" s="65" t="s">
        <v>416</v>
      </c>
      <c r="V113" s="65" t="s">
        <v>417</v>
      </c>
    </row>
    <row r="114" spans="1:22" s="52" customFormat="1" ht="13.5" hidden="1" customHeight="1" x14ac:dyDescent="0.3">
      <c r="A114" s="53">
        <v>0</v>
      </c>
      <c r="B114" s="54" t="s">
        <v>418</v>
      </c>
      <c r="C114" s="54" t="s">
        <v>47</v>
      </c>
      <c r="D114" s="55" t="s">
        <v>48</v>
      </c>
      <c r="E114" s="56" t="s">
        <v>419</v>
      </c>
      <c r="F114" s="57" t="s">
        <v>50</v>
      </c>
      <c r="G114" s="57">
        <v>250</v>
      </c>
      <c r="H114" s="58">
        <v>2.4899999999999998</v>
      </c>
      <c r="I114" s="59">
        <f t="shared" si="11"/>
        <v>207.49169999999998</v>
      </c>
      <c r="J114" s="60"/>
      <c r="K114" s="80" t="s">
        <v>78</v>
      </c>
      <c r="L114" s="62">
        <f t="shared" si="5"/>
        <v>0</v>
      </c>
      <c r="M114" s="63">
        <f t="shared" si="6"/>
        <v>0</v>
      </c>
      <c r="N114" s="64">
        <f t="shared" si="7"/>
        <v>0</v>
      </c>
      <c r="O114" s="57" t="s">
        <v>61</v>
      </c>
      <c r="P114" s="57" t="s">
        <v>420</v>
      </c>
      <c r="Q114" s="65" t="s">
        <v>145</v>
      </c>
      <c r="R114" s="65" t="s">
        <v>64</v>
      </c>
      <c r="S114" s="65" t="s">
        <v>111</v>
      </c>
      <c r="T114" s="65"/>
      <c r="U114" s="65" t="s">
        <v>421</v>
      </c>
      <c r="V114" s="65" t="s">
        <v>147</v>
      </c>
    </row>
    <row r="115" spans="1:22" s="52" customFormat="1" ht="13.5" hidden="1" customHeight="1" x14ac:dyDescent="0.3">
      <c r="A115" s="53">
        <v>0</v>
      </c>
      <c r="B115" s="54" t="s">
        <v>422</v>
      </c>
      <c r="C115" s="54" t="s">
        <v>47</v>
      </c>
      <c r="D115" s="55" t="s">
        <v>48</v>
      </c>
      <c r="E115" s="56" t="s">
        <v>423</v>
      </c>
      <c r="F115" s="57" t="s">
        <v>50</v>
      </c>
      <c r="G115" s="57">
        <v>250</v>
      </c>
      <c r="H115" s="58">
        <v>4.9399999999999995</v>
      </c>
      <c r="I115" s="59">
        <f t="shared" si="11"/>
        <v>411.65019999999993</v>
      </c>
      <c r="J115" s="60"/>
      <c r="K115" s="80" t="s">
        <v>78</v>
      </c>
      <c r="L115" s="62">
        <f t="shared" si="5"/>
        <v>0</v>
      </c>
      <c r="M115" s="63">
        <f t="shared" si="6"/>
        <v>0</v>
      </c>
      <c r="N115" s="64">
        <f t="shared" si="7"/>
        <v>0</v>
      </c>
      <c r="O115" s="57" t="s">
        <v>207</v>
      </c>
      <c r="P115" s="57" t="s">
        <v>338</v>
      </c>
      <c r="Q115" s="65" t="s">
        <v>117</v>
      </c>
      <c r="R115" s="65" t="s">
        <v>73</v>
      </c>
      <c r="S115" s="65" t="s">
        <v>424</v>
      </c>
      <c r="T115" s="65"/>
      <c r="U115" s="65" t="s">
        <v>425</v>
      </c>
      <c r="V115" s="65" t="s">
        <v>426</v>
      </c>
    </row>
    <row r="116" spans="1:22" s="52" customFormat="1" ht="13.5" hidden="1" customHeight="1" x14ac:dyDescent="0.3">
      <c r="A116" s="53">
        <v>0</v>
      </c>
      <c r="B116" s="54" t="s">
        <v>427</v>
      </c>
      <c r="C116" s="54" t="s">
        <v>56</v>
      </c>
      <c r="D116" s="55" t="s">
        <v>48</v>
      </c>
      <c r="E116" s="56" t="s">
        <v>428</v>
      </c>
      <c r="F116" s="57" t="s">
        <v>50</v>
      </c>
      <c r="G116" s="57">
        <v>250</v>
      </c>
      <c r="H116" s="84">
        <f t="shared" si="10"/>
        <v>1.3560542421696868</v>
      </c>
      <c r="I116" s="85">
        <v>113</v>
      </c>
      <c r="J116" s="60"/>
      <c r="K116" s="80" t="s">
        <v>78</v>
      </c>
      <c r="L116" s="62">
        <f t="shared" si="5"/>
        <v>0</v>
      </c>
      <c r="M116" s="63">
        <f t="shared" si="6"/>
        <v>0</v>
      </c>
      <c r="N116" s="64">
        <f t="shared" si="7"/>
        <v>0</v>
      </c>
      <c r="O116" s="57" t="s">
        <v>61</v>
      </c>
      <c r="P116" s="57" t="s">
        <v>429</v>
      </c>
      <c r="Q116" s="65" t="s">
        <v>430</v>
      </c>
      <c r="R116" s="65" t="s">
        <v>64</v>
      </c>
      <c r="S116" s="65" t="s">
        <v>74</v>
      </c>
      <c r="T116" s="65"/>
      <c r="U116" s="65" t="s">
        <v>431</v>
      </c>
      <c r="V116" s="65" t="s">
        <v>432</v>
      </c>
    </row>
    <row r="117" spans="1:22" s="52" customFormat="1" ht="13.5" hidden="1" customHeight="1" x14ac:dyDescent="0.3">
      <c r="A117" s="53">
        <v>0</v>
      </c>
      <c r="B117" s="54" t="s">
        <v>433</v>
      </c>
      <c r="C117" s="54" t="s">
        <v>47</v>
      </c>
      <c r="D117" s="55" t="s">
        <v>48</v>
      </c>
      <c r="E117" s="56" t="s">
        <v>434</v>
      </c>
      <c r="F117" s="57" t="s">
        <v>50</v>
      </c>
      <c r="G117" s="57">
        <v>250</v>
      </c>
      <c r="H117" s="58">
        <v>2.0499999999999998</v>
      </c>
      <c r="I117" s="59">
        <f t="shared" si="11"/>
        <v>170.82649999999998</v>
      </c>
      <c r="J117" s="60"/>
      <c r="K117" s="61" t="s">
        <v>51</v>
      </c>
      <c r="L117" s="62">
        <f t="shared" si="5"/>
        <v>0</v>
      </c>
      <c r="M117" s="63">
        <f t="shared" si="6"/>
        <v>0</v>
      </c>
      <c r="N117" s="64">
        <f t="shared" si="7"/>
        <v>0</v>
      </c>
      <c r="O117" s="57" t="s">
        <v>61</v>
      </c>
      <c r="P117" s="57"/>
      <c r="Q117" s="65" t="s">
        <v>435</v>
      </c>
      <c r="R117" s="65" t="s">
        <v>73</v>
      </c>
      <c r="S117" s="65"/>
      <c r="T117" s="65"/>
      <c r="U117" s="65" t="s">
        <v>436</v>
      </c>
      <c r="V117" s="65" t="s">
        <v>437</v>
      </c>
    </row>
    <row r="118" spans="1:22" s="52" customFormat="1" ht="13.5" hidden="1" customHeight="1" x14ac:dyDescent="0.3">
      <c r="A118" s="53">
        <v>0</v>
      </c>
      <c r="B118" s="54" t="s">
        <v>438</v>
      </c>
      <c r="C118" s="54" t="s">
        <v>47</v>
      </c>
      <c r="D118" s="55" t="s">
        <v>48</v>
      </c>
      <c r="E118" s="56" t="s">
        <v>439</v>
      </c>
      <c r="F118" s="57" t="s">
        <v>50</v>
      </c>
      <c r="G118" s="57">
        <v>250</v>
      </c>
      <c r="H118" s="58">
        <v>1.26</v>
      </c>
      <c r="I118" s="59">
        <f t="shared" si="11"/>
        <v>104.9958</v>
      </c>
      <c r="J118" s="60"/>
      <c r="K118" s="80" t="s">
        <v>78</v>
      </c>
      <c r="L118" s="62">
        <f t="shared" si="5"/>
        <v>0</v>
      </c>
      <c r="M118" s="63">
        <f t="shared" si="6"/>
        <v>0</v>
      </c>
      <c r="N118" s="64">
        <f t="shared" si="7"/>
        <v>0</v>
      </c>
      <c r="O118" s="57" t="s">
        <v>79</v>
      </c>
      <c r="P118" s="57"/>
      <c r="Q118" s="65"/>
      <c r="R118" s="65"/>
      <c r="S118" s="65"/>
      <c r="T118" s="65"/>
      <c r="U118" s="65"/>
      <c r="V118" s="65"/>
    </row>
    <row r="119" spans="1:22" s="52" customFormat="1" ht="13.5" hidden="1" customHeight="1" x14ac:dyDescent="0.3">
      <c r="A119" s="53">
        <v>0</v>
      </c>
      <c r="B119" s="54" t="s">
        <v>440</v>
      </c>
      <c r="C119" s="54" t="s">
        <v>47</v>
      </c>
      <c r="D119" s="55" t="s">
        <v>48</v>
      </c>
      <c r="E119" s="56" t="s">
        <v>441</v>
      </c>
      <c r="F119" s="57" t="s">
        <v>50</v>
      </c>
      <c r="G119" s="57">
        <v>250</v>
      </c>
      <c r="H119" s="58">
        <v>1.57</v>
      </c>
      <c r="I119" s="59">
        <f t="shared" si="11"/>
        <v>130.82810000000001</v>
      </c>
      <c r="J119" s="60"/>
      <c r="K119" s="80" t="s">
        <v>78</v>
      </c>
      <c r="L119" s="62">
        <f t="shared" si="5"/>
        <v>0</v>
      </c>
      <c r="M119" s="63">
        <f t="shared" si="6"/>
        <v>0</v>
      </c>
      <c r="N119" s="64">
        <f t="shared" si="7"/>
        <v>0</v>
      </c>
      <c r="O119" s="57" t="s">
        <v>250</v>
      </c>
      <c r="P119" s="57"/>
      <c r="Q119" s="65"/>
      <c r="R119" s="65"/>
      <c r="S119" s="65"/>
      <c r="T119" s="65"/>
      <c r="U119" s="65"/>
      <c r="V119" s="65"/>
    </row>
    <row r="120" spans="1:22" s="52" customFormat="1" ht="13.5" hidden="1" customHeight="1" x14ac:dyDescent="0.3">
      <c r="A120" s="53">
        <v>0</v>
      </c>
      <c r="B120" s="54" t="s">
        <v>442</v>
      </c>
      <c r="C120" s="54" t="s">
        <v>47</v>
      </c>
      <c r="D120" s="55" t="s">
        <v>48</v>
      </c>
      <c r="E120" s="56" t="s">
        <v>443</v>
      </c>
      <c r="F120" s="57" t="s">
        <v>50</v>
      </c>
      <c r="G120" s="57">
        <v>250</v>
      </c>
      <c r="H120" s="58">
        <v>1.26</v>
      </c>
      <c r="I120" s="59">
        <f t="shared" si="11"/>
        <v>104.9958</v>
      </c>
      <c r="J120" s="60"/>
      <c r="K120" s="80" t="s">
        <v>78</v>
      </c>
      <c r="L120" s="62">
        <f t="shared" si="5"/>
        <v>0</v>
      </c>
      <c r="M120" s="63">
        <f t="shared" si="6"/>
        <v>0</v>
      </c>
      <c r="N120" s="64">
        <f t="shared" si="7"/>
        <v>0</v>
      </c>
      <c r="O120" s="57" t="s">
        <v>52</v>
      </c>
      <c r="P120" s="57"/>
      <c r="Q120" s="65"/>
      <c r="R120" s="65"/>
      <c r="S120" s="65"/>
      <c r="T120" s="65"/>
      <c r="U120" s="65"/>
      <c r="V120" s="65"/>
    </row>
    <row r="121" spans="1:22" s="52" customFormat="1" ht="13.5" hidden="1" customHeight="1" x14ac:dyDescent="0.3">
      <c r="A121" s="53">
        <v>0</v>
      </c>
      <c r="B121" s="54" t="s">
        <v>444</v>
      </c>
      <c r="C121" s="54" t="s">
        <v>47</v>
      </c>
      <c r="D121" s="55" t="s">
        <v>48</v>
      </c>
      <c r="E121" s="56" t="s">
        <v>445</v>
      </c>
      <c r="F121" s="57" t="s">
        <v>50</v>
      </c>
      <c r="G121" s="57">
        <v>250</v>
      </c>
      <c r="H121" s="58">
        <v>1.57</v>
      </c>
      <c r="I121" s="59">
        <f t="shared" si="11"/>
        <v>130.82810000000001</v>
      </c>
      <c r="J121" s="60"/>
      <c r="K121" s="80" t="s">
        <v>78</v>
      </c>
      <c r="L121" s="62">
        <f t="shared" si="5"/>
        <v>0</v>
      </c>
      <c r="M121" s="63">
        <f t="shared" si="6"/>
        <v>0</v>
      </c>
      <c r="N121" s="64">
        <f t="shared" si="7"/>
        <v>0</v>
      </c>
      <c r="O121" s="57" t="s">
        <v>70</v>
      </c>
      <c r="P121" s="57"/>
      <c r="Q121" s="65" t="s">
        <v>446</v>
      </c>
      <c r="R121" s="65" t="s">
        <v>73</v>
      </c>
      <c r="S121" s="65" t="s">
        <v>119</v>
      </c>
      <c r="T121" s="65" t="s">
        <v>153</v>
      </c>
      <c r="U121" s="65" t="s">
        <v>447</v>
      </c>
      <c r="V121" s="65" t="s">
        <v>448</v>
      </c>
    </row>
    <row r="122" spans="1:22" s="52" customFormat="1" ht="13.5" hidden="1" customHeight="1" x14ac:dyDescent="0.3">
      <c r="A122" s="53">
        <v>0</v>
      </c>
      <c r="B122" s="54" t="s">
        <v>449</v>
      </c>
      <c r="C122" s="54" t="s">
        <v>47</v>
      </c>
      <c r="D122" s="55" t="s">
        <v>48</v>
      </c>
      <c r="E122" s="56" t="s">
        <v>450</v>
      </c>
      <c r="F122" s="57" t="s">
        <v>50</v>
      </c>
      <c r="G122" s="57">
        <v>250</v>
      </c>
      <c r="H122" s="58">
        <v>1.57</v>
      </c>
      <c r="I122" s="59">
        <f t="shared" si="11"/>
        <v>130.82810000000001</v>
      </c>
      <c r="J122" s="60"/>
      <c r="K122" s="80" t="s">
        <v>78</v>
      </c>
      <c r="L122" s="62">
        <f t="shared" si="5"/>
        <v>0</v>
      </c>
      <c r="M122" s="63">
        <f t="shared" si="6"/>
        <v>0</v>
      </c>
      <c r="N122" s="64">
        <f t="shared" si="7"/>
        <v>0</v>
      </c>
      <c r="O122" s="57" t="s">
        <v>58</v>
      </c>
      <c r="P122" s="57"/>
      <c r="Q122" s="65"/>
      <c r="R122" s="65"/>
      <c r="S122" s="65"/>
      <c r="T122" s="65"/>
      <c r="U122" s="65"/>
      <c r="V122" s="65"/>
    </row>
    <row r="123" spans="1:22" s="52" customFormat="1" ht="13.5" hidden="1" customHeight="1" x14ac:dyDescent="0.3">
      <c r="A123" s="53">
        <v>0</v>
      </c>
      <c r="B123" s="54" t="s">
        <v>451</v>
      </c>
      <c r="C123" s="54" t="s">
        <v>47</v>
      </c>
      <c r="D123" s="86"/>
      <c r="E123" s="56" t="s">
        <v>452</v>
      </c>
      <c r="F123" s="57" t="s">
        <v>50</v>
      </c>
      <c r="G123" s="57">
        <v>250</v>
      </c>
      <c r="H123" s="58">
        <v>1.8800000000000001</v>
      </c>
      <c r="I123" s="59">
        <f t="shared" si="11"/>
        <v>156.66040000000001</v>
      </c>
      <c r="J123" s="60"/>
      <c r="K123" s="80" t="s">
        <v>123</v>
      </c>
      <c r="L123" s="62">
        <f t="shared" si="5"/>
        <v>0</v>
      </c>
      <c r="M123" s="63">
        <f t="shared" si="6"/>
        <v>0</v>
      </c>
      <c r="N123" s="64">
        <f t="shared" si="7"/>
        <v>0</v>
      </c>
      <c r="O123" s="57"/>
      <c r="P123" s="57"/>
      <c r="Q123" s="65"/>
      <c r="R123" s="65"/>
      <c r="S123" s="65"/>
      <c r="T123" s="65"/>
      <c r="U123" s="65"/>
      <c r="V123" s="65"/>
    </row>
    <row r="124" spans="1:22" ht="13.5" customHeight="1" x14ac:dyDescent="0.3">
      <c r="A124" s="66" t="s">
        <v>54</v>
      </c>
      <c r="B124" s="67" t="s">
        <v>453</v>
      </c>
      <c r="C124" s="67" t="s">
        <v>56</v>
      </c>
      <c r="D124" s="68" t="s">
        <v>48</v>
      </c>
      <c r="E124" s="69" t="s">
        <v>454</v>
      </c>
      <c r="F124" s="70" t="s">
        <v>50</v>
      </c>
      <c r="G124" s="70">
        <v>250</v>
      </c>
      <c r="H124" s="71">
        <f t="shared" si="10"/>
        <v>1.0560422416896675</v>
      </c>
      <c r="I124" s="72">
        <v>88</v>
      </c>
      <c r="J124" s="73"/>
      <c r="K124" s="74" t="s">
        <v>51</v>
      </c>
      <c r="L124" s="75">
        <f t="shared" si="5"/>
        <v>0</v>
      </c>
      <c r="M124" s="76">
        <f t="shared" si="6"/>
        <v>0</v>
      </c>
      <c r="N124" s="77">
        <f t="shared" si="7"/>
        <v>0</v>
      </c>
      <c r="O124" s="70" t="s">
        <v>61</v>
      </c>
      <c r="P124" s="70"/>
      <c r="Q124" s="78" t="s">
        <v>455</v>
      </c>
      <c r="R124" s="78" t="s">
        <v>73</v>
      </c>
      <c r="S124" s="78"/>
      <c r="T124" s="78"/>
      <c r="U124" s="78" t="s">
        <v>456</v>
      </c>
      <c r="V124" s="78" t="s">
        <v>457</v>
      </c>
    </row>
    <row r="125" spans="1:22" s="52" customFormat="1" ht="13.5" hidden="1" customHeight="1" x14ac:dyDescent="0.3">
      <c r="A125" s="53">
        <v>0</v>
      </c>
      <c r="B125" s="54" t="s">
        <v>458</v>
      </c>
      <c r="C125" s="54" t="s">
        <v>56</v>
      </c>
      <c r="D125" s="55" t="s">
        <v>48</v>
      </c>
      <c r="E125" s="56" t="s">
        <v>459</v>
      </c>
      <c r="F125" s="57" t="s">
        <v>50</v>
      </c>
      <c r="G125" s="57">
        <v>250</v>
      </c>
      <c r="H125" s="84">
        <f t="shared" si="10"/>
        <v>1.0560422416896675</v>
      </c>
      <c r="I125" s="85">
        <v>88</v>
      </c>
      <c r="J125" s="60"/>
      <c r="K125" s="61" t="s">
        <v>51</v>
      </c>
      <c r="L125" s="62">
        <f t="shared" si="5"/>
        <v>0</v>
      </c>
      <c r="M125" s="63">
        <f t="shared" si="6"/>
        <v>0</v>
      </c>
      <c r="N125" s="64">
        <f t="shared" si="7"/>
        <v>0</v>
      </c>
      <c r="O125" s="57" t="s">
        <v>70</v>
      </c>
      <c r="P125" s="57" t="s">
        <v>460</v>
      </c>
      <c r="Q125" s="65" t="s">
        <v>461</v>
      </c>
      <c r="R125" s="65" t="s">
        <v>82</v>
      </c>
      <c r="S125" s="65"/>
      <c r="T125" s="65"/>
      <c r="U125" s="65" t="s">
        <v>462</v>
      </c>
      <c r="V125" s="65" t="s">
        <v>463</v>
      </c>
    </row>
    <row r="126" spans="1:22" s="52" customFormat="1" ht="13.5" hidden="1" customHeight="1" x14ac:dyDescent="0.3">
      <c r="A126" s="53">
        <v>0</v>
      </c>
      <c r="B126" s="54" t="s">
        <v>464</v>
      </c>
      <c r="C126" s="54" t="s">
        <v>47</v>
      </c>
      <c r="D126" s="86"/>
      <c r="E126" s="56" t="s">
        <v>465</v>
      </c>
      <c r="F126" s="57" t="s">
        <v>466</v>
      </c>
      <c r="G126" s="57">
        <v>500</v>
      </c>
      <c r="H126" s="58">
        <v>2.8499999999999996</v>
      </c>
      <c r="I126" s="59">
        <f t="shared" si="11"/>
        <v>237.49049999999997</v>
      </c>
      <c r="J126" s="60"/>
      <c r="K126" s="80" t="s">
        <v>78</v>
      </c>
      <c r="L126" s="62">
        <f t="shared" si="5"/>
        <v>0</v>
      </c>
      <c r="M126" s="63">
        <f t="shared" si="6"/>
        <v>0</v>
      </c>
      <c r="N126" s="64">
        <f t="shared" si="7"/>
        <v>0</v>
      </c>
      <c r="O126" s="57"/>
      <c r="P126" s="57" t="s">
        <v>467</v>
      </c>
      <c r="Q126" s="65" t="s">
        <v>468</v>
      </c>
      <c r="R126" s="65" t="s">
        <v>73</v>
      </c>
      <c r="S126" s="65" t="s">
        <v>74</v>
      </c>
      <c r="T126" s="65"/>
      <c r="U126" s="65" t="s">
        <v>469</v>
      </c>
      <c r="V126" s="65" t="s">
        <v>470</v>
      </c>
    </row>
    <row r="127" spans="1:22" s="52" customFormat="1" ht="13.5" hidden="1" customHeight="1" x14ac:dyDescent="0.3">
      <c r="A127" s="53">
        <v>0</v>
      </c>
      <c r="B127" s="54" t="s">
        <v>471</v>
      </c>
      <c r="C127" s="54" t="s">
        <v>47</v>
      </c>
      <c r="D127" s="55" t="s">
        <v>48</v>
      </c>
      <c r="E127" s="56" t="s">
        <v>472</v>
      </c>
      <c r="F127" s="57" t="s">
        <v>50</v>
      </c>
      <c r="G127" s="57">
        <v>250</v>
      </c>
      <c r="H127" s="58">
        <v>1.57</v>
      </c>
      <c r="I127" s="59">
        <f t="shared" si="11"/>
        <v>130.82810000000001</v>
      </c>
      <c r="J127" s="60"/>
      <c r="K127" s="80" t="s">
        <v>78</v>
      </c>
      <c r="L127" s="62">
        <f t="shared" si="5"/>
        <v>0</v>
      </c>
      <c r="M127" s="63">
        <f t="shared" si="6"/>
        <v>0</v>
      </c>
      <c r="N127" s="64">
        <f t="shared" si="7"/>
        <v>0</v>
      </c>
      <c r="O127" s="57" t="s">
        <v>70</v>
      </c>
      <c r="P127" s="57"/>
      <c r="Q127" s="65" t="s">
        <v>160</v>
      </c>
      <c r="R127" s="65" t="s">
        <v>118</v>
      </c>
      <c r="S127" s="65" t="s">
        <v>119</v>
      </c>
      <c r="T127" s="65" t="s">
        <v>94</v>
      </c>
      <c r="U127" s="65" t="s">
        <v>473</v>
      </c>
      <c r="V127" s="65" t="s">
        <v>474</v>
      </c>
    </row>
    <row r="128" spans="1:22" s="52" customFormat="1" ht="13.5" hidden="1" customHeight="1" x14ac:dyDescent="0.3">
      <c r="A128" s="53">
        <v>0</v>
      </c>
      <c r="B128" s="54" t="s">
        <v>475</v>
      </c>
      <c r="C128" s="54" t="s">
        <v>47</v>
      </c>
      <c r="D128" s="86"/>
      <c r="E128" s="56" t="s">
        <v>476</v>
      </c>
      <c r="F128" s="57" t="s">
        <v>50</v>
      </c>
      <c r="G128" s="57">
        <v>250</v>
      </c>
      <c r="H128" s="58">
        <v>1.97</v>
      </c>
      <c r="I128" s="59">
        <f t="shared" si="11"/>
        <v>164.1601</v>
      </c>
      <c r="J128" s="60"/>
      <c r="K128" s="80" t="s">
        <v>123</v>
      </c>
      <c r="L128" s="62">
        <f t="shared" si="5"/>
        <v>0</v>
      </c>
      <c r="M128" s="63">
        <f t="shared" si="6"/>
        <v>0</v>
      </c>
      <c r="N128" s="64">
        <f t="shared" si="7"/>
        <v>0</v>
      </c>
      <c r="O128" s="57"/>
      <c r="P128" s="57"/>
      <c r="Q128" s="65"/>
      <c r="R128" s="65"/>
      <c r="S128" s="65"/>
      <c r="T128" s="65"/>
      <c r="U128" s="65"/>
      <c r="V128" s="65"/>
    </row>
    <row r="129" spans="1:22" ht="13.5" customHeight="1" x14ac:dyDescent="0.3">
      <c r="A129" s="66">
        <v>150</v>
      </c>
      <c r="B129" s="67" t="s">
        <v>477</v>
      </c>
      <c r="C129" s="67" t="s">
        <v>47</v>
      </c>
      <c r="D129" s="68" t="s">
        <v>48</v>
      </c>
      <c r="E129" s="69" t="s">
        <v>478</v>
      </c>
      <c r="F129" s="70" t="s">
        <v>50</v>
      </c>
      <c r="G129" s="70">
        <v>250</v>
      </c>
      <c r="H129" s="81">
        <v>1.1499999999999999</v>
      </c>
      <c r="I129" s="82">
        <f t="shared" si="11"/>
        <v>95.829499999999996</v>
      </c>
      <c r="J129" s="73"/>
      <c r="K129" s="74" t="s">
        <v>51</v>
      </c>
      <c r="L129" s="75">
        <f t="shared" si="5"/>
        <v>0</v>
      </c>
      <c r="M129" s="76">
        <f t="shared" si="6"/>
        <v>0</v>
      </c>
      <c r="N129" s="77">
        <f t="shared" si="7"/>
        <v>0</v>
      </c>
      <c r="O129" s="70" t="s">
        <v>79</v>
      </c>
      <c r="P129" s="70"/>
      <c r="Q129" s="78"/>
      <c r="R129" s="78"/>
      <c r="S129" s="78"/>
      <c r="T129" s="78"/>
      <c r="U129" s="78"/>
      <c r="V129" s="78"/>
    </row>
    <row r="130" spans="1:22" s="52" customFormat="1" ht="13.5" hidden="1" customHeight="1" x14ac:dyDescent="0.3">
      <c r="A130" s="53">
        <v>0</v>
      </c>
      <c r="B130" s="54" t="s">
        <v>479</v>
      </c>
      <c r="C130" s="54" t="s">
        <v>47</v>
      </c>
      <c r="D130" s="55" t="s">
        <v>48</v>
      </c>
      <c r="E130" s="56" t="s">
        <v>480</v>
      </c>
      <c r="F130" s="57" t="s">
        <v>50</v>
      </c>
      <c r="G130" s="57">
        <v>250</v>
      </c>
      <c r="H130" s="58">
        <v>2.4899999999999998</v>
      </c>
      <c r="I130" s="59">
        <f t="shared" si="11"/>
        <v>207.49169999999998</v>
      </c>
      <c r="J130" s="60"/>
      <c r="K130" s="61" t="s">
        <v>51</v>
      </c>
      <c r="L130" s="62">
        <f t="shared" si="5"/>
        <v>0</v>
      </c>
      <c r="M130" s="63">
        <f t="shared" si="6"/>
        <v>0</v>
      </c>
      <c r="N130" s="64">
        <f t="shared" si="7"/>
        <v>0</v>
      </c>
      <c r="O130" s="57" t="s">
        <v>343</v>
      </c>
      <c r="P130" s="57" t="s">
        <v>481</v>
      </c>
      <c r="Q130" s="65" t="s">
        <v>344</v>
      </c>
      <c r="R130" s="65" t="s">
        <v>73</v>
      </c>
      <c r="S130" s="65"/>
      <c r="T130" s="65"/>
      <c r="U130" s="65" t="s">
        <v>436</v>
      </c>
      <c r="V130" s="65" t="s">
        <v>482</v>
      </c>
    </row>
    <row r="131" spans="1:22" s="52" customFormat="1" ht="13.5" hidden="1" customHeight="1" x14ac:dyDescent="0.3">
      <c r="A131" s="53">
        <v>0</v>
      </c>
      <c r="B131" s="54" t="s">
        <v>483</v>
      </c>
      <c r="C131" s="54" t="s">
        <v>47</v>
      </c>
      <c r="D131" s="55" t="s">
        <v>48</v>
      </c>
      <c r="E131" s="56" t="s">
        <v>484</v>
      </c>
      <c r="F131" s="57" t="s">
        <v>50</v>
      </c>
      <c r="G131" s="57">
        <v>250</v>
      </c>
      <c r="H131" s="58">
        <v>1.8800000000000001</v>
      </c>
      <c r="I131" s="59">
        <f t="shared" si="11"/>
        <v>156.66040000000001</v>
      </c>
      <c r="J131" s="60"/>
      <c r="K131" s="80" t="s">
        <v>78</v>
      </c>
      <c r="L131" s="62">
        <f t="shared" si="5"/>
        <v>0</v>
      </c>
      <c r="M131" s="63">
        <f t="shared" si="6"/>
        <v>0</v>
      </c>
      <c r="N131" s="64">
        <f t="shared" si="7"/>
        <v>0</v>
      </c>
      <c r="O131" s="57" t="s">
        <v>79</v>
      </c>
      <c r="P131" s="57"/>
      <c r="Q131" s="65"/>
      <c r="R131" s="65"/>
      <c r="S131" s="65"/>
      <c r="T131" s="65"/>
      <c r="U131" s="65"/>
      <c r="V131" s="65"/>
    </row>
    <row r="132" spans="1:22" s="52" customFormat="1" ht="13.5" hidden="1" customHeight="1" x14ac:dyDescent="0.3">
      <c r="A132" s="53">
        <v>0</v>
      </c>
      <c r="B132" s="54" t="s">
        <v>485</v>
      </c>
      <c r="C132" s="54" t="s">
        <v>47</v>
      </c>
      <c r="D132" s="55" t="s">
        <v>48</v>
      </c>
      <c r="E132" s="56" t="s">
        <v>486</v>
      </c>
      <c r="F132" s="57" t="s">
        <v>50</v>
      </c>
      <c r="G132" s="57">
        <v>250</v>
      </c>
      <c r="H132" s="58">
        <v>3.51</v>
      </c>
      <c r="I132" s="59">
        <f t="shared" si="11"/>
        <v>292.48829999999998</v>
      </c>
      <c r="J132" s="60"/>
      <c r="K132" s="80" t="s">
        <v>78</v>
      </c>
      <c r="L132" s="62">
        <f t="shared" si="5"/>
        <v>0</v>
      </c>
      <c r="M132" s="63">
        <f t="shared" si="6"/>
        <v>0</v>
      </c>
      <c r="N132" s="64">
        <f t="shared" si="7"/>
        <v>0</v>
      </c>
      <c r="O132" s="57" t="s">
        <v>79</v>
      </c>
      <c r="P132" s="57"/>
      <c r="Q132" s="65"/>
      <c r="R132" s="65"/>
      <c r="S132" s="65"/>
      <c r="T132" s="65"/>
      <c r="U132" s="65"/>
      <c r="V132" s="65"/>
    </row>
    <row r="133" spans="1:22" s="52" customFormat="1" ht="13.5" hidden="1" customHeight="1" x14ac:dyDescent="0.3">
      <c r="A133" s="53">
        <v>0</v>
      </c>
      <c r="B133" s="54" t="s">
        <v>487</v>
      </c>
      <c r="C133" s="54" t="s">
        <v>47</v>
      </c>
      <c r="D133" s="55" t="s">
        <v>48</v>
      </c>
      <c r="E133" s="56" t="s">
        <v>488</v>
      </c>
      <c r="F133" s="57" t="s">
        <v>50</v>
      </c>
      <c r="G133" s="57">
        <v>250</v>
      </c>
      <c r="H133" s="58">
        <v>1.97</v>
      </c>
      <c r="I133" s="59">
        <f t="shared" si="11"/>
        <v>164.1601</v>
      </c>
      <c r="J133" s="60"/>
      <c r="K133" s="80" t="s">
        <v>78</v>
      </c>
      <c r="L133" s="62">
        <f t="shared" si="5"/>
        <v>0</v>
      </c>
      <c r="M133" s="63">
        <f t="shared" si="6"/>
        <v>0</v>
      </c>
      <c r="N133" s="64">
        <f t="shared" si="7"/>
        <v>0</v>
      </c>
      <c r="O133" s="57" t="s">
        <v>61</v>
      </c>
      <c r="P133" s="57" t="s">
        <v>489</v>
      </c>
      <c r="Q133" s="65" t="s">
        <v>117</v>
      </c>
      <c r="R133" s="65" t="s">
        <v>73</v>
      </c>
      <c r="S133" s="65" t="s">
        <v>65</v>
      </c>
      <c r="T133" s="65"/>
      <c r="U133" s="65" t="s">
        <v>490</v>
      </c>
      <c r="V133" s="65" t="s">
        <v>491</v>
      </c>
    </row>
    <row r="134" spans="1:22" s="52" customFormat="1" ht="13.5" hidden="1" customHeight="1" x14ac:dyDescent="0.3">
      <c r="A134" s="53">
        <v>0</v>
      </c>
      <c r="B134" s="54" t="s">
        <v>492</v>
      </c>
      <c r="C134" s="54" t="s">
        <v>47</v>
      </c>
      <c r="D134" s="55" t="s">
        <v>48</v>
      </c>
      <c r="E134" s="56" t="s">
        <v>493</v>
      </c>
      <c r="F134" s="57" t="s">
        <v>50</v>
      </c>
      <c r="G134" s="57">
        <v>250</v>
      </c>
      <c r="H134" s="58">
        <v>3.63</v>
      </c>
      <c r="I134" s="59">
        <f t="shared" si="11"/>
        <v>302.48789999999997</v>
      </c>
      <c r="J134" s="60"/>
      <c r="K134" s="80" t="s">
        <v>78</v>
      </c>
      <c r="L134" s="62">
        <f t="shared" si="5"/>
        <v>0</v>
      </c>
      <c r="M134" s="63">
        <f t="shared" si="6"/>
        <v>0</v>
      </c>
      <c r="N134" s="64">
        <f t="shared" si="7"/>
        <v>0</v>
      </c>
      <c r="O134" s="57" t="s">
        <v>79</v>
      </c>
      <c r="P134" s="57"/>
      <c r="Q134" s="65"/>
      <c r="R134" s="65"/>
      <c r="S134" s="65"/>
      <c r="T134" s="65"/>
      <c r="U134" s="65"/>
      <c r="V134" s="65"/>
    </row>
    <row r="135" spans="1:22" s="52" customFormat="1" ht="13.5" hidden="1" customHeight="1" x14ac:dyDescent="0.3">
      <c r="A135" s="53">
        <v>0</v>
      </c>
      <c r="B135" s="54" t="s">
        <v>494</v>
      </c>
      <c r="C135" s="54" t="s">
        <v>47</v>
      </c>
      <c r="D135" s="55" t="s">
        <v>48</v>
      </c>
      <c r="E135" s="56" t="s">
        <v>495</v>
      </c>
      <c r="F135" s="57" t="s">
        <v>50</v>
      </c>
      <c r="G135" s="57">
        <v>250</v>
      </c>
      <c r="H135" s="58">
        <v>2.4899999999999998</v>
      </c>
      <c r="I135" s="59">
        <f t="shared" si="11"/>
        <v>207.49169999999998</v>
      </c>
      <c r="J135" s="60"/>
      <c r="K135" s="80" t="s">
        <v>78</v>
      </c>
      <c r="L135" s="62">
        <f t="shared" si="5"/>
        <v>0</v>
      </c>
      <c r="M135" s="63">
        <f t="shared" si="6"/>
        <v>0</v>
      </c>
      <c r="N135" s="64">
        <f t="shared" si="7"/>
        <v>0</v>
      </c>
      <c r="O135" s="57" t="s">
        <v>61</v>
      </c>
      <c r="P135" s="57" t="s">
        <v>496</v>
      </c>
      <c r="Q135" s="65" t="s">
        <v>160</v>
      </c>
      <c r="R135" s="65"/>
      <c r="S135" s="65"/>
      <c r="T135" s="65"/>
      <c r="U135" s="65" t="s">
        <v>497</v>
      </c>
      <c r="V135" s="65" t="s">
        <v>498</v>
      </c>
    </row>
    <row r="136" spans="1:22" s="52" customFormat="1" ht="13.5" hidden="1" customHeight="1" x14ac:dyDescent="0.3">
      <c r="A136" s="53">
        <v>0</v>
      </c>
      <c r="B136" s="54" t="s">
        <v>499</v>
      </c>
      <c r="C136" s="54" t="s">
        <v>47</v>
      </c>
      <c r="D136" s="86"/>
      <c r="E136" s="56" t="s">
        <v>500</v>
      </c>
      <c r="F136" s="57" t="s">
        <v>50</v>
      </c>
      <c r="G136" s="57">
        <v>250</v>
      </c>
      <c r="H136" s="58">
        <v>1.97</v>
      </c>
      <c r="I136" s="59">
        <f t="shared" si="11"/>
        <v>164.1601</v>
      </c>
      <c r="J136" s="60"/>
      <c r="K136" s="80" t="s">
        <v>123</v>
      </c>
      <c r="L136" s="62">
        <f t="shared" si="5"/>
        <v>0</v>
      </c>
      <c r="M136" s="63">
        <f t="shared" si="6"/>
        <v>0</v>
      </c>
      <c r="N136" s="64">
        <f t="shared" si="7"/>
        <v>0</v>
      </c>
      <c r="O136" s="57"/>
      <c r="P136" s="57"/>
      <c r="Q136" s="65"/>
      <c r="R136" s="65"/>
      <c r="S136" s="65"/>
      <c r="T136" s="65"/>
      <c r="U136" s="65"/>
      <c r="V136" s="65"/>
    </row>
    <row r="137" spans="1:22" ht="13.5" customHeight="1" x14ac:dyDescent="0.3">
      <c r="A137" s="66" t="s">
        <v>54</v>
      </c>
      <c r="B137" s="67" t="s">
        <v>501</v>
      </c>
      <c r="C137" s="67" t="s">
        <v>56</v>
      </c>
      <c r="D137" s="68" t="s">
        <v>48</v>
      </c>
      <c r="E137" s="69" t="s">
        <v>502</v>
      </c>
      <c r="F137" s="70" t="s">
        <v>50</v>
      </c>
      <c r="G137" s="70">
        <v>250</v>
      </c>
      <c r="H137" s="71">
        <f t="shared" si="10"/>
        <v>1.2000480019200768</v>
      </c>
      <c r="I137" s="72">
        <v>100</v>
      </c>
      <c r="J137" s="73"/>
      <c r="K137" s="74" t="s">
        <v>51</v>
      </c>
      <c r="L137" s="75">
        <f t="shared" si="5"/>
        <v>0</v>
      </c>
      <c r="M137" s="76">
        <f t="shared" si="6"/>
        <v>0</v>
      </c>
      <c r="N137" s="77">
        <f t="shared" si="7"/>
        <v>0</v>
      </c>
      <c r="O137" s="70" t="s">
        <v>70</v>
      </c>
      <c r="P137" s="70" t="s">
        <v>503</v>
      </c>
      <c r="Q137" s="78" t="s">
        <v>504</v>
      </c>
      <c r="R137" s="78" t="s">
        <v>64</v>
      </c>
      <c r="S137" s="78"/>
      <c r="T137" s="78"/>
      <c r="U137" s="78" t="s">
        <v>505</v>
      </c>
      <c r="V137" s="78" t="s">
        <v>506</v>
      </c>
    </row>
    <row r="138" spans="1:22" s="52" customFormat="1" ht="13.5" hidden="1" customHeight="1" x14ac:dyDescent="0.3">
      <c r="A138" s="53">
        <v>0</v>
      </c>
      <c r="B138" s="54" t="s">
        <v>507</v>
      </c>
      <c r="C138" s="54" t="s">
        <v>47</v>
      </c>
      <c r="D138" s="55" t="s">
        <v>48</v>
      </c>
      <c r="E138" s="56" t="s">
        <v>508</v>
      </c>
      <c r="F138" s="57" t="s">
        <v>50</v>
      </c>
      <c r="G138" s="57">
        <v>250</v>
      </c>
      <c r="H138" s="58">
        <v>2.4899999999999998</v>
      </c>
      <c r="I138" s="59">
        <f t="shared" si="11"/>
        <v>207.49169999999998</v>
      </c>
      <c r="J138" s="60"/>
      <c r="K138" s="61" t="s">
        <v>51</v>
      </c>
      <c r="L138" s="62">
        <f t="shared" si="5"/>
        <v>0</v>
      </c>
      <c r="M138" s="63">
        <f t="shared" si="6"/>
        <v>0</v>
      </c>
      <c r="N138" s="64">
        <f t="shared" si="7"/>
        <v>0</v>
      </c>
      <c r="O138" s="57" t="s">
        <v>70</v>
      </c>
      <c r="P138" s="57" t="s">
        <v>509</v>
      </c>
      <c r="Q138" s="65" t="s">
        <v>510</v>
      </c>
      <c r="R138" s="65"/>
      <c r="S138" s="65"/>
      <c r="T138" s="65"/>
      <c r="U138" s="65" t="s">
        <v>511</v>
      </c>
      <c r="V138" s="65" t="s">
        <v>512</v>
      </c>
    </row>
    <row r="139" spans="1:22" ht="13.5" customHeight="1" x14ac:dyDescent="0.3">
      <c r="A139" s="66">
        <v>75</v>
      </c>
      <c r="B139" s="67" t="s">
        <v>513</v>
      </c>
      <c r="C139" s="67" t="s">
        <v>47</v>
      </c>
      <c r="D139" s="68" t="s">
        <v>48</v>
      </c>
      <c r="E139" s="69" t="s">
        <v>514</v>
      </c>
      <c r="F139" s="70" t="s">
        <v>50</v>
      </c>
      <c r="G139" s="70">
        <v>250</v>
      </c>
      <c r="H139" s="81">
        <v>1.26</v>
      </c>
      <c r="I139" s="82">
        <f t="shared" si="11"/>
        <v>104.9958</v>
      </c>
      <c r="J139" s="73"/>
      <c r="K139" s="74" t="s">
        <v>51</v>
      </c>
      <c r="L139" s="75">
        <f t="shared" si="5"/>
        <v>0</v>
      </c>
      <c r="M139" s="76">
        <f t="shared" si="6"/>
        <v>0</v>
      </c>
      <c r="N139" s="77">
        <f t="shared" si="7"/>
        <v>0</v>
      </c>
      <c r="O139" s="70" t="s">
        <v>250</v>
      </c>
      <c r="P139" s="70"/>
      <c r="Q139" s="78"/>
      <c r="R139" s="78"/>
      <c r="S139" s="78"/>
      <c r="T139" s="78"/>
      <c r="U139" s="78"/>
      <c r="V139" s="78"/>
    </row>
    <row r="140" spans="1:22" s="52" customFormat="1" ht="13.5" hidden="1" customHeight="1" x14ac:dyDescent="0.3">
      <c r="A140" s="53">
        <v>0</v>
      </c>
      <c r="B140" s="54" t="s">
        <v>515</v>
      </c>
      <c r="C140" s="54" t="s">
        <v>47</v>
      </c>
      <c r="D140" s="55" t="s">
        <v>48</v>
      </c>
      <c r="E140" s="56" t="s">
        <v>516</v>
      </c>
      <c r="F140" s="57" t="s">
        <v>50</v>
      </c>
      <c r="G140" s="57">
        <v>250</v>
      </c>
      <c r="H140" s="58">
        <v>1.6300000000000001</v>
      </c>
      <c r="I140" s="59">
        <f t="shared" si="11"/>
        <v>135.8279</v>
      </c>
      <c r="J140" s="60"/>
      <c r="K140" s="80" t="s">
        <v>78</v>
      </c>
      <c r="L140" s="62">
        <f t="shared" si="5"/>
        <v>0</v>
      </c>
      <c r="M140" s="63">
        <f t="shared" si="6"/>
        <v>0</v>
      </c>
      <c r="N140" s="64">
        <f t="shared" si="7"/>
        <v>0</v>
      </c>
      <c r="O140" s="57" t="s">
        <v>61</v>
      </c>
      <c r="P140" s="57"/>
      <c r="Q140" s="65" t="s">
        <v>517</v>
      </c>
      <c r="R140" s="65" t="s">
        <v>64</v>
      </c>
      <c r="S140" s="65" t="s">
        <v>74</v>
      </c>
      <c r="T140" s="65"/>
      <c r="U140" s="65" t="s">
        <v>518</v>
      </c>
      <c r="V140" s="65" t="s">
        <v>519</v>
      </c>
    </row>
    <row r="141" spans="1:22" ht="13.5" customHeight="1" x14ac:dyDescent="0.3">
      <c r="A141" s="66">
        <v>25</v>
      </c>
      <c r="B141" s="67" t="s">
        <v>520</v>
      </c>
      <c r="C141" s="67" t="s">
        <v>56</v>
      </c>
      <c r="D141" s="68" t="s">
        <v>48</v>
      </c>
      <c r="E141" s="69" t="s">
        <v>521</v>
      </c>
      <c r="F141" s="70" t="s">
        <v>50</v>
      </c>
      <c r="G141" s="70">
        <v>250</v>
      </c>
      <c r="H141" s="71">
        <f t="shared" si="10"/>
        <v>2.5081003240129607</v>
      </c>
      <c r="I141" s="72">
        <v>209</v>
      </c>
      <c r="J141" s="73"/>
      <c r="K141" s="74" t="s">
        <v>51</v>
      </c>
      <c r="L141" s="75">
        <f t="shared" si="5"/>
        <v>0</v>
      </c>
      <c r="M141" s="76">
        <f t="shared" si="6"/>
        <v>0</v>
      </c>
      <c r="N141" s="77">
        <f t="shared" si="7"/>
        <v>0</v>
      </c>
      <c r="O141" s="70" t="s">
        <v>61</v>
      </c>
      <c r="P141" s="70" t="s">
        <v>522</v>
      </c>
      <c r="Q141" s="78" t="s">
        <v>176</v>
      </c>
      <c r="R141" s="78" t="s">
        <v>64</v>
      </c>
      <c r="S141" s="78" t="s">
        <v>74</v>
      </c>
      <c r="T141" s="78"/>
      <c r="U141" s="78" t="s">
        <v>523</v>
      </c>
      <c r="V141" s="78" t="s">
        <v>524</v>
      </c>
    </row>
    <row r="142" spans="1:22" s="52" customFormat="1" ht="13.5" hidden="1" customHeight="1" x14ac:dyDescent="0.3">
      <c r="A142" s="53">
        <v>0</v>
      </c>
      <c r="B142" s="54" t="s">
        <v>525</v>
      </c>
      <c r="C142" s="54" t="s">
        <v>47</v>
      </c>
      <c r="D142" s="55" t="s">
        <v>48</v>
      </c>
      <c r="E142" s="56" t="s">
        <v>526</v>
      </c>
      <c r="F142" s="57" t="s">
        <v>50</v>
      </c>
      <c r="G142" s="57">
        <v>250</v>
      </c>
      <c r="H142" s="58">
        <v>4.74</v>
      </c>
      <c r="I142" s="59">
        <f t="shared" si="11"/>
        <v>394.98419999999999</v>
      </c>
      <c r="J142" s="60"/>
      <c r="K142" s="80" t="s">
        <v>78</v>
      </c>
      <c r="L142" s="62">
        <f t="shared" si="5"/>
        <v>0</v>
      </c>
      <c r="M142" s="63">
        <f t="shared" si="6"/>
        <v>0</v>
      </c>
      <c r="N142" s="64">
        <f t="shared" si="7"/>
        <v>0</v>
      </c>
      <c r="O142" s="57" t="s">
        <v>79</v>
      </c>
      <c r="P142" s="57"/>
      <c r="Q142" s="65"/>
      <c r="R142" s="65"/>
      <c r="S142" s="65"/>
      <c r="T142" s="65"/>
      <c r="U142" s="65"/>
      <c r="V142" s="65"/>
    </row>
    <row r="143" spans="1:22" s="52" customFormat="1" ht="13.5" hidden="1" customHeight="1" x14ac:dyDescent="0.3">
      <c r="A143" s="53">
        <v>0</v>
      </c>
      <c r="B143" s="54" t="s">
        <v>527</v>
      </c>
      <c r="C143" s="54" t="s">
        <v>47</v>
      </c>
      <c r="D143" s="55" t="s">
        <v>48</v>
      </c>
      <c r="E143" s="56" t="s">
        <v>528</v>
      </c>
      <c r="F143" s="57" t="s">
        <v>50</v>
      </c>
      <c r="G143" s="57">
        <v>250</v>
      </c>
      <c r="H143" s="58">
        <v>2.75</v>
      </c>
      <c r="I143" s="59">
        <f t="shared" si="11"/>
        <v>229.1575</v>
      </c>
      <c r="J143" s="60"/>
      <c r="K143" s="61" t="s">
        <v>51</v>
      </c>
      <c r="L143" s="62">
        <f t="shared" si="5"/>
        <v>0</v>
      </c>
      <c r="M143" s="63">
        <f t="shared" si="6"/>
        <v>0</v>
      </c>
      <c r="N143" s="64">
        <f t="shared" si="7"/>
        <v>0</v>
      </c>
      <c r="O143" s="57" t="s">
        <v>58</v>
      </c>
      <c r="P143" s="57" t="s">
        <v>529</v>
      </c>
      <c r="Q143" s="65" t="s">
        <v>530</v>
      </c>
      <c r="R143" s="65" t="s">
        <v>82</v>
      </c>
      <c r="S143" s="65" t="s">
        <v>531</v>
      </c>
      <c r="T143" s="65"/>
      <c r="U143" s="65" t="s">
        <v>532</v>
      </c>
      <c r="V143" s="65" t="s">
        <v>533</v>
      </c>
    </row>
    <row r="144" spans="1:22" s="52" customFormat="1" ht="13.5" hidden="1" customHeight="1" x14ac:dyDescent="0.3">
      <c r="A144" s="53">
        <v>0</v>
      </c>
      <c r="B144" s="54" t="s">
        <v>534</v>
      </c>
      <c r="C144" s="54" t="s">
        <v>47</v>
      </c>
      <c r="D144" s="55" t="s">
        <v>48</v>
      </c>
      <c r="E144" s="56" t="s">
        <v>535</v>
      </c>
      <c r="F144" s="57" t="s">
        <v>50</v>
      </c>
      <c r="G144" s="57">
        <v>250</v>
      </c>
      <c r="H144" s="58">
        <v>1.68</v>
      </c>
      <c r="I144" s="59">
        <f t="shared" si="11"/>
        <v>139.99439999999998</v>
      </c>
      <c r="J144" s="60"/>
      <c r="K144" s="80" t="s">
        <v>78</v>
      </c>
      <c r="L144" s="62">
        <f t="shared" si="5"/>
        <v>0</v>
      </c>
      <c r="M144" s="63">
        <f t="shared" si="6"/>
        <v>0</v>
      </c>
      <c r="N144" s="64">
        <f t="shared" si="7"/>
        <v>0</v>
      </c>
      <c r="O144" s="57" t="s">
        <v>228</v>
      </c>
      <c r="P144" s="57"/>
      <c r="Q144" s="65"/>
      <c r="R144" s="65"/>
      <c r="S144" s="65"/>
      <c r="T144" s="65"/>
      <c r="U144" s="65"/>
      <c r="V144" s="65"/>
    </row>
    <row r="145" spans="1:22" s="52" customFormat="1" ht="13.5" hidden="1" customHeight="1" x14ac:dyDescent="0.3">
      <c r="A145" s="53">
        <v>0</v>
      </c>
      <c r="B145" s="54" t="s">
        <v>536</v>
      </c>
      <c r="C145" s="54" t="s">
        <v>47</v>
      </c>
      <c r="D145" s="86"/>
      <c r="E145" s="56" t="s">
        <v>537</v>
      </c>
      <c r="F145" s="57" t="s">
        <v>50</v>
      </c>
      <c r="G145" s="57">
        <v>250</v>
      </c>
      <c r="H145" s="58">
        <v>1.26</v>
      </c>
      <c r="I145" s="59">
        <f t="shared" si="11"/>
        <v>104.9958</v>
      </c>
      <c r="J145" s="60"/>
      <c r="K145" s="80" t="s">
        <v>123</v>
      </c>
      <c r="L145" s="62">
        <f t="shared" si="5"/>
        <v>0</v>
      </c>
      <c r="M145" s="63">
        <f t="shared" si="6"/>
        <v>0</v>
      </c>
      <c r="N145" s="64">
        <f t="shared" si="7"/>
        <v>0</v>
      </c>
      <c r="O145" s="57"/>
      <c r="P145" s="57"/>
      <c r="Q145" s="65"/>
      <c r="R145" s="65"/>
      <c r="S145" s="65"/>
      <c r="T145" s="65"/>
      <c r="U145" s="65"/>
      <c r="V145" s="65"/>
    </row>
    <row r="146" spans="1:22" ht="13.5" customHeight="1" x14ac:dyDescent="0.3">
      <c r="A146" s="66">
        <v>50</v>
      </c>
      <c r="B146" s="67" t="s">
        <v>538</v>
      </c>
      <c r="C146" s="67" t="s">
        <v>56</v>
      </c>
      <c r="D146" s="68" t="s">
        <v>48</v>
      </c>
      <c r="E146" s="69" t="s">
        <v>539</v>
      </c>
      <c r="F146" s="70" t="s">
        <v>50</v>
      </c>
      <c r="G146" s="70">
        <v>250</v>
      </c>
      <c r="H146" s="71">
        <f t="shared" si="10"/>
        <v>1.0560422416896675</v>
      </c>
      <c r="I146" s="72">
        <v>88</v>
      </c>
      <c r="J146" s="73"/>
      <c r="K146" s="74" t="s">
        <v>51</v>
      </c>
      <c r="L146" s="75">
        <f t="shared" si="5"/>
        <v>0</v>
      </c>
      <c r="M146" s="76">
        <f t="shared" si="6"/>
        <v>0</v>
      </c>
      <c r="N146" s="77">
        <f t="shared" si="7"/>
        <v>0</v>
      </c>
      <c r="O146" s="70" t="s">
        <v>70</v>
      </c>
      <c r="P146" s="70" t="s">
        <v>91</v>
      </c>
      <c r="Q146" s="78" t="s">
        <v>540</v>
      </c>
      <c r="R146" s="78" t="s">
        <v>82</v>
      </c>
      <c r="S146" s="78" t="s">
        <v>531</v>
      </c>
      <c r="T146" s="78" t="s">
        <v>153</v>
      </c>
      <c r="U146" s="78" t="s">
        <v>473</v>
      </c>
      <c r="V146" s="78" t="s">
        <v>448</v>
      </c>
    </row>
    <row r="147" spans="1:22" ht="13.5" customHeight="1" x14ac:dyDescent="0.3">
      <c r="A147" s="66">
        <v>25</v>
      </c>
      <c r="B147" s="67" t="s">
        <v>541</v>
      </c>
      <c r="C147" s="67" t="s">
        <v>47</v>
      </c>
      <c r="D147" s="68" t="s">
        <v>48</v>
      </c>
      <c r="E147" s="69" t="s">
        <v>542</v>
      </c>
      <c r="F147" s="70" t="s">
        <v>50</v>
      </c>
      <c r="G147" s="70">
        <v>250</v>
      </c>
      <c r="H147" s="81">
        <v>2.1199999999999997</v>
      </c>
      <c r="I147" s="82">
        <f t="shared" si="11"/>
        <v>176.65959999999995</v>
      </c>
      <c r="J147" s="73"/>
      <c r="K147" s="83" t="s">
        <v>78</v>
      </c>
      <c r="L147" s="75">
        <f t="shared" si="5"/>
        <v>0</v>
      </c>
      <c r="M147" s="76">
        <f t="shared" si="6"/>
        <v>0</v>
      </c>
      <c r="N147" s="77">
        <f t="shared" si="7"/>
        <v>0</v>
      </c>
      <c r="O147" s="70" t="s">
        <v>58</v>
      </c>
      <c r="P147" s="70"/>
      <c r="Q147" s="78"/>
      <c r="R147" s="78"/>
      <c r="S147" s="78"/>
      <c r="T147" s="78"/>
      <c r="U147" s="78"/>
      <c r="V147" s="78"/>
    </row>
    <row r="148" spans="1:22" ht="13.5" customHeight="1" x14ac:dyDescent="0.3">
      <c r="A148" s="66">
        <v>200</v>
      </c>
      <c r="B148" s="67" t="s">
        <v>543</v>
      </c>
      <c r="C148" s="67" t="s">
        <v>47</v>
      </c>
      <c r="D148" s="68" t="s">
        <v>48</v>
      </c>
      <c r="E148" s="69" t="s">
        <v>544</v>
      </c>
      <c r="F148" s="70" t="s">
        <v>50</v>
      </c>
      <c r="G148" s="70">
        <v>250</v>
      </c>
      <c r="H148" s="81">
        <v>1.8800000000000001</v>
      </c>
      <c r="I148" s="82">
        <f t="shared" si="11"/>
        <v>156.66040000000001</v>
      </c>
      <c r="J148" s="73"/>
      <c r="K148" s="83" t="s">
        <v>78</v>
      </c>
      <c r="L148" s="75">
        <f t="shared" si="5"/>
        <v>0</v>
      </c>
      <c r="M148" s="76">
        <f t="shared" si="6"/>
        <v>0</v>
      </c>
      <c r="N148" s="77">
        <f t="shared" si="7"/>
        <v>0</v>
      </c>
      <c r="O148" s="70" t="s">
        <v>250</v>
      </c>
      <c r="P148" s="70"/>
      <c r="Q148" s="78"/>
      <c r="R148" s="78"/>
      <c r="S148" s="78"/>
      <c r="T148" s="78"/>
      <c r="U148" s="78"/>
      <c r="V148" s="78"/>
    </row>
    <row r="149" spans="1:22" ht="13.5" customHeight="1" x14ac:dyDescent="0.3">
      <c r="A149" s="66">
        <v>150</v>
      </c>
      <c r="B149" s="67" t="s">
        <v>545</v>
      </c>
      <c r="C149" s="67" t="s">
        <v>56</v>
      </c>
      <c r="D149" s="68" t="s">
        <v>48</v>
      </c>
      <c r="E149" s="69" t="s">
        <v>546</v>
      </c>
      <c r="F149" s="70" t="s">
        <v>50</v>
      </c>
      <c r="G149" s="70">
        <v>250</v>
      </c>
      <c r="H149" s="71">
        <f t="shared" si="10"/>
        <v>1.0560422416896675</v>
      </c>
      <c r="I149" s="72">
        <v>88</v>
      </c>
      <c r="J149" s="73"/>
      <c r="K149" s="74" t="s">
        <v>51</v>
      </c>
      <c r="L149" s="75">
        <f t="shared" si="5"/>
        <v>0</v>
      </c>
      <c r="M149" s="76">
        <f t="shared" si="6"/>
        <v>0</v>
      </c>
      <c r="N149" s="77">
        <f t="shared" si="7"/>
        <v>0</v>
      </c>
      <c r="O149" s="70" t="s">
        <v>61</v>
      </c>
      <c r="P149" s="70" t="s">
        <v>547</v>
      </c>
      <c r="Q149" s="78" t="s">
        <v>548</v>
      </c>
      <c r="R149" s="78" t="s">
        <v>230</v>
      </c>
      <c r="S149" s="78" t="s">
        <v>531</v>
      </c>
      <c r="T149" s="78"/>
      <c r="U149" s="78" t="s">
        <v>549</v>
      </c>
      <c r="V149" s="78" t="s">
        <v>550</v>
      </c>
    </row>
    <row r="150" spans="1:22" s="52" customFormat="1" ht="13.5" hidden="1" customHeight="1" x14ac:dyDescent="0.3">
      <c r="A150" s="53">
        <v>0</v>
      </c>
      <c r="B150" s="54" t="s">
        <v>551</v>
      </c>
      <c r="C150" s="54" t="s">
        <v>47</v>
      </c>
      <c r="D150" s="55" t="s">
        <v>48</v>
      </c>
      <c r="E150" s="56" t="s">
        <v>552</v>
      </c>
      <c r="F150" s="57" t="s">
        <v>50</v>
      </c>
      <c r="G150" s="57">
        <v>250</v>
      </c>
      <c r="H150" s="58">
        <v>2.4899999999999998</v>
      </c>
      <c r="I150" s="59">
        <f t="shared" si="11"/>
        <v>207.49169999999998</v>
      </c>
      <c r="J150" s="60"/>
      <c r="K150" s="61" t="s">
        <v>51</v>
      </c>
      <c r="L150" s="62">
        <f t="shared" ref="L150" si="12">J150/G150</f>
        <v>0</v>
      </c>
      <c r="M150" s="63">
        <f t="shared" ref="M150:M151" si="13">IF(J150&gt;=100,H150*J150*0.85,H150*J150)</f>
        <v>0</v>
      </c>
      <c r="N150" s="64">
        <f t="shared" ref="N150:N151" si="14">IF(J150&gt;=100,I150*J150*0.85,I150*J150)</f>
        <v>0</v>
      </c>
      <c r="O150" s="57" t="s">
        <v>228</v>
      </c>
      <c r="P150" s="57" t="s">
        <v>553</v>
      </c>
      <c r="Q150" s="65" t="s">
        <v>554</v>
      </c>
      <c r="R150" s="65" t="s">
        <v>73</v>
      </c>
      <c r="S150" s="65"/>
      <c r="T150" s="65"/>
      <c r="U150" s="65" t="s">
        <v>436</v>
      </c>
      <c r="V150" s="65" t="s">
        <v>555</v>
      </c>
    </row>
    <row r="151" spans="1:22" s="52" customFormat="1" ht="13.5" hidden="1" customHeight="1" x14ac:dyDescent="0.3">
      <c r="A151" s="53">
        <v>0</v>
      </c>
      <c r="B151" s="54" t="s">
        <v>556</v>
      </c>
      <c r="C151" s="54" t="s">
        <v>47</v>
      </c>
      <c r="D151" s="55" t="s">
        <v>48</v>
      </c>
      <c r="E151" s="56" t="s">
        <v>557</v>
      </c>
      <c r="F151" s="57" t="s">
        <v>50</v>
      </c>
      <c r="G151" s="57">
        <v>250</v>
      </c>
      <c r="H151" s="58">
        <v>1.8800000000000001</v>
      </c>
      <c r="I151" s="59">
        <f t="shared" si="11"/>
        <v>156.66040000000001</v>
      </c>
      <c r="J151" s="60"/>
      <c r="K151" s="80" t="s">
        <v>78</v>
      </c>
      <c r="L151" s="62">
        <f t="shared" ref="L151:L214" si="15">J151/G151</f>
        <v>0</v>
      </c>
      <c r="M151" s="63">
        <f t="shared" si="13"/>
        <v>0</v>
      </c>
      <c r="N151" s="64">
        <f t="shared" si="14"/>
        <v>0</v>
      </c>
      <c r="O151" s="57" t="s">
        <v>79</v>
      </c>
      <c r="P151" s="57"/>
      <c r="Q151" s="65"/>
      <c r="R151" s="65"/>
      <c r="S151" s="65"/>
      <c r="T151" s="65"/>
      <c r="U151" s="65"/>
      <c r="V151" s="65"/>
    </row>
    <row r="152" spans="1:22" s="52" customFormat="1" ht="13.5" hidden="1" customHeight="1" x14ac:dyDescent="0.3">
      <c r="A152" s="53">
        <v>0</v>
      </c>
      <c r="B152" s="54" t="s">
        <v>558</v>
      </c>
      <c r="C152" s="54" t="s">
        <v>47</v>
      </c>
      <c r="D152" s="55" t="s">
        <v>48</v>
      </c>
      <c r="E152" s="56" t="s">
        <v>559</v>
      </c>
      <c r="F152" s="57" t="s">
        <v>50</v>
      </c>
      <c r="G152" s="57">
        <v>250</v>
      </c>
      <c r="H152" s="58">
        <v>1.8800000000000001</v>
      </c>
      <c r="I152" s="59">
        <f t="shared" si="11"/>
        <v>156.66040000000001</v>
      </c>
      <c r="J152" s="60"/>
      <c r="K152" s="80" t="s">
        <v>78</v>
      </c>
      <c r="L152" s="62">
        <f t="shared" si="15"/>
        <v>0</v>
      </c>
      <c r="M152" s="63">
        <f t="shared" ref="M152:M215" si="16">IF(J152&gt;=100,H152*J152*0.85,H152*J152)</f>
        <v>0</v>
      </c>
      <c r="N152" s="64">
        <f t="shared" ref="N152:N215" si="17">IF(J152&gt;=100,I152*J152*0.85,I152*J152)</f>
        <v>0</v>
      </c>
      <c r="O152" s="57" t="s">
        <v>185</v>
      </c>
      <c r="P152" s="57"/>
      <c r="Q152" s="65"/>
      <c r="R152" s="65"/>
      <c r="S152" s="65"/>
      <c r="T152" s="65"/>
      <c r="U152" s="65"/>
      <c r="V152" s="65"/>
    </row>
    <row r="153" spans="1:22" s="52" customFormat="1" ht="13.5" hidden="1" customHeight="1" x14ac:dyDescent="0.3">
      <c r="A153" s="53">
        <v>0</v>
      </c>
      <c r="B153" s="54" t="s">
        <v>560</v>
      </c>
      <c r="C153" s="54" t="s">
        <v>47</v>
      </c>
      <c r="D153" s="86"/>
      <c r="E153" s="56" t="s">
        <v>561</v>
      </c>
      <c r="F153" s="57" t="s">
        <v>50</v>
      </c>
      <c r="G153" s="57">
        <v>250</v>
      </c>
      <c r="H153" s="58">
        <v>1.07</v>
      </c>
      <c r="I153" s="59">
        <f t="shared" si="11"/>
        <v>89.1631</v>
      </c>
      <c r="J153" s="60"/>
      <c r="K153" s="80" t="s">
        <v>123</v>
      </c>
      <c r="L153" s="62">
        <f t="shared" si="15"/>
        <v>0</v>
      </c>
      <c r="M153" s="63">
        <f t="shared" si="16"/>
        <v>0</v>
      </c>
      <c r="N153" s="64">
        <f t="shared" si="17"/>
        <v>0</v>
      </c>
      <c r="O153" s="57"/>
      <c r="P153" s="57"/>
      <c r="Q153" s="65"/>
      <c r="R153" s="65"/>
      <c r="S153" s="65"/>
      <c r="T153" s="65"/>
      <c r="U153" s="65"/>
      <c r="V153" s="65"/>
    </row>
    <row r="154" spans="1:22" s="52" customFormat="1" ht="13.5" hidden="1" customHeight="1" x14ac:dyDescent="0.3">
      <c r="A154" s="53">
        <v>0</v>
      </c>
      <c r="B154" s="54" t="s">
        <v>562</v>
      </c>
      <c r="C154" s="54" t="s">
        <v>47</v>
      </c>
      <c r="D154" s="86"/>
      <c r="E154" s="56" t="s">
        <v>563</v>
      </c>
      <c r="F154" s="57" t="s">
        <v>50</v>
      </c>
      <c r="G154" s="57">
        <v>250</v>
      </c>
      <c r="H154" s="58">
        <v>1.07</v>
      </c>
      <c r="I154" s="59">
        <f t="shared" si="11"/>
        <v>89.1631</v>
      </c>
      <c r="J154" s="60"/>
      <c r="K154" s="80" t="s">
        <v>123</v>
      </c>
      <c r="L154" s="62">
        <f t="shared" si="15"/>
        <v>0</v>
      </c>
      <c r="M154" s="63">
        <f t="shared" si="16"/>
        <v>0</v>
      </c>
      <c r="N154" s="64">
        <f t="shared" si="17"/>
        <v>0</v>
      </c>
      <c r="O154" s="57"/>
      <c r="P154" s="57"/>
      <c r="Q154" s="65"/>
      <c r="R154" s="65"/>
      <c r="S154" s="65"/>
      <c r="T154" s="65"/>
      <c r="U154" s="65"/>
      <c r="V154" s="65"/>
    </row>
    <row r="155" spans="1:22" s="52" customFormat="1" ht="13.5" hidden="1" customHeight="1" x14ac:dyDescent="0.3">
      <c r="A155" s="53">
        <v>0</v>
      </c>
      <c r="B155" s="54" t="s">
        <v>564</v>
      </c>
      <c r="C155" s="54" t="s">
        <v>47</v>
      </c>
      <c r="D155" s="86"/>
      <c r="E155" s="56" t="s">
        <v>565</v>
      </c>
      <c r="F155" s="57" t="s">
        <v>50</v>
      </c>
      <c r="G155" s="57">
        <v>250</v>
      </c>
      <c r="H155" s="58">
        <v>4.5999999999999996</v>
      </c>
      <c r="I155" s="59">
        <f t="shared" si="11"/>
        <v>383.31799999999998</v>
      </c>
      <c r="J155" s="60"/>
      <c r="K155" s="80" t="s">
        <v>78</v>
      </c>
      <c r="L155" s="62">
        <f t="shared" si="15"/>
        <v>0</v>
      </c>
      <c r="M155" s="63">
        <f t="shared" si="16"/>
        <v>0</v>
      </c>
      <c r="N155" s="64">
        <f t="shared" si="17"/>
        <v>0</v>
      </c>
      <c r="O155" s="57" t="s">
        <v>207</v>
      </c>
      <c r="P155" s="57"/>
      <c r="Q155" s="65" t="s">
        <v>566</v>
      </c>
      <c r="R155" s="65" t="s">
        <v>73</v>
      </c>
      <c r="S155" s="65"/>
      <c r="T155" s="65"/>
      <c r="U155" s="65" t="s">
        <v>567</v>
      </c>
      <c r="V155" s="65"/>
    </row>
    <row r="156" spans="1:22" s="52" customFormat="1" ht="13.5" hidden="1" customHeight="1" x14ac:dyDescent="0.3">
      <c r="A156" s="53">
        <v>0</v>
      </c>
      <c r="B156" s="54" t="s">
        <v>568</v>
      </c>
      <c r="C156" s="54" t="s">
        <v>47</v>
      </c>
      <c r="D156" s="86"/>
      <c r="E156" s="56" t="s">
        <v>569</v>
      </c>
      <c r="F156" s="57" t="s">
        <v>50</v>
      </c>
      <c r="G156" s="57">
        <v>250</v>
      </c>
      <c r="H156" s="58">
        <v>2.3899999999999997</v>
      </c>
      <c r="I156" s="59">
        <f t="shared" si="11"/>
        <v>199.15869999999998</v>
      </c>
      <c r="J156" s="60"/>
      <c r="K156" s="80" t="s">
        <v>123</v>
      </c>
      <c r="L156" s="62">
        <f t="shared" si="15"/>
        <v>0</v>
      </c>
      <c r="M156" s="63">
        <f t="shared" si="16"/>
        <v>0</v>
      </c>
      <c r="N156" s="64">
        <f t="shared" si="17"/>
        <v>0</v>
      </c>
      <c r="O156" s="57"/>
      <c r="P156" s="57"/>
      <c r="Q156" s="65"/>
      <c r="R156" s="65"/>
      <c r="S156" s="65"/>
      <c r="T156" s="65"/>
      <c r="U156" s="65"/>
      <c r="V156" s="65"/>
    </row>
    <row r="157" spans="1:22" s="52" customFormat="1" ht="13.5" hidden="1" customHeight="1" x14ac:dyDescent="0.3">
      <c r="A157" s="53">
        <v>0</v>
      </c>
      <c r="B157" s="54" t="s">
        <v>570</v>
      </c>
      <c r="C157" s="54" t="s">
        <v>47</v>
      </c>
      <c r="D157" s="55" t="s">
        <v>48</v>
      </c>
      <c r="E157" s="56" t="s">
        <v>571</v>
      </c>
      <c r="F157" s="57" t="s">
        <v>50</v>
      </c>
      <c r="G157" s="57">
        <v>250</v>
      </c>
      <c r="H157" s="58">
        <v>1.1499999999999999</v>
      </c>
      <c r="I157" s="59">
        <f t="shared" si="11"/>
        <v>95.829499999999996</v>
      </c>
      <c r="J157" s="60"/>
      <c r="K157" s="80" t="s">
        <v>78</v>
      </c>
      <c r="L157" s="62">
        <f t="shared" si="15"/>
        <v>0</v>
      </c>
      <c r="M157" s="63">
        <f t="shared" si="16"/>
        <v>0</v>
      </c>
      <c r="N157" s="64">
        <f t="shared" si="17"/>
        <v>0</v>
      </c>
      <c r="O157" s="57" t="s">
        <v>250</v>
      </c>
      <c r="P157" s="57"/>
      <c r="Q157" s="65"/>
      <c r="R157" s="65"/>
      <c r="S157" s="65"/>
      <c r="T157" s="65"/>
      <c r="U157" s="65"/>
      <c r="V157" s="65"/>
    </row>
    <row r="158" spans="1:22" s="52" customFormat="1" ht="13.5" hidden="1" customHeight="1" x14ac:dyDescent="0.3">
      <c r="A158" s="53">
        <v>0</v>
      </c>
      <c r="B158" s="54" t="s">
        <v>572</v>
      </c>
      <c r="C158" s="54" t="s">
        <v>47</v>
      </c>
      <c r="D158" s="86"/>
      <c r="E158" s="56" t="s">
        <v>573</v>
      </c>
      <c r="F158" s="57" t="s">
        <v>50</v>
      </c>
      <c r="G158" s="57">
        <v>250</v>
      </c>
      <c r="H158" s="58">
        <v>2.69</v>
      </c>
      <c r="I158" s="59">
        <f t="shared" si="11"/>
        <v>224.15769999999998</v>
      </c>
      <c r="J158" s="60"/>
      <c r="K158" s="80" t="s">
        <v>123</v>
      </c>
      <c r="L158" s="62">
        <f t="shared" si="15"/>
        <v>0</v>
      </c>
      <c r="M158" s="63">
        <f t="shared" si="16"/>
        <v>0</v>
      </c>
      <c r="N158" s="64">
        <f t="shared" si="17"/>
        <v>0</v>
      </c>
      <c r="O158" s="57"/>
      <c r="P158" s="57"/>
      <c r="Q158" s="65"/>
      <c r="R158" s="65"/>
      <c r="S158" s="65"/>
      <c r="T158" s="65"/>
      <c r="U158" s="65"/>
      <c r="V158" s="65"/>
    </row>
    <row r="159" spans="1:22" s="52" customFormat="1" ht="13.5" hidden="1" customHeight="1" x14ac:dyDescent="0.3">
      <c r="A159" s="53">
        <v>0</v>
      </c>
      <c r="B159" s="54" t="s">
        <v>574</v>
      </c>
      <c r="C159" s="54" t="s">
        <v>47</v>
      </c>
      <c r="D159" s="55" t="s">
        <v>48</v>
      </c>
      <c r="E159" s="56" t="s">
        <v>575</v>
      </c>
      <c r="F159" s="57" t="s">
        <v>50</v>
      </c>
      <c r="G159" s="57">
        <v>250</v>
      </c>
      <c r="H159" s="58">
        <v>2.69</v>
      </c>
      <c r="I159" s="59">
        <f t="shared" si="11"/>
        <v>224.15769999999998</v>
      </c>
      <c r="J159" s="60"/>
      <c r="K159" s="61" t="s">
        <v>51</v>
      </c>
      <c r="L159" s="62">
        <f t="shared" si="15"/>
        <v>0</v>
      </c>
      <c r="M159" s="63">
        <f t="shared" si="16"/>
        <v>0</v>
      </c>
      <c r="N159" s="64">
        <f t="shared" si="17"/>
        <v>0</v>
      </c>
      <c r="O159" s="57" t="s">
        <v>207</v>
      </c>
      <c r="P159" s="57" t="s">
        <v>576</v>
      </c>
      <c r="Q159" s="65" t="s">
        <v>577</v>
      </c>
      <c r="R159" s="65" t="s">
        <v>230</v>
      </c>
      <c r="S159" s="65" t="s">
        <v>578</v>
      </c>
      <c r="T159" s="65"/>
      <c r="U159" s="65" t="s">
        <v>579</v>
      </c>
      <c r="V159" s="65" t="s">
        <v>221</v>
      </c>
    </row>
    <row r="160" spans="1:22" s="52" customFormat="1" ht="13.5" hidden="1" customHeight="1" x14ac:dyDescent="0.3">
      <c r="A160" s="53">
        <v>0</v>
      </c>
      <c r="B160" s="54" t="s">
        <v>580</v>
      </c>
      <c r="C160" s="54" t="s">
        <v>47</v>
      </c>
      <c r="D160" s="55" t="s">
        <v>48</v>
      </c>
      <c r="E160" s="56" t="s">
        <v>581</v>
      </c>
      <c r="F160" s="57" t="s">
        <v>50</v>
      </c>
      <c r="G160" s="57">
        <v>250</v>
      </c>
      <c r="H160" s="58">
        <v>2.4899999999999998</v>
      </c>
      <c r="I160" s="59">
        <f t="shared" si="11"/>
        <v>207.49169999999998</v>
      </c>
      <c r="J160" s="60"/>
      <c r="K160" s="80" t="s">
        <v>78</v>
      </c>
      <c r="L160" s="62">
        <f t="shared" si="15"/>
        <v>0</v>
      </c>
      <c r="M160" s="63">
        <f t="shared" si="16"/>
        <v>0</v>
      </c>
      <c r="N160" s="64">
        <f t="shared" si="17"/>
        <v>0</v>
      </c>
      <c r="O160" s="57" t="s">
        <v>185</v>
      </c>
      <c r="P160" s="57"/>
      <c r="Q160" s="65"/>
      <c r="R160" s="65"/>
      <c r="S160" s="65"/>
      <c r="T160" s="65"/>
      <c r="U160" s="65"/>
      <c r="V160" s="65"/>
    </row>
    <row r="161" spans="1:22" s="52" customFormat="1" ht="13.5" hidden="1" customHeight="1" x14ac:dyDescent="0.3">
      <c r="A161" s="53">
        <v>0</v>
      </c>
      <c r="B161" s="54" t="s">
        <v>582</v>
      </c>
      <c r="C161" s="54" t="s">
        <v>47</v>
      </c>
      <c r="D161" s="55" t="s">
        <v>48</v>
      </c>
      <c r="E161" s="56" t="s">
        <v>583</v>
      </c>
      <c r="F161" s="57" t="s">
        <v>50</v>
      </c>
      <c r="G161" s="57">
        <v>250</v>
      </c>
      <c r="H161" s="58">
        <v>1.6300000000000001</v>
      </c>
      <c r="I161" s="59">
        <f t="shared" si="11"/>
        <v>135.8279</v>
      </c>
      <c r="J161" s="60"/>
      <c r="K161" s="80" t="s">
        <v>78</v>
      </c>
      <c r="L161" s="62">
        <f t="shared" si="15"/>
        <v>0</v>
      </c>
      <c r="M161" s="63">
        <f t="shared" si="16"/>
        <v>0</v>
      </c>
      <c r="N161" s="64">
        <f t="shared" si="17"/>
        <v>0</v>
      </c>
      <c r="O161" s="57" t="s">
        <v>52</v>
      </c>
      <c r="P161" s="57"/>
      <c r="Q161" s="65"/>
      <c r="R161" s="65"/>
      <c r="S161" s="65"/>
      <c r="T161" s="65"/>
      <c r="U161" s="65"/>
      <c r="V161" s="65"/>
    </row>
    <row r="162" spans="1:22" s="52" customFormat="1" ht="13.5" hidden="1" customHeight="1" x14ac:dyDescent="0.3">
      <c r="A162" s="53">
        <v>0</v>
      </c>
      <c r="B162" s="54" t="s">
        <v>584</v>
      </c>
      <c r="C162" s="54" t="s">
        <v>47</v>
      </c>
      <c r="D162" s="55" t="s">
        <v>48</v>
      </c>
      <c r="E162" s="56" t="s">
        <v>585</v>
      </c>
      <c r="F162" s="57" t="s">
        <v>50</v>
      </c>
      <c r="G162" s="57">
        <v>250</v>
      </c>
      <c r="H162" s="58">
        <v>3.1199999999999997</v>
      </c>
      <c r="I162" s="59">
        <f t="shared" si="11"/>
        <v>259.98959999999994</v>
      </c>
      <c r="J162" s="60"/>
      <c r="K162" s="80" t="s">
        <v>78</v>
      </c>
      <c r="L162" s="62">
        <f t="shared" si="15"/>
        <v>0</v>
      </c>
      <c r="M162" s="63">
        <f t="shared" si="16"/>
        <v>0</v>
      </c>
      <c r="N162" s="64">
        <f t="shared" si="17"/>
        <v>0</v>
      </c>
      <c r="O162" s="57" t="s">
        <v>79</v>
      </c>
      <c r="P162" s="57"/>
      <c r="Q162" s="65"/>
      <c r="R162" s="65"/>
      <c r="S162" s="65"/>
      <c r="T162" s="65"/>
      <c r="U162" s="65"/>
      <c r="V162" s="65"/>
    </row>
    <row r="163" spans="1:22" s="52" customFormat="1" ht="13.5" hidden="1" customHeight="1" x14ac:dyDescent="0.3">
      <c r="A163" s="53">
        <v>0</v>
      </c>
      <c r="B163" s="54" t="s">
        <v>586</v>
      </c>
      <c r="C163" s="54" t="s">
        <v>47</v>
      </c>
      <c r="D163" s="55" t="s">
        <v>48</v>
      </c>
      <c r="E163" s="56" t="s">
        <v>587</v>
      </c>
      <c r="F163" s="57" t="s">
        <v>50</v>
      </c>
      <c r="G163" s="57">
        <v>250</v>
      </c>
      <c r="H163" s="58">
        <v>2.31</v>
      </c>
      <c r="I163" s="59">
        <f t="shared" si="11"/>
        <v>192.4923</v>
      </c>
      <c r="J163" s="60"/>
      <c r="K163" s="80" t="s">
        <v>78</v>
      </c>
      <c r="L163" s="62">
        <f t="shared" si="15"/>
        <v>0</v>
      </c>
      <c r="M163" s="63">
        <f t="shared" si="16"/>
        <v>0</v>
      </c>
      <c r="N163" s="64">
        <f t="shared" si="17"/>
        <v>0</v>
      </c>
      <c r="O163" s="57" t="s">
        <v>185</v>
      </c>
      <c r="P163" s="57"/>
      <c r="Q163" s="65"/>
      <c r="R163" s="65"/>
      <c r="S163" s="65"/>
      <c r="T163" s="65"/>
      <c r="U163" s="65"/>
      <c r="V163" s="65"/>
    </row>
    <row r="164" spans="1:22" ht="13.5" customHeight="1" x14ac:dyDescent="0.3">
      <c r="A164" s="66">
        <v>175</v>
      </c>
      <c r="B164" s="67" t="s">
        <v>588</v>
      </c>
      <c r="C164" s="67" t="s">
        <v>47</v>
      </c>
      <c r="D164" s="68" t="s">
        <v>48</v>
      </c>
      <c r="E164" s="69" t="s">
        <v>589</v>
      </c>
      <c r="F164" s="70" t="s">
        <v>50</v>
      </c>
      <c r="G164" s="70">
        <v>250</v>
      </c>
      <c r="H164" s="81">
        <v>2.4899999999999998</v>
      </c>
      <c r="I164" s="82">
        <f t="shared" si="11"/>
        <v>207.49169999999998</v>
      </c>
      <c r="J164" s="73"/>
      <c r="K164" s="74" t="s">
        <v>51</v>
      </c>
      <c r="L164" s="75">
        <f t="shared" si="15"/>
        <v>0</v>
      </c>
      <c r="M164" s="76">
        <f t="shared" si="16"/>
        <v>0</v>
      </c>
      <c r="N164" s="77">
        <f t="shared" si="17"/>
        <v>0</v>
      </c>
      <c r="O164" s="70" t="s">
        <v>79</v>
      </c>
      <c r="P164" s="70"/>
      <c r="Q164" s="78"/>
      <c r="R164" s="78"/>
      <c r="S164" s="78"/>
      <c r="T164" s="78"/>
      <c r="U164" s="78"/>
      <c r="V164" s="78"/>
    </row>
    <row r="165" spans="1:22" s="52" customFormat="1" ht="13.5" hidden="1" customHeight="1" x14ac:dyDescent="0.3">
      <c r="A165" s="53">
        <v>0</v>
      </c>
      <c r="B165" s="54" t="s">
        <v>590</v>
      </c>
      <c r="C165" s="54" t="s">
        <v>47</v>
      </c>
      <c r="D165" s="86"/>
      <c r="E165" s="56" t="s">
        <v>591</v>
      </c>
      <c r="F165" s="57" t="s">
        <v>50</v>
      </c>
      <c r="G165" s="57">
        <v>250</v>
      </c>
      <c r="H165" s="58">
        <v>1.8800000000000001</v>
      </c>
      <c r="I165" s="59">
        <f t="shared" si="11"/>
        <v>156.66040000000001</v>
      </c>
      <c r="J165" s="60"/>
      <c r="K165" s="80" t="s">
        <v>123</v>
      </c>
      <c r="L165" s="62">
        <f t="shared" si="15"/>
        <v>0</v>
      </c>
      <c r="M165" s="63">
        <f t="shared" si="16"/>
        <v>0</v>
      </c>
      <c r="N165" s="64">
        <f t="shared" si="17"/>
        <v>0</v>
      </c>
      <c r="O165" s="57"/>
      <c r="P165" s="57"/>
      <c r="Q165" s="65"/>
      <c r="R165" s="65"/>
      <c r="S165" s="65"/>
      <c r="T165" s="65"/>
      <c r="U165" s="65"/>
      <c r="V165" s="65"/>
    </row>
    <row r="166" spans="1:22" s="52" customFormat="1" ht="13.5" hidden="1" customHeight="1" x14ac:dyDescent="0.3">
      <c r="A166" s="53">
        <v>0</v>
      </c>
      <c r="B166" s="54" t="s">
        <v>592</v>
      </c>
      <c r="C166" s="54" t="s">
        <v>47</v>
      </c>
      <c r="D166" s="86"/>
      <c r="E166" s="56" t="s">
        <v>593</v>
      </c>
      <c r="F166" s="57" t="s">
        <v>50</v>
      </c>
      <c r="G166" s="57">
        <v>250</v>
      </c>
      <c r="H166" s="58">
        <v>1.32</v>
      </c>
      <c r="I166" s="59">
        <f t="shared" si="11"/>
        <v>109.9956</v>
      </c>
      <c r="J166" s="60"/>
      <c r="K166" s="80" t="s">
        <v>123</v>
      </c>
      <c r="L166" s="62">
        <f t="shared" si="15"/>
        <v>0</v>
      </c>
      <c r="M166" s="63">
        <f t="shared" si="16"/>
        <v>0</v>
      </c>
      <c r="N166" s="64">
        <f t="shared" si="17"/>
        <v>0</v>
      </c>
      <c r="O166" s="57"/>
      <c r="P166" s="57"/>
      <c r="Q166" s="65"/>
      <c r="R166" s="65"/>
      <c r="S166" s="65"/>
      <c r="T166" s="65"/>
      <c r="U166" s="65"/>
      <c r="V166" s="65"/>
    </row>
    <row r="167" spans="1:22" s="52" customFormat="1" ht="13.5" hidden="1" customHeight="1" x14ac:dyDescent="0.3">
      <c r="A167" s="53">
        <v>0</v>
      </c>
      <c r="B167" s="54" t="s">
        <v>594</v>
      </c>
      <c r="C167" s="54" t="s">
        <v>47</v>
      </c>
      <c r="D167" s="55" t="s">
        <v>48</v>
      </c>
      <c r="E167" s="56" t="s">
        <v>595</v>
      </c>
      <c r="F167" s="57" t="s">
        <v>50</v>
      </c>
      <c r="G167" s="57">
        <v>250</v>
      </c>
      <c r="H167" s="58">
        <v>1.97</v>
      </c>
      <c r="I167" s="59">
        <f t="shared" si="11"/>
        <v>164.1601</v>
      </c>
      <c r="J167" s="60"/>
      <c r="K167" s="80" t="s">
        <v>78</v>
      </c>
      <c r="L167" s="62">
        <f t="shared" si="15"/>
        <v>0</v>
      </c>
      <c r="M167" s="63">
        <f t="shared" si="16"/>
        <v>0</v>
      </c>
      <c r="N167" s="64">
        <f t="shared" si="17"/>
        <v>0</v>
      </c>
      <c r="O167" s="57" t="s">
        <v>61</v>
      </c>
      <c r="P167" s="57" t="s">
        <v>299</v>
      </c>
      <c r="Q167" s="65" t="s">
        <v>596</v>
      </c>
      <c r="R167" s="65" t="s">
        <v>230</v>
      </c>
      <c r="S167" s="65" t="s">
        <v>111</v>
      </c>
      <c r="T167" s="65"/>
      <c r="U167" s="65" t="s">
        <v>597</v>
      </c>
      <c r="V167" s="65" t="s">
        <v>598</v>
      </c>
    </row>
    <row r="168" spans="1:22" s="52" customFormat="1" ht="13.5" hidden="1" customHeight="1" x14ac:dyDescent="0.3">
      <c r="A168" s="53">
        <v>0</v>
      </c>
      <c r="B168" s="54" t="s">
        <v>599</v>
      </c>
      <c r="C168" s="54" t="s">
        <v>47</v>
      </c>
      <c r="D168" s="55" t="s">
        <v>48</v>
      </c>
      <c r="E168" s="56" t="s">
        <v>600</v>
      </c>
      <c r="F168" s="57" t="s">
        <v>50</v>
      </c>
      <c r="G168" s="57">
        <v>250</v>
      </c>
      <c r="H168" s="58">
        <v>1.8800000000000001</v>
      </c>
      <c r="I168" s="59">
        <f t="shared" si="11"/>
        <v>156.66040000000001</v>
      </c>
      <c r="J168" s="60"/>
      <c r="K168" s="61" t="s">
        <v>51</v>
      </c>
      <c r="L168" s="62">
        <f t="shared" si="15"/>
        <v>0</v>
      </c>
      <c r="M168" s="63">
        <f t="shared" si="16"/>
        <v>0</v>
      </c>
      <c r="N168" s="64">
        <f t="shared" si="17"/>
        <v>0</v>
      </c>
      <c r="O168" s="57" t="s">
        <v>207</v>
      </c>
      <c r="P168" s="57" t="s">
        <v>601</v>
      </c>
      <c r="Q168" s="65" t="s">
        <v>602</v>
      </c>
      <c r="R168" s="65"/>
      <c r="S168" s="65"/>
      <c r="T168" s="65"/>
      <c r="U168" s="65" t="s">
        <v>603</v>
      </c>
      <c r="V168" s="65" t="s">
        <v>604</v>
      </c>
    </row>
    <row r="169" spans="1:22" s="52" customFormat="1" ht="13.5" hidden="1" customHeight="1" x14ac:dyDescent="0.3">
      <c r="A169" s="53">
        <v>0</v>
      </c>
      <c r="B169" s="54" t="s">
        <v>605</v>
      </c>
      <c r="C169" s="54" t="s">
        <v>47</v>
      </c>
      <c r="D169" s="55" t="s">
        <v>48</v>
      </c>
      <c r="E169" s="56" t="s">
        <v>606</v>
      </c>
      <c r="F169" s="57" t="s">
        <v>50</v>
      </c>
      <c r="G169" s="57">
        <v>250</v>
      </c>
      <c r="H169" s="58">
        <v>2.1199999999999997</v>
      </c>
      <c r="I169" s="59">
        <f t="shared" si="11"/>
        <v>176.65959999999995</v>
      </c>
      <c r="J169" s="60"/>
      <c r="K169" s="80" t="s">
        <v>78</v>
      </c>
      <c r="L169" s="62">
        <f t="shared" si="15"/>
        <v>0</v>
      </c>
      <c r="M169" s="63">
        <f t="shared" si="16"/>
        <v>0</v>
      </c>
      <c r="N169" s="64">
        <f t="shared" si="17"/>
        <v>0</v>
      </c>
      <c r="O169" s="57" t="s">
        <v>228</v>
      </c>
      <c r="P169" s="57"/>
      <c r="Q169" s="65"/>
      <c r="R169" s="65"/>
      <c r="S169" s="65"/>
      <c r="T169" s="65"/>
      <c r="U169" s="65"/>
      <c r="V169" s="65"/>
    </row>
    <row r="170" spans="1:22" ht="13.5" customHeight="1" x14ac:dyDescent="0.3">
      <c r="A170" s="66" t="s">
        <v>54</v>
      </c>
      <c r="B170" s="67" t="s">
        <v>607</v>
      </c>
      <c r="C170" s="67" t="s">
        <v>56</v>
      </c>
      <c r="D170" s="68" t="s">
        <v>48</v>
      </c>
      <c r="E170" s="69" t="s">
        <v>608</v>
      </c>
      <c r="F170" s="70" t="s">
        <v>50</v>
      </c>
      <c r="G170" s="70">
        <v>250</v>
      </c>
      <c r="H170" s="71">
        <f t="shared" ref="H170:H221" si="18">I170/$M$7</f>
        <v>1.6320652826113045</v>
      </c>
      <c r="I170" s="72">
        <v>136</v>
      </c>
      <c r="J170" s="73"/>
      <c r="K170" s="74" t="s">
        <v>51</v>
      </c>
      <c r="L170" s="75">
        <f t="shared" si="15"/>
        <v>0</v>
      </c>
      <c r="M170" s="76">
        <f t="shared" si="16"/>
        <v>0</v>
      </c>
      <c r="N170" s="77">
        <f t="shared" si="17"/>
        <v>0</v>
      </c>
      <c r="O170" s="70" t="s">
        <v>70</v>
      </c>
      <c r="P170" s="70" t="s">
        <v>609</v>
      </c>
      <c r="Q170" s="78" t="s">
        <v>344</v>
      </c>
      <c r="R170" s="78" t="s">
        <v>73</v>
      </c>
      <c r="S170" s="78" t="s">
        <v>74</v>
      </c>
      <c r="T170" s="78"/>
      <c r="U170" s="78" t="s">
        <v>610</v>
      </c>
      <c r="V170" s="78"/>
    </row>
    <row r="171" spans="1:22" s="52" customFormat="1" ht="13.5" hidden="1" customHeight="1" x14ac:dyDescent="0.3">
      <c r="A171" s="53">
        <v>0</v>
      </c>
      <c r="B171" s="54" t="s">
        <v>611</v>
      </c>
      <c r="C171" s="54" t="s">
        <v>47</v>
      </c>
      <c r="D171" s="55" t="s">
        <v>48</v>
      </c>
      <c r="E171" s="56" t="s">
        <v>612</v>
      </c>
      <c r="F171" s="57" t="s">
        <v>50</v>
      </c>
      <c r="G171" s="57">
        <v>250</v>
      </c>
      <c r="H171" s="58">
        <v>1.6300000000000001</v>
      </c>
      <c r="I171" s="59">
        <f t="shared" ref="I171:I233" si="19">H171*$M$7</f>
        <v>135.8279</v>
      </c>
      <c r="J171" s="60"/>
      <c r="K171" s="61" t="s">
        <v>51</v>
      </c>
      <c r="L171" s="62">
        <f t="shared" si="15"/>
        <v>0</v>
      </c>
      <c r="M171" s="63">
        <f t="shared" si="16"/>
        <v>0</v>
      </c>
      <c r="N171" s="64">
        <f t="shared" si="17"/>
        <v>0</v>
      </c>
      <c r="O171" s="57" t="s">
        <v>228</v>
      </c>
      <c r="P171" s="57" t="s">
        <v>613</v>
      </c>
      <c r="Q171" s="65" t="s">
        <v>614</v>
      </c>
      <c r="R171" s="65" t="s">
        <v>230</v>
      </c>
      <c r="S171" s="65"/>
      <c r="T171" s="65"/>
      <c r="U171" s="65" t="s">
        <v>610</v>
      </c>
      <c r="V171" s="65"/>
    </row>
    <row r="172" spans="1:22" s="52" customFormat="1" ht="13.5" hidden="1" customHeight="1" x14ac:dyDescent="0.3">
      <c r="A172" s="53">
        <v>0</v>
      </c>
      <c r="B172" s="54" t="s">
        <v>615</v>
      </c>
      <c r="C172" s="54" t="s">
        <v>47</v>
      </c>
      <c r="D172" s="55" t="s">
        <v>48</v>
      </c>
      <c r="E172" s="56" t="s">
        <v>616</v>
      </c>
      <c r="F172" s="57" t="s">
        <v>50</v>
      </c>
      <c r="G172" s="57">
        <v>250</v>
      </c>
      <c r="H172" s="58">
        <v>3.1199999999999997</v>
      </c>
      <c r="I172" s="59">
        <f t="shared" si="19"/>
        <v>259.98959999999994</v>
      </c>
      <c r="J172" s="60"/>
      <c r="K172" s="80" t="s">
        <v>78</v>
      </c>
      <c r="L172" s="62">
        <f t="shared" si="15"/>
        <v>0</v>
      </c>
      <c r="M172" s="63">
        <f t="shared" si="16"/>
        <v>0</v>
      </c>
      <c r="N172" s="64">
        <f t="shared" si="17"/>
        <v>0</v>
      </c>
      <c r="O172" s="57" t="s">
        <v>185</v>
      </c>
      <c r="P172" s="57"/>
      <c r="Q172" s="65"/>
      <c r="R172" s="65"/>
      <c r="S172" s="65"/>
      <c r="T172" s="65"/>
      <c r="U172" s="65"/>
      <c r="V172" s="65"/>
    </row>
    <row r="173" spans="1:22" ht="13.5" customHeight="1" x14ac:dyDescent="0.3">
      <c r="A173" s="66">
        <v>100</v>
      </c>
      <c r="B173" s="67" t="s">
        <v>617</v>
      </c>
      <c r="C173" s="67" t="s">
        <v>47</v>
      </c>
      <c r="D173" s="68" t="s">
        <v>48</v>
      </c>
      <c r="E173" s="69" t="s">
        <v>618</v>
      </c>
      <c r="F173" s="70" t="s">
        <v>50</v>
      </c>
      <c r="G173" s="70">
        <v>250</v>
      </c>
      <c r="H173" s="81">
        <v>2.0499999999999998</v>
      </c>
      <c r="I173" s="82">
        <f t="shared" si="19"/>
        <v>170.82649999999998</v>
      </c>
      <c r="J173" s="73"/>
      <c r="K173" s="74" t="s">
        <v>51</v>
      </c>
      <c r="L173" s="75">
        <f t="shared" si="15"/>
        <v>0</v>
      </c>
      <c r="M173" s="76">
        <f t="shared" si="16"/>
        <v>0</v>
      </c>
      <c r="N173" s="77">
        <f t="shared" si="17"/>
        <v>0</v>
      </c>
      <c r="O173" s="70" t="s">
        <v>79</v>
      </c>
      <c r="P173" s="70"/>
      <c r="Q173" s="78"/>
      <c r="R173" s="78"/>
      <c r="S173" s="78"/>
      <c r="T173" s="78"/>
      <c r="U173" s="78"/>
      <c r="V173" s="78"/>
    </row>
    <row r="174" spans="1:22" s="52" customFormat="1" ht="13.5" hidden="1" customHeight="1" x14ac:dyDescent="0.3">
      <c r="A174" s="53">
        <v>0</v>
      </c>
      <c r="B174" s="54" t="s">
        <v>619</v>
      </c>
      <c r="C174" s="54" t="s">
        <v>47</v>
      </c>
      <c r="D174" s="55" t="s">
        <v>48</v>
      </c>
      <c r="E174" s="56" t="s">
        <v>620</v>
      </c>
      <c r="F174" s="57" t="s">
        <v>50</v>
      </c>
      <c r="G174" s="57">
        <v>250</v>
      </c>
      <c r="H174" s="58">
        <v>3.63</v>
      </c>
      <c r="I174" s="59">
        <f t="shared" si="19"/>
        <v>302.48789999999997</v>
      </c>
      <c r="J174" s="60"/>
      <c r="K174" s="80" t="s">
        <v>78</v>
      </c>
      <c r="L174" s="62">
        <f t="shared" si="15"/>
        <v>0</v>
      </c>
      <c r="M174" s="63">
        <f t="shared" si="16"/>
        <v>0</v>
      </c>
      <c r="N174" s="64">
        <f t="shared" si="17"/>
        <v>0</v>
      </c>
      <c r="O174" s="57" t="s">
        <v>61</v>
      </c>
      <c r="P174" s="57" t="s">
        <v>621</v>
      </c>
      <c r="Q174" s="65" t="s">
        <v>622</v>
      </c>
      <c r="R174" s="65" t="s">
        <v>73</v>
      </c>
      <c r="S174" s="65" t="s">
        <v>111</v>
      </c>
      <c r="T174" s="65"/>
      <c r="U174" s="65" t="s">
        <v>623</v>
      </c>
      <c r="V174" s="65"/>
    </row>
    <row r="175" spans="1:22" ht="13.5" customHeight="1" x14ac:dyDescent="0.3">
      <c r="A175" s="66" t="s">
        <v>54</v>
      </c>
      <c r="B175" s="67" t="s">
        <v>624</v>
      </c>
      <c r="C175" s="67" t="s">
        <v>56</v>
      </c>
      <c r="D175" s="79"/>
      <c r="E175" s="69" t="s">
        <v>625</v>
      </c>
      <c r="F175" s="70" t="s">
        <v>50</v>
      </c>
      <c r="G175" s="70">
        <v>250</v>
      </c>
      <c r="H175" s="71">
        <f t="shared" si="18"/>
        <v>0.87603504140165611</v>
      </c>
      <c r="I175" s="72">
        <v>73</v>
      </c>
      <c r="J175" s="73"/>
      <c r="K175" s="74" t="s">
        <v>51</v>
      </c>
      <c r="L175" s="75">
        <f t="shared" si="15"/>
        <v>0</v>
      </c>
      <c r="M175" s="76">
        <f t="shared" si="16"/>
        <v>0</v>
      </c>
      <c r="N175" s="77">
        <f t="shared" si="17"/>
        <v>0</v>
      </c>
      <c r="O175" s="70"/>
      <c r="P175" s="70"/>
      <c r="Q175" s="78"/>
      <c r="R175" s="78"/>
      <c r="S175" s="78"/>
      <c r="T175" s="78"/>
      <c r="U175" s="78"/>
      <c r="V175" s="78"/>
    </row>
    <row r="176" spans="1:22" s="52" customFormat="1" ht="13.5" hidden="1" customHeight="1" x14ac:dyDescent="0.3">
      <c r="A176" s="53">
        <v>0</v>
      </c>
      <c r="B176" s="54" t="s">
        <v>626</v>
      </c>
      <c r="C176" s="54" t="s">
        <v>47</v>
      </c>
      <c r="D176" s="86"/>
      <c r="E176" s="56" t="s">
        <v>627</v>
      </c>
      <c r="F176" s="57" t="s">
        <v>50</v>
      </c>
      <c r="G176" s="57">
        <v>250</v>
      </c>
      <c r="H176" s="58">
        <v>4.68</v>
      </c>
      <c r="I176" s="59">
        <f t="shared" si="19"/>
        <v>389.98439999999999</v>
      </c>
      <c r="J176" s="60"/>
      <c r="K176" s="80" t="s">
        <v>78</v>
      </c>
      <c r="L176" s="62">
        <f t="shared" si="15"/>
        <v>0</v>
      </c>
      <c r="M176" s="63">
        <f t="shared" si="16"/>
        <v>0</v>
      </c>
      <c r="N176" s="64">
        <f t="shared" si="17"/>
        <v>0</v>
      </c>
      <c r="O176" s="57" t="s">
        <v>61</v>
      </c>
      <c r="P176" s="57" t="s">
        <v>628</v>
      </c>
      <c r="Q176" s="65" t="s">
        <v>629</v>
      </c>
      <c r="R176" s="65" t="s">
        <v>630</v>
      </c>
      <c r="S176" s="65" t="s">
        <v>74</v>
      </c>
      <c r="T176" s="65"/>
      <c r="U176" s="65" t="s">
        <v>631</v>
      </c>
      <c r="V176" s="65" t="s">
        <v>632</v>
      </c>
    </row>
    <row r="177" spans="1:22" s="52" customFormat="1" ht="13.5" hidden="1" customHeight="1" x14ac:dyDescent="0.3">
      <c r="A177" s="53">
        <v>0</v>
      </c>
      <c r="B177" s="54" t="s">
        <v>633</v>
      </c>
      <c r="C177" s="54" t="s">
        <v>47</v>
      </c>
      <c r="D177" s="55" t="s">
        <v>48</v>
      </c>
      <c r="E177" s="56" t="s">
        <v>634</v>
      </c>
      <c r="F177" s="57" t="s">
        <v>50</v>
      </c>
      <c r="G177" s="57">
        <v>250</v>
      </c>
      <c r="H177" s="58">
        <v>3.63</v>
      </c>
      <c r="I177" s="59">
        <f t="shared" si="19"/>
        <v>302.48789999999997</v>
      </c>
      <c r="J177" s="60"/>
      <c r="K177" s="61" t="s">
        <v>51</v>
      </c>
      <c r="L177" s="62">
        <f t="shared" si="15"/>
        <v>0</v>
      </c>
      <c r="M177" s="63">
        <f t="shared" si="16"/>
        <v>0</v>
      </c>
      <c r="N177" s="64">
        <f t="shared" si="17"/>
        <v>0</v>
      </c>
      <c r="O177" s="57" t="s">
        <v>79</v>
      </c>
      <c r="P177" s="57"/>
      <c r="Q177" s="65"/>
      <c r="R177" s="65"/>
      <c r="S177" s="65"/>
      <c r="T177" s="65"/>
      <c r="U177" s="65"/>
      <c r="V177" s="65"/>
    </row>
    <row r="178" spans="1:22" ht="13.5" customHeight="1" x14ac:dyDescent="0.3">
      <c r="A178" s="66">
        <v>175</v>
      </c>
      <c r="B178" s="67" t="s">
        <v>635</v>
      </c>
      <c r="C178" s="67" t="s">
        <v>47</v>
      </c>
      <c r="D178" s="68" t="s">
        <v>48</v>
      </c>
      <c r="E178" s="69" t="s">
        <v>636</v>
      </c>
      <c r="F178" s="70" t="s">
        <v>50</v>
      </c>
      <c r="G178" s="70">
        <v>250</v>
      </c>
      <c r="H178" s="81">
        <v>1.26</v>
      </c>
      <c r="I178" s="82">
        <f t="shared" si="19"/>
        <v>104.9958</v>
      </c>
      <c r="J178" s="73"/>
      <c r="K178" s="74" t="s">
        <v>51</v>
      </c>
      <c r="L178" s="75">
        <f t="shared" si="15"/>
        <v>0</v>
      </c>
      <c r="M178" s="76">
        <f t="shared" si="16"/>
        <v>0</v>
      </c>
      <c r="N178" s="77">
        <f t="shared" si="17"/>
        <v>0</v>
      </c>
      <c r="O178" s="70" t="s">
        <v>79</v>
      </c>
      <c r="P178" s="70"/>
      <c r="Q178" s="78"/>
      <c r="R178" s="78"/>
      <c r="S178" s="78"/>
      <c r="T178" s="78"/>
      <c r="U178" s="78"/>
      <c r="V178" s="78"/>
    </row>
    <row r="179" spans="1:22" s="52" customFormat="1" ht="13.5" hidden="1" customHeight="1" x14ac:dyDescent="0.3">
      <c r="A179" s="53">
        <v>0</v>
      </c>
      <c r="B179" s="54" t="s">
        <v>637</v>
      </c>
      <c r="C179" s="54" t="s">
        <v>47</v>
      </c>
      <c r="D179" s="55" t="s">
        <v>48</v>
      </c>
      <c r="E179" s="56" t="s">
        <v>638</v>
      </c>
      <c r="F179" s="57" t="s">
        <v>50</v>
      </c>
      <c r="G179" s="57">
        <v>250</v>
      </c>
      <c r="H179" s="58">
        <v>3.1199999999999997</v>
      </c>
      <c r="I179" s="59">
        <f t="shared" si="19"/>
        <v>259.98959999999994</v>
      </c>
      <c r="J179" s="60"/>
      <c r="K179" s="80" t="s">
        <v>78</v>
      </c>
      <c r="L179" s="62">
        <f t="shared" si="15"/>
        <v>0</v>
      </c>
      <c r="M179" s="63">
        <f t="shared" si="16"/>
        <v>0</v>
      </c>
      <c r="N179" s="64">
        <f t="shared" si="17"/>
        <v>0</v>
      </c>
      <c r="O179" s="57" t="s">
        <v>58</v>
      </c>
      <c r="P179" s="57" t="s">
        <v>639</v>
      </c>
      <c r="Q179" s="65" t="s">
        <v>640</v>
      </c>
      <c r="R179" s="65" t="s">
        <v>641</v>
      </c>
      <c r="S179" s="65" t="s">
        <v>74</v>
      </c>
      <c r="T179" s="65"/>
      <c r="U179" s="65" t="s">
        <v>642</v>
      </c>
      <c r="V179" s="65" t="s">
        <v>643</v>
      </c>
    </row>
    <row r="180" spans="1:22" s="52" customFormat="1" ht="13.5" hidden="1" customHeight="1" x14ac:dyDescent="0.3">
      <c r="A180" s="53">
        <v>0</v>
      </c>
      <c r="B180" s="54" t="s">
        <v>644</v>
      </c>
      <c r="C180" s="54" t="s">
        <v>47</v>
      </c>
      <c r="D180" s="55" t="s">
        <v>48</v>
      </c>
      <c r="E180" s="56" t="s">
        <v>645</v>
      </c>
      <c r="F180" s="57" t="s">
        <v>50</v>
      </c>
      <c r="G180" s="57">
        <v>250</v>
      </c>
      <c r="H180" s="58">
        <v>3.63</v>
      </c>
      <c r="I180" s="59">
        <f t="shared" si="19"/>
        <v>302.48789999999997</v>
      </c>
      <c r="J180" s="60"/>
      <c r="K180" s="80" t="s">
        <v>78</v>
      </c>
      <c r="L180" s="62">
        <f t="shared" si="15"/>
        <v>0</v>
      </c>
      <c r="M180" s="63">
        <f t="shared" si="16"/>
        <v>0</v>
      </c>
      <c r="N180" s="64">
        <f t="shared" si="17"/>
        <v>0</v>
      </c>
      <c r="O180" s="57" t="s">
        <v>207</v>
      </c>
      <c r="P180" s="57" t="s">
        <v>646</v>
      </c>
      <c r="Q180" s="65" t="s">
        <v>647</v>
      </c>
      <c r="R180" s="65" t="s">
        <v>64</v>
      </c>
      <c r="S180" s="65"/>
      <c r="T180" s="65"/>
      <c r="U180" s="65" t="s">
        <v>648</v>
      </c>
      <c r="V180" s="65" t="s">
        <v>649</v>
      </c>
    </row>
    <row r="181" spans="1:22" s="52" customFormat="1" ht="13.5" hidden="1" customHeight="1" x14ac:dyDescent="0.3">
      <c r="A181" s="53">
        <v>0</v>
      </c>
      <c r="B181" s="54" t="s">
        <v>650</v>
      </c>
      <c r="C181" s="54" t="s">
        <v>47</v>
      </c>
      <c r="D181" s="55" t="s">
        <v>48</v>
      </c>
      <c r="E181" s="56" t="s">
        <v>651</v>
      </c>
      <c r="F181" s="57" t="s">
        <v>50</v>
      </c>
      <c r="G181" s="57">
        <v>250</v>
      </c>
      <c r="H181" s="58">
        <v>1.8800000000000001</v>
      </c>
      <c r="I181" s="59">
        <f t="shared" si="19"/>
        <v>156.66040000000001</v>
      </c>
      <c r="J181" s="60"/>
      <c r="K181" s="80" t="s">
        <v>78</v>
      </c>
      <c r="L181" s="62">
        <f t="shared" si="15"/>
        <v>0</v>
      </c>
      <c r="M181" s="63">
        <f t="shared" si="16"/>
        <v>0</v>
      </c>
      <c r="N181" s="64">
        <f t="shared" si="17"/>
        <v>0</v>
      </c>
      <c r="O181" s="57" t="s">
        <v>79</v>
      </c>
      <c r="P181" s="57"/>
      <c r="Q181" s="65"/>
      <c r="R181" s="65"/>
      <c r="S181" s="65"/>
      <c r="T181" s="65"/>
      <c r="U181" s="65"/>
      <c r="V181" s="65"/>
    </row>
    <row r="182" spans="1:22" s="52" customFormat="1" ht="13.5" hidden="1" customHeight="1" x14ac:dyDescent="0.3">
      <c r="A182" s="53">
        <v>0</v>
      </c>
      <c r="B182" s="54" t="s">
        <v>652</v>
      </c>
      <c r="C182" s="54" t="s">
        <v>47</v>
      </c>
      <c r="D182" s="55" t="s">
        <v>48</v>
      </c>
      <c r="E182" s="56" t="s">
        <v>653</v>
      </c>
      <c r="F182" s="57" t="s">
        <v>50</v>
      </c>
      <c r="G182" s="57">
        <v>250</v>
      </c>
      <c r="H182" s="58">
        <v>2.9</v>
      </c>
      <c r="I182" s="59">
        <f t="shared" si="19"/>
        <v>241.65699999999998</v>
      </c>
      <c r="J182" s="60"/>
      <c r="K182" s="61" t="s">
        <v>51</v>
      </c>
      <c r="L182" s="62">
        <f t="shared" si="15"/>
        <v>0</v>
      </c>
      <c r="M182" s="63">
        <f t="shared" si="16"/>
        <v>0</v>
      </c>
      <c r="N182" s="64">
        <f t="shared" si="17"/>
        <v>0</v>
      </c>
      <c r="O182" s="57" t="s">
        <v>250</v>
      </c>
      <c r="P182" s="57"/>
      <c r="Q182" s="65"/>
      <c r="R182" s="65"/>
      <c r="S182" s="65"/>
      <c r="T182" s="65"/>
      <c r="U182" s="65"/>
      <c r="V182" s="65"/>
    </row>
    <row r="183" spans="1:22" s="52" customFormat="1" ht="13.5" hidden="1" customHeight="1" x14ac:dyDescent="0.3">
      <c r="A183" s="53">
        <v>0</v>
      </c>
      <c r="B183" s="54" t="s">
        <v>654</v>
      </c>
      <c r="C183" s="54" t="s">
        <v>47</v>
      </c>
      <c r="D183" s="55" t="s">
        <v>48</v>
      </c>
      <c r="E183" s="56" t="s">
        <v>655</v>
      </c>
      <c r="F183" s="57" t="s">
        <v>50</v>
      </c>
      <c r="G183" s="57">
        <v>250</v>
      </c>
      <c r="H183" s="58">
        <v>3.1199999999999997</v>
      </c>
      <c r="I183" s="59">
        <f t="shared" si="19"/>
        <v>259.98959999999994</v>
      </c>
      <c r="J183" s="60"/>
      <c r="K183" s="80" t="s">
        <v>78</v>
      </c>
      <c r="L183" s="62">
        <f t="shared" si="15"/>
        <v>0</v>
      </c>
      <c r="M183" s="63">
        <f t="shared" si="16"/>
        <v>0</v>
      </c>
      <c r="N183" s="64">
        <f t="shared" si="17"/>
        <v>0</v>
      </c>
      <c r="O183" s="57" t="s">
        <v>79</v>
      </c>
      <c r="P183" s="57"/>
      <c r="Q183" s="65"/>
      <c r="R183" s="65"/>
      <c r="S183" s="65"/>
      <c r="T183" s="65"/>
      <c r="U183" s="65"/>
      <c r="V183" s="65"/>
    </row>
    <row r="184" spans="1:22" s="52" customFormat="1" ht="13.5" hidden="1" customHeight="1" x14ac:dyDescent="0.3">
      <c r="A184" s="53">
        <v>0</v>
      </c>
      <c r="B184" s="54" t="s">
        <v>656</v>
      </c>
      <c r="C184" s="54" t="s">
        <v>47</v>
      </c>
      <c r="D184" s="55" t="s">
        <v>48</v>
      </c>
      <c r="E184" s="56" t="s">
        <v>657</v>
      </c>
      <c r="F184" s="57" t="s">
        <v>50</v>
      </c>
      <c r="G184" s="57">
        <v>250</v>
      </c>
      <c r="H184" s="58">
        <v>3.1199999999999997</v>
      </c>
      <c r="I184" s="59">
        <f t="shared" si="19"/>
        <v>259.98959999999994</v>
      </c>
      <c r="J184" s="60"/>
      <c r="K184" s="80" t="s">
        <v>78</v>
      </c>
      <c r="L184" s="62">
        <f t="shared" si="15"/>
        <v>0</v>
      </c>
      <c r="M184" s="63">
        <f t="shared" si="16"/>
        <v>0</v>
      </c>
      <c r="N184" s="64">
        <f t="shared" si="17"/>
        <v>0</v>
      </c>
      <c r="O184" s="57" t="s">
        <v>79</v>
      </c>
      <c r="P184" s="57"/>
      <c r="Q184" s="65"/>
      <c r="R184" s="65"/>
      <c r="S184" s="65"/>
      <c r="T184" s="65"/>
      <c r="U184" s="65"/>
      <c r="V184" s="65"/>
    </row>
    <row r="185" spans="1:22" s="52" customFormat="1" ht="13.5" hidden="1" customHeight="1" x14ac:dyDescent="0.3">
      <c r="A185" s="53">
        <v>0</v>
      </c>
      <c r="B185" s="54" t="s">
        <v>658</v>
      </c>
      <c r="C185" s="54" t="s">
        <v>47</v>
      </c>
      <c r="D185" s="55" t="s">
        <v>48</v>
      </c>
      <c r="E185" s="56" t="s">
        <v>659</v>
      </c>
      <c r="F185" s="57" t="s">
        <v>50</v>
      </c>
      <c r="G185" s="57">
        <v>250</v>
      </c>
      <c r="H185" s="58">
        <v>1.6300000000000001</v>
      </c>
      <c r="I185" s="59">
        <f t="shared" si="19"/>
        <v>135.8279</v>
      </c>
      <c r="J185" s="60"/>
      <c r="K185" s="80" t="s">
        <v>78</v>
      </c>
      <c r="L185" s="62">
        <f t="shared" si="15"/>
        <v>0</v>
      </c>
      <c r="M185" s="63">
        <f t="shared" si="16"/>
        <v>0</v>
      </c>
      <c r="N185" s="64">
        <f t="shared" si="17"/>
        <v>0</v>
      </c>
      <c r="O185" s="57" t="s">
        <v>79</v>
      </c>
      <c r="P185" s="57"/>
      <c r="Q185" s="65"/>
      <c r="R185" s="65"/>
      <c r="S185" s="65"/>
      <c r="T185" s="65"/>
      <c r="U185" s="65"/>
      <c r="V185" s="65"/>
    </row>
    <row r="186" spans="1:22" s="52" customFormat="1" ht="13.5" hidden="1" customHeight="1" x14ac:dyDescent="0.3">
      <c r="A186" s="53">
        <v>0</v>
      </c>
      <c r="B186" s="54" t="s">
        <v>660</v>
      </c>
      <c r="C186" s="54" t="s">
        <v>47</v>
      </c>
      <c r="D186" s="55" t="s">
        <v>48</v>
      </c>
      <c r="E186" s="56" t="s">
        <v>661</v>
      </c>
      <c r="F186" s="57" t="s">
        <v>50</v>
      </c>
      <c r="G186" s="57">
        <v>250</v>
      </c>
      <c r="H186" s="58">
        <v>2.4899999999999998</v>
      </c>
      <c r="I186" s="59">
        <f t="shared" si="19"/>
        <v>207.49169999999998</v>
      </c>
      <c r="J186" s="60"/>
      <c r="K186" s="80" t="s">
        <v>78</v>
      </c>
      <c r="L186" s="62">
        <f t="shared" si="15"/>
        <v>0</v>
      </c>
      <c r="M186" s="63">
        <f t="shared" si="16"/>
        <v>0</v>
      </c>
      <c r="N186" s="64">
        <f t="shared" si="17"/>
        <v>0</v>
      </c>
      <c r="O186" s="57" t="s">
        <v>250</v>
      </c>
      <c r="P186" s="57"/>
      <c r="Q186" s="65"/>
      <c r="R186" s="65"/>
      <c r="S186" s="65"/>
      <c r="T186" s="65"/>
      <c r="U186" s="65"/>
      <c r="V186" s="65"/>
    </row>
    <row r="187" spans="1:22" s="52" customFormat="1" ht="13.5" hidden="1" customHeight="1" x14ac:dyDescent="0.3">
      <c r="A187" s="53">
        <v>0</v>
      </c>
      <c r="B187" s="54" t="s">
        <v>662</v>
      </c>
      <c r="C187" s="54" t="s">
        <v>47</v>
      </c>
      <c r="D187" s="55" t="s">
        <v>48</v>
      </c>
      <c r="E187" s="56" t="s">
        <v>663</v>
      </c>
      <c r="F187" s="57" t="s">
        <v>50</v>
      </c>
      <c r="G187" s="57">
        <v>250</v>
      </c>
      <c r="H187" s="58">
        <v>1.6300000000000001</v>
      </c>
      <c r="I187" s="59">
        <f t="shared" si="19"/>
        <v>135.8279</v>
      </c>
      <c r="J187" s="60"/>
      <c r="K187" s="80" t="s">
        <v>78</v>
      </c>
      <c r="L187" s="62">
        <f t="shared" si="15"/>
        <v>0</v>
      </c>
      <c r="M187" s="63">
        <f t="shared" si="16"/>
        <v>0</v>
      </c>
      <c r="N187" s="64">
        <f t="shared" si="17"/>
        <v>0</v>
      </c>
      <c r="O187" s="57" t="s">
        <v>52</v>
      </c>
      <c r="P187" s="57"/>
      <c r="Q187" s="65"/>
      <c r="R187" s="65"/>
      <c r="S187" s="65"/>
      <c r="T187" s="65"/>
      <c r="U187" s="65"/>
      <c r="V187" s="65"/>
    </row>
    <row r="188" spans="1:22" s="52" customFormat="1" ht="13.5" hidden="1" customHeight="1" x14ac:dyDescent="0.3">
      <c r="A188" s="53">
        <v>0</v>
      </c>
      <c r="B188" s="54" t="s">
        <v>664</v>
      </c>
      <c r="C188" s="54" t="s">
        <v>47</v>
      </c>
      <c r="D188" s="55" t="s">
        <v>48</v>
      </c>
      <c r="E188" s="56" t="s">
        <v>665</v>
      </c>
      <c r="F188" s="57" t="s">
        <v>50</v>
      </c>
      <c r="G188" s="57">
        <v>250</v>
      </c>
      <c r="H188" s="58">
        <v>3.1199999999999997</v>
      </c>
      <c r="I188" s="59">
        <f t="shared" si="19"/>
        <v>259.98959999999994</v>
      </c>
      <c r="J188" s="60"/>
      <c r="K188" s="80" t="s">
        <v>78</v>
      </c>
      <c r="L188" s="62">
        <f t="shared" si="15"/>
        <v>0</v>
      </c>
      <c r="M188" s="63">
        <f t="shared" si="16"/>
        <v>0</v>
      </c>
      <c r="N188" s="64">
        <f t="shared" si="17"/>
        <v>0</v>
      </c>
      <c r="O188" s="57" t="s">
        <v>58</v>
      </c>
      <c r="P188" s="57"/>
      <c r="Q188" s="65"/>
      <c r="R188" s="65"/>
      <c r="S188" s="65"/>
      <c r="T188" s="65"/>
      <c r="U188" s="65"/>
      <c r="V188" s="65"/>
    </row>
    <row r="189" spans="1:22" s="52" customFormat="1" ht="13.5" hidden="1" customHeight="1" x14ac:dyDescent="0.3">
      <c r="A189" s="53">
        <v>0</v>
      </c>
      <c r="B189" s="54" t="s">
        <v>666</v>
      </c>
      <c r="C189" s="54" t="s">
        <v>47</v>
      </c>
      <c r="D189" s="55" t="s">
        <v>48</v>
      </c>
      <c r="E189" s="56" t="s">
        <v>667</v>
      </c>
      <c r="F189" s="57" t="s">
        <v>50</v>
      </c>
      <c r="G189" s="57">
        <v>250</v>
      </c>
      <c r="H189" s="58">
        <v>1.07</v>
      </c>
      <c r="I189" s="59">
        <f t="shared" si="19"/>
        <v>89.1631</v>
      </c>
      <c r="J189" s="60"/>
      <c r="K189" s="80" t="s">
        <v>78</v>
      </c>
      <c r="L189" s="62">
        <f t="shared" si="15"/>
        <v>0</v>
      </c>
      <c r="M189" s="63">
        <f t="shared" si="16"/>
        <v>0</v>
      </c>
      <c r="N189" s="64">
        <f t="shared" si="17"/>
        <v>0</v>
      </c>
      <c r="O189" s="57" t="s">
        <v>79</v>
      </c>
      <c r="P189" s="57"/>
      <c r="Q189" s="65"/>
      <c r="R189" s="65"/>
      <c r="S189" s="65"/>
      <c r="T189" s="65"/>
      <c r="U189" s="65"/>
      <c r="V189" s="65"/>
    </row>
    <row r="190" spans="1:22" s="52" customFormat="1" ht="13.5" hidden="1" customHeight="1" x14ac:dyDescent="0.3">
      <c r="A190" s="53">
        <v>0</v>
      </c>
      <c r="B190" s="54" t="s">
        <v>668</v>
      </c>
      <c r="C190" s="54" t="s">
        <v>47</v>
      </c>
      <c r="D190" s="55" t="s">
        <v>48</v>
      </c>
      <c r="E190" s="56" t="s">
        <v>669</v>
      </c>
      <c r="F190" s="57" t="s">
        <v>50</v>
      </c>
      <c r="G190" s="57">
        <v>250</v>
      </c>
      <c r="H190" s="58">
        <v>3.63</v>
      </c>
      <c r="I190" s="59">
        <f t="shared" si="19"/>
        <v>302.48789999999997</v>
      </c>
      <c r="J190" s="60"/>
      <c r="K190" s="80" t="s">
        <v>78</v>
      </c>
      <c r="L190" s="62">
        <f t="shared" si="15"/>
        <v>0</v>
      </c>
      <c r="M190" s="63">
        <f t="shared" si="16"/>
        <v>0</v>
      </c>
      <c r="N190" s="64">
        <f t="shared" si="17"/>
        <v>0</v>
      </c>
      <c r="O190" s="57" t="s">
        <v>207</v>
      </c>
      <c r="P190" s="57" t="s">
        <v>670</v>
      </c>
      <c r="Q190" s="65" t="s">
        <v>671</v>
      </c>
      <c r="R190" s="65" t="s">
        <v>82</v>
      </c>
      <c r="S190" s="65" t="s">
        <v>111</v>
      </c>
      <c r="T190" s="65"/>
      <c r="U190" s="65" t="s">
        <v>672</v>
      </c>
      <c r="V190" s="65" t="s">
        <v>673</v>
      </c>
    </row>
    <row r="191" spans="1:22" s="52" customFormat="1" ht="13.5" hidden="1" customHeight="1" x14ac:dyDescent="0.3">
      <c r="A191" s="53">
        <v>0</v>
      </c>
      <c r="B191" s="54" t="s">
        <v>674</v>
      </c>
      <c r="C191" s="54" t="s">
        <v>47</v>
      </c>
      <c r="D191" s="55" t="s">
        <v>48</v>
      </c>
      <c r="E191" s="56" t="s">
        <v>675</v>
      </c>
      <c r="F191" s="57" t="s">
        <v>50</v>
      </c>
      <c r="G191" s="57">
        <v>250</v>
      </c>
      <c r="H191" s="58">
        <v>1.6300000000000001</v>
      </c>
      <c r="I191" s="59">
        <f t="shared" si="19"/>
        <v>135.8279</v>
      </c>
      <c r="J191" s="60"/>
      <c r="K191" s="80" t="s">
        <v>78</v>
      </c>
      <c r="L191" s="62">
        <f t="shared" si="15"/>
        <v>0</v>
      </c>
      <c r="M191" s="63">
        <f t="shared" si="16"/>
        <v>0</v>
      </c>
      <c r="N191" s="64">
        <f t="shared" si="17"/>
        <v>0</v>
      </c>
      <c r="O191" s="57" t="s">
        <v>79</v>
      </c>
      <c r="P191" s="57"/>
      <c r="Q191" s="65"/>
      <c r="R191" s="65"/>
      <c r="S191" s="65"/>
      <c r="T191" s="65"/>
      <c r="U191" s="65"/>
      <c r="V191" s="65"/>
    </row>
    <row r="192" spans="1:22" ht="13.5" customHeight="1" x14ac:dyDescent="0.3">
      <c r="A192" s="66">
        <v>249</v>
      </c>
      <c r="B192" s="67" t="s">
        <v>676</v>
      </c>
      <c r="C192" s="67" t="s">
        <v>56</v>
      </c>
      <c r="D192" s="68" t="s">
        <v>48</v>
      </c>
      <c r="E192" s="69" t="s">
        <v>677</v>
      </c>
      <c r="F192" s="70" t="s">
        <v>50</v>
      </c>
      <c r="G192" s="70">
        <v>250</v>
      </c>
      <c r="H192" s="71">
        <f t="shared" si="18"/>
        <v>0.90003600144005758</v>
      </c>
      <c r="I192" s="72">
        <v>75</v>
      </c>
      <c r="J192" s="73"/>
      <c r="K192" s="83" t="s">
        <v>78</v>
      </c>
      <c r="L192" s="75">
        <f t="shared" si="15"/>
        <v>0</v>
      </c>
      <c r="M192" s="76">
        <f t="shared" si="16"/>
        <v>0</v>
      </c>
      <c r="N192" s="77">
        <f t="shared" si="17"/>
        <v>0</v>
      </c>
      <c r="O192" s="70" t="s">
        <v>61</v>
      </c>
      <c r="P192" s="70" t="s">
        <v>678</v>
      </c>
      <c r="Q192" s="78" t="s">
        <v>308</v>
      </c>
      <c r="R192" s="78" t="s">
        <v>73</v>
      </c>
      <c r="S192" s="78"/>
      <c r="T192" s="78"/>
      <c r="U192" s="78" t="s">
        <v>679</v>
      </c>
      <c r="V192" s="78" t="s">
        <v>680</v>
      </c>
    </row>
    <row r="193" spans="1:22" s="52" customFormat="1" ht="13.5" hidden="1" customHeight="1" x14ac:dyDescent="0.3">
      <c r="A193" s="53">
        <v>0</v>
      </c>
      <c r="B193" s="54" t="s">
        <v>681</v>
      </c>
      <c r="C193" s="54" t="s">
        <v>47</v>
      </c>
      <c r="D193" s="55" t="s">
        <v>48</v>
      </c>
      <c r="E193" s="56" t="s">
        <v>682</v>
      </c>
      <c r="F193" s="57" t="s">
        <v>50</v>
      </c>
      <c r="G193" s="57">
        <v>250</v>
      </c>
      <c r="H193" s="58">
        <v>3.63</v>
      </c>
      <c r="I193" s="59">
        <f t="shared" si="19"/>
        <v>302.48789999999997</v>
      </c>
      <c r="J193" s="60"/>
      <c r="K193" s="80" t="s">
        <v>78</v>
      </c>
      <c r="L193" s="62">
        <f t="shared" si="15"/>
        <v>0</v>
      </c>
      <c r="M193" s="63">
        <f t="shared" si="16"/>
        <v>0</v>
      </c>
      <c r="N193" s="64">
        <f t="shared" si="17"/>
        <v>0</v>
      </c>
      <c r="O193" s="57" t="s">
        <v>343</v>
      </c>
      <c r="P193" s="57" t="s">
        <v>683</v>
      </c>
      <c r="Q193" s="65" t="s">
        <v>219</v>
      </c>
      <c r="R193" s="65" t="s">
        <v>684</v>
      </c>
      <c r="S193" s="65"/>
      <c r="T193" s="65"/>
      <c r="U193" s="65" t="s">
        <v>685</v>
      </c>
      <c r="V193" s="65" t="s">
        <v>686</v>
      </c>
    </row>
    <row r="194" spans="1:22" s="52" customFormat="1" ht="13.5" hidden="1" customHeight="1" x14ac:dyDescent="0.3">
      <c r="A194" s="53">
        <v>0</v>
      </c>
      <c r="B194" s="54" t="s">
        <v>687</v>
      </c>
      <c r="C194" s="54" t="s">
        <v>56</v>
      </c>
      <c r="D194" s="55" t="s">
        <v>48</v>
      </c>
      <c r="E194" s="56" t="s">
        <v>688</v>
      </c>
      <c r="F194" s="57" t="s">
        <v>50</v>
      </c>
      <c r="G194" s="57">
        <v>250</v>
      </c>
      <c r="H194" s="84">
        <f t="shared" si="18"/>
        <v>1.3560542421696868</v>
      </c>
      <c r="I194" s="85">
        <v>113</v>
      </c>
      <c r="J194" s="60"/>
      <c r="K194" s="61" t="s">
        <v>51</v>
      </c>
      <c r="L194" s="62">
        <f t="shared" si="15"/>
        <v>0</v>
      </c>
      <c r="M194" s="63">
        <f t="shared" si="16"/>
        <v>0</v>
      </c>
      <c r="N194" s="64">
        <f t="shared" si="17"/>
        <v>0</v>
      </c>
      <c r="O194" s="57" t="s">
        <v>61</v>
      </c>
      <c r="P194" s="57"/>
      <c r="Q194" s="65" t="s">
        <v>455</v>
      </c>
      <c r="R194" s="65" t="s">
        <v>73</v>
      </c>
      <c r="S194" s="65"/>
      <c r="T194" s="65"/>
      <c r="U194" s="65" t="s">
        <v>689</v>
      </c>
      <c r="V194" s="65" t="s">
        <v>690</v>
      </c>
    </row>
    <row r="195" spans="1:22" ht="13.5" customHeight="1" x14ac:dyDescent="0.3">
      <c r="A195" s="66">
        <v>25</v>
      </c>
      <c r="B195" s="67" t="s">
        <v>691</v>
      </c>
      <c r="C195" s="67" t="s">
        <v>47</v>
      </c>
      <c r="D195" s="68" t="s">
        <v>48</v>
      </c>
      <c r="E195" s="69" t="s">
        <v>692</v>
      </c>
      <c r="F195" s="70" t="s">
        <v>50</v>
      </c>
      <c r="G195" s="70">
        <v>250</v>
      </c>
      <c r="H195" s="81">
        <v>5.6899999999999995</v>
      </c>
      <c r="I195" s="82">
        <f t="shared" si="19"/>
        <v>474.14769999999993</v>
      </c>
      <c r="J195" s="73"/>
      <c r="K195" s="74" t="s">
        <v>51</v>
      </c>
      <c r="L195" s="75">
        <f t="shared" si="15"/>
        <v>0</v>
      </c>
      <c r="M195" s="76">
        <f t="shared" si="16"/>
        <v>0</v>
      </c>
      <c r="N195" s="77">
        <f t="shared" si="17"/>
        <v>0</v>
      </c>
      <c r="O195" s="70" t="s">
        <v>250</v>
      </c>
      <c r="P195" s="70"/>
      <c r="Q195" s="78"/>
      <c r="R195" s="78"/>
      <c r="S195" s="78"/>
      <c r="T195" s="78"/>
      <c r="U195" s="78"/>
      <c r="V195" s="78"/>
    </row>
    <row r="196" spans="1:22" s="52" customFormat="1" ht="13.5" hidden="1" customHeight="1" x14ac:dyDescent="0.3">
      <c r="A196" s="53">
        <v>0</v>
      </c>
      <c r="B196" s="54" t="s">
        <v>693</v>
      </c>
      <c r="C196" s="54" t="s">
        <v>47</v>
      </c>
      <c r="D196" s="55" t="s">
        <v>48</v>
      </c>
      <c r="E196" s="56" t="s">
        <v>694</v>
      </c>
      <c r="F196" s="57" t="s">
        <v>50</v>
      </c>
      <c r="G196" s="57">
        <v>250</v>
      </c>
      <c r="H196" s="58">
        <v>1.1499999999999999</v>
      </c>
      <c r="I196" s="59">
        <f t="shared" si="19"/>
        <v>95.829499999999996</v>
      </c>
      <c r="J196" s="60"/>
      <c r="K196" s="80" t="s">
        <v>78</v>
      </c>
      <c r="L196" s="62">
        <f t="shared" si="15"/>
        <v>0</v>
      </c>
      <c r="M196" s="63">
        <f t="shared" si="16"/>
        <v>0</v>
      </c>
      <c r="N196" s="64">
        <f t="shared" si="17"/>
        <v>0</v>
      </c>
      <c r="O196" s="57" t="s">
        <v>58</v>
      </c>
      <c r="P196" s="57"/>
      <c r="Q196" s="65" t="s">
        <v>695</v>
      </c>
      <c r="R196" s="65"/>
      <c r="S196" s="65"/>
      <c r="T196" s="65"/>
      <c r="U196" s="65" t="s">
        <v>696</v>
      </c>
      <c r="V196" s="65" t="s">
        <v>457</v>
      </c>
    </row>
    <row r="197" spans="1:22" s="52" customFormat="1" ht="13.5" hidden="1" customHeight="1" x14ac:dyDescent="0.3">
      <c r="A197" s="53">
        <v>0</v>
      </c>
      <c r="B197" s="54" t="s">
        <v>697</v>
      </c>
      <c r="C197" s="54" t="s">
        <v>47</v>
      </c>
      <c r="D197" s="55" t="s">
        <v>48</v>
      </c>
      <c r="E197" s="56" t="s">
        <v>698</v>
      </c>
      <c r="F197" s="57" t="s">
        <v>50</v>
      </c>
      <c r="G197" s="57">
        <v>250</v>
      </c>
      <c r="H197" s="58">
        <v>1.57</v>
      </c>
      <c r="I197" s="59">
        <f t="shared" si="19"/>
        <v>130.82810000000001</v>
      </c>
      <c r="J197" s="60"/>
      <c r="K197" s="80" t="s">
        <v>78</v>
      </c>
      <c r="L197" s="62">
        <f t="shared" si="15"/>
        <v>0</v>
      </c>
      <c r="M197" s="63">
        <f t="shared" si="16"/>
        <v>0</v>
      </c>
      <c r="N197" s="64">
        <f t="shared" si="17"/>
        <v>0</v>
      </c>
      <c r="O197" s="57" t="s">
        <v>79</v>
      </c>
      <c r="P197" s="57"/>
      <c r="Q197" s="65"/>
      <c r="R197" s="65"/>
      <c r="S197" s="65"/>
      <c r="T197" s="65"/>
      <c r="U197" s="65"/>
      <c r="V197" s="65"/>
    </row>
    <row r="198" spans="1:22" s="52" customFormat="1" ht="13.5" hidden="1" customHeight="1" x14ac:dyDescent="0.3">
      <c r="A198" s="53">
        <v>0</v>
      </c>
      <c r="B198" s="54" t="s">
        <v>699</v>
      </c>
      <c r="C198" s="54" t="s">
        <v>47</v>
      </c>
      <c r="D198" s="55" t="s">
        <v>48</v>
      </c>
      <c r="E198" s="56" t="s">
        <v>700</v>
      </c>
      <c r="F198" s="57" t="s">
        <v>50</v>
      </c>
      <c r="G198" s="57">
        <v>250</v>
      </c>
      <c r="H198" s="58">
        <v>2.31</v>
      </c>
      <c r="I198" s="59">
        <f t="shared" si="19"/>
        <v>192.4923</v>
      </c>
      <c r="J198" s="60"/>
      <c r="K198" s="80" t="s">
        <v>78</v>
      </c>
      <c r="L198" s="62">
        <f t="shared" si="15"/>
        <v>0</v>
      </c>
      <c r="M198" s="63">
        <f t="shared" si="16"/>
        <v>0</v>
      </c>
      <c r="N198" s="64">
        <f t="shared" si="17"/>
        <v>0</v>
      </c>
      <c r="O198" s="57" t="s">
        <v>61</v>
      </c>
      <c r="P198" s="57" t="s">
        <v>496</v>
      </c>
      <c r="Q198" s="65" t="s">
        <v>117</v>
      </c>
      <c r="R198" s="65" t="s">
        <v>118</v>
      </c>
      <c r="S198" s="65" t="s">
        <v>74</v>
      </c>
      <c r="T198" s="65"/>
      <c r="U198" s="65" t="s">
        <v>161</v>
      </c>
      <c r="V198" s="65" t="s">
        <v>701</v>
      </c>
    </row>
    <row r="199" spans="1:22" s="52" customFormat="1" ht="13.5" hidden="1" customHeight="1" x14ac:dyDescent="0.3">
      <c r="A199" s="53">
        <v>0</v>
      </c>
      <c r="B199" s="54" t="s">
        <v>702</v>
      </c>
      <c r="C199" s="54" t="s">
        <v>47</v>
      </c>
      <c r="D199" s="55" t="s">
        <v>48</v>
      </c>
      <c r="E199" s="56" t="s">
        <v>703</v>
      </c>
      <c r="F199" s="57" t="s">
        <v>50</v>
      </c>
      <c r="G199" s="57">
        <v>250</v>
      </c>
      <c r="H199" s="58">
        <v>2.31</v>
      </c>
      <c r="I199" s="59">
        <f t="shared" si="19"/>
        <v>192.4923</v>
      </c>
      <c r="J199" s="60"/>
      <c r="K199" s="80" t="s">
        <v>78</v>
      </c>
      <c r="L199" s="62">
        <f t="shared" si="15"/>
        <v>0</v>
      </c>
      <c r="M199" s="63">
        <f t="shared" si="16"/>
        <v>0</v>
      </c>
      <c r="N199" s="64">
        <f t="shared" si="17"/>
        <v>0</v>
      </c>
      <c r="O199" s="57" t="s">
        <v>79</v>
      </c>
      <c r="P199" s="57"/>
      <c r="Q199" s="65"/>
      <c r="R199" s="65"/>
      <c r="S199" s="65"/>
      <c r="T199" s="65"/>
      <c r="U199" s="65"/>
      <c r="V199" s="65"/>
    </row>
    <row r="200" spans="1:22" s="52" customFormat="1" ht="13.5" hidden="1" customHeight="1" x14ac:dyDescent="0.3">
      <c r="A200" s="53">
        <v>0</v>
      </c>
      <c r="B200" s="54" t="s">
        <v>704</v>
      </c>
      <c r="C200" s="54" t="s">
        <v>47</v>
      </c>
      <c r="D200" s="55" t="s">
        <v>48</v>
      </c>
      <c r="E200" s="56" t="s">
        <v>705</v>
      </c>
      <c r="F200" s="57" t="s">
        <v>50</v>
      </c>
      <c r="G200" s="57">
        <v>250</v>
      </c>
      <c r="H200" s="58">
        <v>1.97</v>
      </c>
      <c r="I200" s="59">
        <f t="shared" si="19"/>
        <v>164.1601</v>
      </c>
      <c r="J200" s="60"/>
      <c r="K200" s="80" t="s">
        <v>78</v>
      </c>
      <c r="L200" s="62">
        <f t="shared" si="15"/>
        <v>0</v>
      </c>
      <c r="M200" s="63">
        <f t="shared" si="16"/>
        <v>0</v>
      </c>
      <c r="N200" s="64">
        <f t="shared" si="17"/>
        <v>0</v>
      </c>
      <c r="O200" s="57" t="s">
        <v>61</v>
      </c>
      <c r="P200" s="57" t="s">
        <v>706</v>
      </c>
      <c r="Q200" s="65" t="s">
        <v>707</v>
      </c>
      <c r="R200" s="65" t="s">
        <v>64</v>
      </c>
      <c r="S200" s="65" t="s">
        <v>74</v>
      </c>
      <c r="T200" s="65"/>
      <c r="U200" s="65" t="s">
        <v>708</v>
      </c>
      <c r="V200" s="65" t="s">
        <v>709</v>
      </c>
    </row>
    <row r="201" spans="1:22" s="52" customFormat="1" ht="13.5" hidden="1" customHeight="1" x14ac:dyDescent="0.3">
      <c r="A201" s="53">
        <v>0</v>
      </c>
      <c r="B201" s="54" t="s">
        <v>710</v>
      </c>
      <c r="C201" s="54" t="s">
        <v>47</v>
      </c>
      <c r="D201" s="55" t="s">
        <v>48</v>
      </c>
      <c r="E201" s="56" t="s">
        <v>711</v>
      </c>
      <c r="F201" s="57" t="s">
        <v>50</v>
      </c>
      <c r="G201" s="57">
        <v>250</v>
      </c>
      <c r="H201" s="58">
        <v>1.6300000000000001</v>
      </c>
      <c r="I201" s="59">
        <f t="shared" si="19"/>
        <v>135.8279</v>
      </c>
      <c r="J201" s="60"/>
      <c r="K201" s="80" t="s">
        <v>78</v>
      </c>
      <c r="L201" s="62">
        <f t="shared" si="15"/>
        <v>0</v>
      </c>
      <c r="M201" s="63">
        <f t="shared" si="16"/>
        <v>0</v>
      </c>
      <c r="N201" s="64">
        <f t="shared" si="17"/>
        <v>0</v>
      </c>
      <c r="O201" s="57" t="s">
        <v>52</v>
      </c>
      <c r="P201" s="57"/>
      <c r="Q201" s="65"/>
      <c r="R201" s="65"/>
      <c r="S201" s="65"/>
      <c r="T201" s="65"/>
      <c r="U201" s="65"/>
      <c r="V201" s="65"/>
    </row>
    <row r="202" spans="1:22" s="52" customFormat="1" ht="13.5" hidden="1" customHeight="1" x14ac:dyDescent="0.3">
      <c r="A202" s="53">
        <v>0</v>
      </c>
      <c r="B202" s="54" t="s">
        <v>712</v>
      </c>
      <c r="C202" s="54" t="s">
        <v>47</v>
      </c>
      <c r="D202" s="55" t="s">
        <v>48</v>
      </c>
      <c r="E202" s="56" t="s">
        <v>713</v>
      </c>
      <c r="F202" s="57" t="s">
        <v>50</v>
      </c>
      <c r="G202" s="57">
        <v>250</v>
      </c>
      <c r="H202" s="58">
        <v>2.9</v>
      </c>
      <c r="I202" s="59">
        <f t="shared" si="19"/>
        <v>241.65699999999998</v>
      </c>
      <c r="J202" s="60"/>
      <c r="K202" s="80" t="s">
        <v>78</v>
      </c>
      <c r="L202" s="62">
        <f t="shared" si="15"/>
        <v>0</v>
      </c>
      <c r="M202" s="63">
        <f t="shared" si="16"/>
        <v>0</v>
      </c>
      <c r="N202" s="64">
        <f t="shared" si="17"/>
        <v>0</v>
      </c>
      <c r="O202" s="57" t="s">
        <v>79</v>
      </c>
      <c r="P202" s="57"/>
      <c r="Q202" s="65"/>
      <c r="R202" s="65"/>
      <c r="S202" s="65"/>
      <c r="T202" s="65"/>
      <c r="U202" s="65"/>
      <c r="V202" s="65"/>
    </row>
    <row r="203" spans="1:22" s="52" customFormat="1" ht="13.5" hidden="1" customHeight="1" x14ac:dyDescent="0.3">
      <c r="A203" s="53">
        <v>0</v>
      </c>
      <c r="B203" s="54" t="s">
        <v>714</v>
      </c>
      <c r="C203" s="54" t="s">
        <v>47</v>
      </c>
      <c r="D203" s="55" t="s">
        <v>48</v>
      </c>
      <c r="E203" s="56" t="s">
        <v>715</v>
      </c>
      <c r="F203" s="57" t="s">
        <v>50</v>
      </c>
      <c r="G203" s="57">
        <v>250</v>
      </c>
      <c r="H203" s="58">
        <v>2.4899999999999998</v>
      </c>
      <c r="I203" s="59">
        <f t="shared" si="19"/>
        <v>207.49169999999998</v>
      </c>
      <c r="J203" s="60"/>
      <c r="K203" s="80" t="s">
        <v>78</v>
      </c>
      <c r="L203" s="62">
        <f t="shared" si="15"/>
        <v>0</v>
      </c>
      <c r="M203" s="63">
        <f t="shared" si="16"/>
        <v>0</v>
      </c>
      <c r="N203" s="64">
        <f t="shared" si="17"/>
        <v>0</v>
      </c>
      <c r="O203" s="57" t="s">
        <v>79</v>
      </c>
      <c r="P203" s="57"/>
      <c r="Q203" s="65"/>
      <c r="R203" s="65"/>
      <c r="S203" s="65"/>
      <c r="T203" s="65"/>
      <c r="U203" s="65"/>
      <c r="V203" s="65"/>
    </row>
    <row r="204" spans="1:22" s="52" customFormat="1" ht="13.5" hidden="1" customHeight="1" x14ac:dyDescent="0.3">
      <c r="A204" s="53">
        <v>0</v>
      </c>
      <c r="B204" s="54" t="s">
        <v>716</v>
      </c>
      <c r="C204" s="54" t="s">
        <v>47</v>
      </c>
      <c r="D204" s="55" t="s">
        <v>48</v>
      </c>
      <c r="E204" s="56" t="s">
        <v>717</v>
      </c>
      <c r="F204" s="57" t="s">
        <v>50</v>
      </c>
      <c r="G204" s="57">
        <v>250</v>
      </c>
      <c r="H204" s="58">
        <v>1.57</v>
      </c>
      <c r="I204" s="59">
        <f t="shared" si="19"/>
        <v>130.82810000000001</v>
      </c>
      <c r="J204" s="60"/>
      <c r="K204" s="80" t="s">
        <v>78</v>
      </c>
      <c r="L204" s="62">
        <f t="shared" si="15"/>
        <v>0</v>
      </c>
      <c r="M204" s="63">
        <f t="shared" si="16"/>
        <v>0</v>
      </c>
      <c r="N204" s="64">
        <f t="shared" si="17"/>
        <v>0</v>
      </c>
      <c r="O204" s="57" t="s">
        <v>70</v>
      </c>
      <c r="P204" s="57" t="s">
        <v>718</v>
      </c>
      <c r="Q204" s="65" t="s">
        <v>300</v>
      </c>
      <c r="R204" s="65" t="s">
        <v>230</v>
      </c>
      <c r="S204" s="65" t="s">
        <v>74</v>
      </c>
      <c r="T204" s="65"/>
      <c r="U204" s="65" t="s">
        <v>689</v>
      </c>
      <c r="V204" s="65" t="s">
        <v>719</v>
      </c>
    </row>
    <row r="205" spans="1:22" s="52" customFormat="1" ht="13.5" hidden="1" customHeight="1" x14ac:dyDescent="0.3">
      <c r="A205" s="53">
        <v>0</v>
      </c>
      <c r="B205" s="54" t="s">
        <v>720</v>
      </c>
      <c r="C205" s="54" t="s">
        <v>47</v>
      </c>
      <c r="D205" s="55" t="s">
        <v>48</v>
      </c>
      <c r="E205" s="56" t="s">
        <v>721</v>
      </c>
      <c r="F205" s="57" t="s">
        <v>50</v>
      </c>
      <c r="G205" s="57">
        <v>250</v>
      </c>
      <c r="H205" s="58">
        <v>1.8800000000000001</v>
      </c>
      <c r="I205" s="59">
        <f t="shared" si="19"/>
        <v>156.66040000000001</v>
      </c>
      <c r="J205" s="60"/>
      <c r="K205" s="80" t="s">
        <v>78</v>
      </c>
      <c r="L205" s="62">
        <f t="shared" si="15"/>
        <v>0</v>
      </c>
      <c r="M205" s="63">
        <f t="shared" si="16"/>
        <v>0</v>
      </c>
      <c r="N205" s="64">
        <f t="shared" si="17"/>
        <v>0</v>
      </c>
      <c r="O205" s="57" t="s">
        <v>52</v>
      </c>
      <c r="P205" s="57"/>
      <c r="Q205" s="65"/>
      <c r="R205" s="65"/>
      <c r="S205" s="65"/>
      <c r="T205" s="65"/>
      <c r="U205" s="65"/>
      <c r="V205" s="65"/>
    </row>
    <row r="206" spans="1:22" ht="13.5" customHeight="1" x14ac:dyDescent="0.3">
      <c r="A206" s="66">
        <v>150</v>
      </c>
      <c r="B206" s="67" t="s">
        <v>722</v>
      </c>
      <c r="C206" s="67" t="s">
        <v>47</v>
      </c>
      <c r="D206" s="68" t="s">
        <v>48</v>
      </c>
      <c r="E206" s="69" t="s">
        <v>723</v>
      </c>
      <c r="F206" s="70" t="s">
        <v>50</v>
      </c>
      <c r="G206" s="70">
        <v>250</v>
      </c>
      <c r="H206" s="81">
        <v>1.8800000000000001</v>
      </c>
      <c r="I206" s="82">
        <f t="shared" si="19"/>
        <v>156.66040000000001</v>
      </c>
      <c r="J206" s="73"/>
      <c r="K206" s="74" t="s">
        <v>51</v>
      </c>
      <c r="L206" s="75">
        <f t="shared" si="15"/>
        <v>0</v>
      </c>
      <c r="M206" s="76">
        <f t="shared" si="16"/>
        <v>0</v>
      </c>
      <c r="N206" s="77">
        <f t="shared" si="17"/>
        <v>0</v>
      </c>
      <c r="O206" s="70" t="s">
        <v>52</v>
      </c>
      <c r="P206" s="70"/>
      <c r="Q206" s="78"/>
      <c r="R206" s="78"/>
      <c r="S206" s="78"/>
      <c r="T206" s="78"/>
      <c r="U206" s="78"/>
      <c r="V206" s="78"/>
    </row>
    <row r="207" spans="1:22" s="52" customFormat="1" ht="13.5" hidden="1" customHeight="1" x14ac:dyDescent="0.3">
      <c r="A207" s="53">
        <v>0</v>
      </c>
      <c r="B207" s="54" t="s">
        <v>724</v>
      </c>
      <c r="C207" s="54" t="s">
        <v>47</v>
      </c>
      <c r="D207" s="55" t="s">
        <v>48</v>
      </c>
      <c r="E207" s="56" t="s">
        <v>725</v>
      </c>
      <c r="F207" s="57" t="s">
        <v>50</v>
      </c>
      <c r="G207" s="57">
        <v>250</v>
      </c>
      <c r="H207" s="58">
        <v>2.4899999999999998</v>
      </c>
      <c r="I207" s="59">
        <f t="shared" si="19"/>
        <v>207.49169999999998</v>
      </c>
      <c r="J207" s="60"/>
      <c r="K207" s="80" t="s">
        <v>78</v>
      </c>
      <c r="L207" s="62">
        <f t="shared" si="15"/>
        <v>0</v>
      </c>
      <c r="M207" s="63">
        <f t="shared" si="16"/>
        <v>0</v>
      </c>
      <c r="N207" s="64">
        <f t="shared" si="17"/>
        <v>0</v>
      </c>
      <c r="O207" s="57" t="s">
        <v>70</v>
      </c>
      <c r="P207" s="57" t="s">
        <v>116</v>
      </c>
      <c r="Q207" s="65" t="s">
        <v>404</v>
      </c>
      <c r="R207" s="65" t="s">
        <v>73</v>
      </c>
      <c r="S207" s="65" t="s">
        <v>65</v>
      </c>
      <c r="T207" s="65"/>
      <c r="U207" s="65" t="s">
        <v>416</v>
      </c>
      <c r="V207" s="65" t="s">
        <v>726</v>
      </c>
    </row>
    <row r="208" spans="1:22" ht="13.5" customHeight="1" x14ac:dyDescent="0.3">
      <c r="A208" s="66">
        <v>75</v>
      </c>
      <c r="B208" s="67" t="s">
        <v>727</v>
      </c>
      <c r="C208" s="67" t="s">
        <v>47</v>
      </c>
      <c r="D208" s="68" t="s">
        <v>48</v>
      </c>
      <c r="E208" s="69" t="s">
        <v>728</v>
      </c>
      <c r="F208" s="70" t="s">
        <v>50</v>
      </c>
      <c r="G208" s="70">
        <v>250</v>
      </c>
      <c r="H208" s="81">
        <v>1.8800000000000001</v>
      </c>
      <c r="I208" s="82">
        <f t="shared" si="19"/>
        <v>156.66040000000001</v>
      </c>
      <c r="J208" s="73"/>
      <c r="K208" s="74" t="s">
        <v>51</v>
      </c>
      <c r="L208" s="75">
        <f t="shared" si="15"/>
        <v>0</v>
      </c>
      <c r="M208" s="76">
        <f t="shared" si="16"/>
        <v>0</v>
      </c>
      <c r="N208" s="77">
        <f t="shared" si="17"/>
        <v>0</v>
      </c>
      <c r="O208" s="70" t="s">
        <v>58</v>
      </c>
      <c r="P208" s="70"/>
      <c r="Q208" s="78"/>
      <c r="R208" s="78"/>
      <c r="S208" s="78"/>
      <c r="T208" s="78"/>
      <c r="U208" s="78"/>
      <c r="V208" s="78"/>
    </row>
    <row r="209" spans="1:22" s="52" customFormat="1" ht="13.5" hidden="1" customHeight="1" x14ac:dyDescent="0.3">
      <c r="A209" s="53">
        <v>0</v>
      </c>
      <c r="B209" s="54" t="s">
        <v>729</v>
      </c>
      <c r="C209" s="54" t="s">
        <v>47</v>
      </c>
      <c r="D209" s="55" t="s">
        <v>48</v>
      </c>
      <c r="E209" s="56" t="s">
        <v>730</v>
      </c>
      <c r="F209" s="57" t="s">
        <v>50</v>
      </c>
      <c r="G209" s="57">
        <v>250</v>
      </c>
      <c r="H209" s="58">
        <v>2.9</v>
      </c>
      <c r="I209" s="59">
        <f t="shared" si="19"/>
        <v>241.65699999999998</v>
      </c>
      <c r="J209" s="60"/>
      <c r="K209" s="80" t="s">
        <v>78</v>
      </c>
      <c r="L209" s="62">
        <f t="shared" si="15"/>
        <v>0</v>
      </c>
      <c r="M209" s="63">
        <f t="shared" si="16"/>
        <v>0</v>
      </c>
      <c r="N209" s="64">
        <f t="shared" si="17"/>
        <v>0</v>
      </c>
      <c r="O209" s="57" t="s">
        <v>61</v>
      </c>
      <c r="P209" s="57" t="s">
        <v>399</v>
      </c>
      <c r="Q209" s="65" t="s">
        <v>731</v>
      </c>
      <c r="R209" s="65" t="s">
        <v>73</v>
      </c>
      <c r="S209" s="65" t="s">
        <v>74</v>
      </c>
      <c r="T209" s="65"/>
      <c r="U209" s="65" t="s">
        <v>732</v>
      </c>
      <c r="V209" s="65" t="s">
        <v>733</v>
      </c>
    </row>
    <row r="210" spans="1:22" s="52" customFormat="1" ht="13.5" hidden="1" customHeight="1" x14ac:dyDescent="0.3">
      <c r="A210" s="53">
        <v>0</v>
      </c>
      <c r="B210" s="54" t="s">
        <v>734</v>
      </c>
      <c r="C210" s="54" t="s">
        <v>47</v>
      </c>
      <c r="D210" s="55" t="s">
        <v>48</v>
      </c>
      <c r="E210" s="56" t="s">
        <v>735</v>
      </c>
      <c r="F210" s="57" t="s">
        <v>50</v>
      </c>
      <c r="G210" s="57">
        <v>250</v>
      </c>
      <c r="H210" s="58">
        <v>1.97</v>
      </c>
      <c r="I210" s="59">
        <f t="shared" si="19"/>
        <v>164.1601</v>
      </c>
      <c r="J210" s="60"/>
      <c r="K210" s="80" t="s">
        <v>78</v>
      </c>
      <c r="L210" s="62">
        <f t="shared" si="15"/>
        <v>0</v>
      </c>
      <c r="M210" s="63">
        <f t="shared" si="16"/>
        <v>0</v>
      </c>
      <c r="N210" s="64">
        <f t="shared" si="17"/>
        <v>0</v>
      </c>
      <c r="O210" s="57" t="s">
        <v>79</v>
      </c>
      <c r="P210" s="57"/>
      <c r="Q210" s="65"/>
      <c r="R210" s="65"/>
      <c r="S210" s="65"/>
      <c r="T210" s="65"/>
      <c r="U210" s="65"/>
      <c r="V210" s="65"/>
    </row>
    <row r="211" spans="1:22" s="52" customFormat="1" ht="13.5" hidden="1" customHeight="1" x14ac:dyDescent="0.3">
      <c r="A211" s="53">
        <v>0</v>
      </c>
      <c r="B211" s="54" t="s">
        <v>736</v>
      </c>
      <c r="C211" s="54" t="s">
        <v>47</v>
      </c>
      <c r="D211" s="55" t="s">
        <v>48</v>
      </c>
      <c r="E211" s="56" t="s">
        <v>737</v>
      </c>
      <c r="F211" s="57" t="s">
        <v>50</v>
      </c>
      <c r="G211" s="57">
        <v>250</v>
      </c>
      <c r="H211" s="58">
        <v>3.3099999999999996</v>
      </c>
      <c r="I211" s="59">
        <f t="shared" si="19"/>
        <v>275.82229999999998</v>
      </c>
      <c r="J211" s="60"/>
      <c r="K211" s="80" t="s">
        <v>78</v>
      </c>
      <c r="L211" s="62">
        <f t="shared" si="15"/>
        <v>0</v>
      </c>
      <c r="M211" s="63">
        <f t="shared" si="16"/>
        <v>0</v>
      </c>
      <c r="N211" s="64">
        <f t="shared" si="17"/>
        <v>0</v>
      </c>
      <c r="O211" s="57" t="s">
        <v>61</v>
      </c>
      <c r="P211" s="57" t="s">
        <v>738</v>
      </c>
      <c r="Q211" s="65" t="s">
        <v>739</v>
      </c>
      <c r="R211" s="65" t="s">
        <v>64</v>
      </c>
      <c r="S211" s="65"/>
      <c r="T211" s="65"/>
      <c r="U211" s="65" t="s">
        <v>648</v>
      </c>
      <c r="V211" s="65" t="s">
        <v>740</v>
      </c>
    </row>
    <row r="212" spans="1:22" s="52" customFormat="1" ht="13.5" hidden="1" customHeight="1" x14ac:dyDescent="0.3">
      <c r="A212" s="53">
        <v>0</v>
      </c>
      <c r="B212" s="54" t="s">
        <v>741</v>
      </c>
      <c r="C212" s="54" t="s">
        <v>47</v>
      </c>
      <c r="D212" s="86"/>
      <c r="E212" s="56" t="s">
        <v>742</v>
      </c>
      <c r="F212" s="57" t="s">
        <v>50</v>
      </c>
      <c r="G212" s="57">
        <v>250</v>
      </c>
      <c r="H212" s="58">
        <v>1.49</v>
      </c>
      <c r="I212" s="59">
        <f t="shared" si="19"/>
        <v>124.1617</v>
      </c>
      <c r="J212" s="60"/>
      <c r="K212" s="80" t="s">
        <v>123</v>
      </c>
      <c r="L212" s="62">
        <f t="shared" si="15"/>
        <v>0</v>
      </c>
      <c r="M212" s="63">
        <f t="shared" si="16"/>
        <v>0</v>
      </c>
      <c r="N212" s="64">
        <f t="shared" si="17"/>
        <v>0</v>
      </c>
      <c r="O212" s="57"/>
      <c r="P212" s="57"/>
      <c r="Q212" s="65"/>
      <c r="R212" s="65"/>
      <c r="S212" s="65"/>
      <c r="T212" s="65"/>
      <c r="U212" s="65"/>
      <c r="V212" s="65"/>
    </row>
    <row r="213" spans="1:22" s="52" customFormat="1" ht="13.5" hidden="1" customHeight="1" x14ac:dyDescent="0.3">
      <c r="A213" s="53">
        <v>0</v>
      </c>
      <c r="B213" s="54" t="s">
        <v>743</v>
      </c>
      <c r="C213" s="54" t="s">
        <v>47</v>
      </c>
      <c r="D213" s="55" t="s">
        <v>48</v>
      </c>
      <c r="E213" s="56" t="s">
        <v>744</v>
      </c>
      <c r="F213" s="57" t="s">
        <v>50</v>
      </c>
      <c r="G213" s="57">
        <v>250</v>
      </c>
      <c r="H213" s="58">
        <v>2.9</v>
      </c>
      <c r="I213" s="59">
        <f t="shared" si="19"/>
        <v>241.65699999999998</v>
      </c>
      <c r="J213" s="60"/>
      <c r="K213" s="80" t="s">
        <v>78</v>
      </c>
      <c r="L213" s="62">
        <f t="shared" si="15"/>
        <v>0</v>
      </c>
      <c r="M213" s="63">
        <f t="shared" si="16"/>
        <v>0</v>
      </c>
      <c r="N213" s="64">
        <f t="shared" si="17"/>
        <v>0</v>
      </c>
      <c r="O213" s="57" t="s">
        <v>61</v>
      </c>
      <c r="P213" s="57" t="s">
        <v>745</v>
      </c>
      <c r="Q213" s="65" t="s">
        <v>746</v>
      </c>
      <c r="R213" s="65" t="s">
        <v>73</v>
      </c>
      <c r="S213" s="65" t="s">
        <v>578</v>
      </c>
      <c r="T213" s="65"/>
      <c r="U213" s="65" t="s">
        <v>177</v>
      </c>
      <c r="V213" s="65" t="s">
        <v>747</v>
      </c>
    </row>
    <row r="214" spans="1:22" s="52" customFormat="1" ht="13.5" hidden="1" customHeight="1" x14ac:dyDescent="0.3">
      <c r="A214" s="53">
        <v>0</v>
      </c>
      <c r="B214" s="54" t="s">
        <v>748</v>
      </c>
      <c r="C214" s="54" t="s">
        <v>47</v>
      </c>
      <c r="D214" s="55" t="s">
        <v>48</v>
      </c>
      <c r="E214" s="56" t="s">
        <v>749</v>
      </c>
      <c r="F214" s="57" t="s">
        <v>50</v>
      </c>
      <c r="G214" s="57">
        <v>250</v>
      </c>
      <c r="H214" s="58">
        <v>2.4899999999999998</v>
      </c>
      <c r="I214" s="59">
        <f t="shared" si="19"/>
        <v>207.49169999999998</v>
      </c>
      <c r="J214" s="60"/>
      <c r="K214" s="80" t="s">
        <v>78</v>
      </c>
      <c r="L214" s="62">
        <f t="shared" si="15"/>
        <v>0</v>
      </c>
      <c r="M214" s="63">
        <f t="shared" si="16"/>
        <v>0</v>
      </c>
      <c r="N214" s="64">
        <f t="shared" si="17"/>
        <v>0</v>
      </c>
      <c r="O214" s="57" t="s">
        <v>79</v>
      </c>
      <c r="P214" s="57"/>
      <c r="Q214" s="65"/>
      <c r="R214" s="65"/>
      <c r="S214" s="65"/>
      <c r="T214" s="65"/>
      <c r="U214" s="65"/>
      <c r="V214" s="65"/>
    </row>
    <row r="215" spans="1:22" ht="13.5" customHeight="1" x14ac:dyDescent="0.3">
      <c r="A215" s="66" t="s">
        <v>54</v>
      </c>
      <c r="B215" s="67" t="s">
        <v>750</v>
      </c>
      <c r="C215" s="67" t="s">
        <v>47</v>
      </c>
      <c r="D215" s="68" t="s">
        <v>48</v>
      </c>
      <c r="E215" s="69" t="s">
        <v>751</v>
      </c>
      <c r="F215" s="70" t="s">
        <v>50</v>
      </c>
      <c r="G215" s="70">
        <v>250</v>
      </c>
      <c r="H215" s="81">
        <v>1.59</v>
      </c>
      <c r="I215" s="82">
        <f t="shared" si="19"/>
        <v>132.49469999999999</v>
      </c>
      <c r="J215" s="73"/>
      <c r="K215" s="74" t="s">
        <v>51</v>
      </c>
      <c r="L215" s="75">
        <f t="shared" ref="L215:L278" si="20">J215/G215</f>
        <v>0</v>
      </c>
      <c r="M215" s="76">
        <f t="shared" si="16"/>
        <v>0</v>
      </c>
      <c r="N215" s="77">
        <f t="shared" si="17"/>
        <v>0</v>
      </c>
      <c r="O215" s="70" t="s">
        <v>61</v>
      </c>
      <c r="P215" s="70" t="s">
        <v>752</v>
      </c>
      <c r="Q215" s="78" t="s">
        <v>455</v>
      </c>
      <c r="R215" s="78" t="s">
        <v>73</v>
      </c>
      <c r="S215" s="78" t="s">
        <v>65</v>
      </c>
      <c r="T215" s="78"/>
      <c r="U215" s="78" t="s">
        <v>753</v>
      </c>
      <c r="V215" s="78" t="s">
        <v>690</v>
      </c>
    </row>
    <row r="216" spans="1:22" s="52" customFormat="1" ht="13.5" hidden="1" customHeight="1" x14ac:dyDescent="0.3">
      <c r="A216" s="53">
        <v>0</v>
      </c>
      <c r="B216" s="54" t="s">
        <v>754</v>
      </c>
      <c r="C216" s="54" t="s">
        <v>56</v>
      </c>
      <c r="D216" s="55" t="s">
        <v>48</v>
      </c>
      <c r="E216" s="56" t="s">
        <v>751</v>
      </c>
      <c r="F216" s="57" t="s">
        <v>50</v>
      </c>
      <c r="G216" s="57">
        <v>250</v>
      </c>
      <c r="H216" s="84">
        <f t="shared" si="18"/>
        <v>1.4760590423616946</v>
      </c>
      <c r="I216" s="85">
        <v>123</v>
      </c>
      <c r="J216" s="60"/>
      <c r="K216" s="80" t="s">
        <v>78</v>
      </c>
      <c r="L216" s="62">
        <f t="shared" si="20"/>
        <v>0</v>
      </c>
      <c r="M216" s="63">
        <f t="shared" ref="M216:M279" si="21">IF(J216&gt;=100,H216*J216*0.85,H216*J216)</f>
        <v>0</v>
      </c>
      <c r="N216" s="64">
        <f t="shared" ref="N216:N279" si="22">IF(J216&gt;=100,I216*J216*0.85,I216*J216)</f>
        <v>0</v>
      </c>
      <c r="O216" s="57" t="s">
        <v>61</v>
      </c>
      <c r="P216" s="57" t="s">
        <v>752</v>
      </c>
      <c r="Q216" s="65" t="s">
        <v>455</v>
      </c>
      <c r="R216" s="65" t="s">
        <v>73</v>
      </c>
      <c r="S216" s="65" t="s">
        <v>65</v>
      </c>
      <c r="T216" s="65"/>
      <c r="U216" s="65" t="s">
        <v>753</v>
      </c>
      <c r="V216" s="65" t="s">
        <v>690</v>
      </c>
    </row>
    <row r="217" spans="1:22" s="52" customFormat="1" ht="13.5" hidden="1" customHeight="1" x14ac:dyDescent="0.3">
      <c r="A217" s="53">
        <v>0</v>
      </c>
      <c r="B217" s="54" t="s">
        <v>755</v>
      </c>
      <c r="C217" s="54" t="s">
        <v>47</v>
      </c>
      <c r="D217" s="55" t="s">
        <v>48</v>
      </c>
      <c r="E217" s="56" t="s">
        <v>756</v>
      </c>
      <c r="F217" s="57" t="s">
        <v>50</v>
      </c>
      <c r="G217" s="57">
        <v>250</v>
      </c>
      <c r="H217" s="58">
        <v>2.9</v>
      </c>
      <c r="I217" s="59">
        <f t="shared" si="19"/>
        <v>241.65699999999998</v>
      </c>
      <c r="J217" s="60"/>
      <c r="K217" s="80" t="s">
        <v>78</v>
      </c>
      <c r="L217" s="62">
        <f t="shared" si="20"/>
        <v>0</v>
      </c>
      <c r="M217" s="63">
        <f t="shared" si="21"/>
        <v>0</v>
      </c>
      <c r="N217" s="64">
        <f t="shared" si="22"/>
        <v>0</v>
      </c>
      <c r="O217" s="57" t="s">
        <v>79</v>
      </c>
      <c r="P217" s="57"/>
      <c r="Q217" s="65"/>
      <c r="R217" s="65"/>
      <c r="S217" s="65"/>
      <c r="T217" s="65"/>
      <c r="U217" s="65"/>
      <c r="V217" s="65"/>
    </row>
    <row r="218" spans="1:22" ht="13.5" customHeight="1" x14ac:dyDescent="0.3">
      <c r="A218" s="66">
        <v>25</v>
      </c>
      <c r="B218" s="67" t="s">
        <v>757</v>
      </c>
      <c r="C218" s="67" t="s">
        <v>47</v>
      </c>
      <c r="D218" s="68" t="s">
        <v>48</v>
      </c>
      <c r="E218" s="69" t="s">
        <v>758</v>
      </c>
      <c r="F218" s="70" t="s">
        <v>50</v>
      </c>
      <c r="G218" s="70">
        <v>250</v>
      </c>
      <c r="H218" s="81">
        <v>1.57</v>
      </c>
      <c r="I218" s="82">
        <f t="shared" si="19"/>
        <v>130.82810000000001</v>
      </c>
      <c r="J218" s="73"/>
      <c r="K218" s="83" t="s">
        <v>78</v>
      </c>
      <c r="L218" s="75">
        <f t="shared" si="20"/>
        <v>0</v>
      </c>
      <c r="M218" s="76">
        <f t="shared" si="21"/>
        <v>0</v>
      </c>
      <c r="N218" s="77">
        <f t="shared" si="22"/>
        <v>0</v>
      </c>
      <c r="O218" s="70" t="s">
        <v>70</v>
      </c>
      <c r="P218" s="70" t="s">
        <v>759</v>
      </c>
      <c r="Q218" s="78" t="s">
        <v>760</v>
      </c>
      <c r="R218" s="78" t="s">
        <v>64</v>
      </c>
      <c r="S218" s="78"/>
      <c r="T218" s="78"/>
      <c r="U218" s="78" t="s">
        <v>761</v>
      </c>
      <c r="V218" s="78" t="s">
        <v>762</v>
      </c>
    </row>
    <row r="219" spans="1:22" ht="13.5" customHeight="1" x14ac:dyDescent="0.3">
      <c r="A219" s="66">
        <v>175</v>
      </c>
      <c r="B219" s="67" t="s">
        <v>763</v>
      </c>
      <c r="C219" s="67" t="s">
        <v>47</v>
      </c>
      <c r="D219" s="68" t="s">
        <v>48</v>
      </c>
      <c r="E219" s="69" t="s">
        <v>764</v>
      </c>
      <c r="F219" s="70" t="s">
        <v>50</v>
      </c>
      <c r="G219" s="70">
        <v>250</v>
      </c>
      <c r="H219" s="81">
        <v>1.32</v>
      </c>
      <c r="I219" s="82">
        <f t="shared" si="19"/>
        <v>109.9956</v>
      </c>
      <c r="J219" s="73"/>
      <c r="K219" s="74" t="s">
        <v>51</v>
      </c>
      <c r="L219" s="75">
        <f t="shared" si="20"/>
        <v>0</v>
      </c>
      <c r="M219" s="76">
        <f t="shared" si="21"/>
        <v>0</v>
      </c>
      <c r="N219" s="77">
        <f t="shared" si="22"/>
        <v>0</v>
      </c>
      <c r="O219" s="70" t="s">
        <v>250</v>
      </c>
      <c r="P219" s="70"/>
      <c r="Q219" s="78"/>
      <c r="R219" s="78"/>
      <c r="S219" s="78"/>
      <c r="T219" s="78"/>
      <c r="U219" s="78"/>
      <c r="V219" s="78"/>
    </row>
    <row r="220" spans="1:22" s="52" customFormat="1" ht="13.5" hidden="1" customHeight="1" x14ac:dyDescent="0.3">
      <c r="A220" s="53">
        <v>0</v>
      </c>
      <c r="B220" s="54" t="s">
        <v>765</v>
      </c>
      <c r="C220" s="54" t="s">
        <v>47</v>
      </c>
      <c r="D220" s="55" t="s">
        <v>48</v>
      </c>
      <c r="E220" s="56" t="s">
        <v>766</v>
      </c>
      <c r="F220" s="57" t="s">
        <v>50</v>
      </c>
      <c r="G220" s="57">
        <v>250</v>
      </c>
      <c r="H220" s="58">
        <v>3.1199999999999997</v>
      </c>
      <c r="I220" s="59">
        <f t="shared" si="19"/>
        <v>259.98959999999994</v>
      </c>
      <c r="J220" s="60"/>
      <c r="K220" s="80" t="s">
        <v>78</v>
      </c>
      <c r="L220" s="62">
        <f t="shared" si="20"/>
        <v>0</v>
      </c>
      <c r="M220" s="63">
        <f t="shared" si="21"/>
        <v>0</v>
      </c>
      <c r="N220" s="64">
        <f t="shared" si="22"/>
        <v>0</v>
      </c>
      <c r="O220" s="57" t="s">
        <v>79</v>
      </c>
      <c r="P220" s="57"/>
      <c r="Q220" s="65"/>
      <c r="R220" s="65"/>
      <c r="S220" s="65"/>
      <c r="T220" s="65"/>
      <c r="U220" s="65"/>
      <c r="V220" s="65"/>
    </row>
    <row r="221" spans="1:22" s="52" customFormat="1" ht="13.5" hidden="1" customHeight="1" x14ac:dyDescent="0.3">
      <c r="A221" s="53">
        <v>0</v>
      </c>
      <c r="B221" s="54" t="s">
        <v>767</v>
      </c>
      <c r="C221" s="54" t="s">
        <v>56</v>
      </c>
      <c r="D221" s="55" t="s">
        <v>48</v>
      </c>
      <c r="E221" s="56" t="s">
        <v>768</v>
      </c>
      <c r="F221" s="57" t="s">
        <v>50</v>
      </c>
      <c r="G221" s="57">
        <v>250</v>
      </c>
      <c r="H221" s="84">
        <f t="shared" si="18"/>
        <v>1.0560422416896675</v>
      </c>
      <c r="I221" s="85">
        <v>88</v>
      </c>
      <c r="J221" s="60"/>
      <c r="K221" s="80" t="s">
        <v>78</v>
      </c>
      <c r="L221" s="62">
        <f t="shared" si="20"/>
        <v>0</v>
      </c>
      <c r="M221" s="63">
        <f t="shared" si="21"/>
        <v>0</v>
      </c>
      <c r="N221" s="64">
        <f t="shared" si="22"/>
        <v>0</v>
      </c>
      <c r="O221" s="57" t="s">
        <v>70</v>
      </c>
      <c r="P221" s="57" t="s">
        <v>126</v>
      </c>
      <c r="Q221" s="65" t="s">
        <v>344</v>
      </c>
      <c r="R221" s="65" t="s">
        <v>64</v>
      </c>
      <c r="S221" s="65"/>
      <c r="T221" s="65"/>
      <c r="U221" s="65" t="s">
        <v>769</v>
      </c>
      <c r="V221" s="65"/>
    </row>
    <row r="222" spans="1:22" s="52" customFormat="1" ht="13.5" hidden="1" customHeight="1" x14ac:dyDescent="0.3">
      <c r="A222" s="53">
        <v>0</v>
      </c>
      <c r="B222" s="54" t="s">
        <v>770</v>
      </c>
      <c r="C222" s="54" t="s">
        <v>47</v>
      </c>
      <c r="D222" s="55" t="s">
        <v>48</v>
      </c>
      <c r="E222" s="56" t="s">
        <v>771</v>
      </c>
      <c r="F222" s="57" t="s">
        <v>50</v>
      </c>
      <c r="G222" s="57">
        <v>250</v>
      </c>
      <c r="H222" s="58">
        <v>2.9</v>
      </c>
      <c r="I222" s="59">
        <f t="shared" si="19"/>
        <v>241.65699999999998</v>
      </c>
      <c r="J222" s="60"/>
      <c r="K222" s="80" t="s">
        <v>78</v>
      </c>
      <c r="L222" s="62">
        <f t="shared" si="20"/>
        <v>0</v>
      </c>
      <c r="M222" s="63">
        <f t="shared" si="21"/>
        <v>0</v>
      </c>
      <c r="N222" s="64">
        <f t="shared" si="22"/>
        <v>0</v>
      </c>
      <c r="O222" s="57" t="s">
        <v>52</v>
      </c>
      <c r="P222" s="57"/>
      <c r="Q222" s="65"/>
      <c r="R222" s="65"/>
      <c r="S222" s="65"/>
      <c r="T222" s="65"/>
      <c r="U222" s="65"/>
      <c r="V222" s="65"/>
    </row>
    <row r="223" spans="1:22" s="52" customFormat="1" ht="13.5" hidden="1" customHeight="1" x14ac:dyDescent="0.3">
      <c r="A223" s="53">
        <v>0</v>
      </c>
      <c r="B223" s="54" t="s">
        <v>772</v>
      </c>
      <c r="C223" s="54" t="s">
        <v>47</v>
      </c>
      <c r="D223" s="55" t="s">
        <v>48</v>
      </c>
      <c r="E223" s="56" t="s">
        <v>773</v>
      </c>
      <c r="F223" s="57" t="s">
        <v>50</v>
      </c>
      <c r="G223" s="57">
        <v>250</v>
      </c>
      <c r="H223" s="58">
        <v>2.9</v>
      </c>
      <c r="I223" s="59">
        <f t="shared" si="19"/>
        <v>241.65699999999998</v>
      </c>
      <c r="J223" s="60"/>
      <c r="K223" s="80" t="s">
        <v>78</v>
      </c>
      <c r="L223" s="62">
        <f t="shared" si="20"/>
        <v>0</v>
      </c>
      <c r="M223" s="63">
        <f t="shared" si="21"/>
        <v>0</v>
      </c>
      <c r="N223" s="64">
        <f t="shared" si="22"/>
        <v>0</v>
      </c>
      <c r="O223" s="57" t="s">
        <v>61</v>
      </c>
      <c r="P223" s="57"/>
      <c r="Q223" s="65" t="s">
        <v>774</v>
      </c>
      <c r="R223" s="65" t="s">
        <v>118</v>
      </c>
      <c r="S223" s="65"/>
      <c r="T223" s="65"/>
      <c r="U223" s="65" t="s">
        <v>775</v>
      </c>
      <c r="V223" s="65"/>
    </row>
    <row r="224" spans="1:22" s="52" customFormat="1" ht="13.5" hidden="1" customHeight="1" x14ac:dyDescent="0.3">
      <c r="A224" s="53">
        <v>0</v>
      </c>
      <c r="B224" s="54" t="s">
        <v>776</v>
      </c>
      <c r="C224" s="54" t="s">
        <v>47</v>
      </c>
      <c r="D224" s="55" t="s">
        <v>48</v>
      </c>
      <c r="E224" s="56" t="s">
        <v>777</v>
      </c>
      <c r="F224" s="57" t="s">
        <v>50</v>
      </c>
      <c r="G224" s="57">
        <v>250</v>
      </c>
      <c r="H224" s="58">
        <v>2.4899999999999998</v>
      </c>
      <c r="I224" s="59">
        <f t="shared" si="19"/>
        <v>207.49169999999998</v>
      </c>
      <c r="J224" s="60"/>
      <c r="K224" s="80" t="s">
        <v>78</v>
      </c>
      <c r="L224" s="62">
        <f t="shared" si="20"/>
        <v>0</v>
      </c>
      <c r="M224" s="63">
        <f t="shared" si="21"/>
        <v>0</v>
      </c>
      <c r="N224" s="64">
        <f t="shared" si="22"/>
        <v>0</v>
      </c>
      <c r="O224" s="57" t="s">
        <v>79</v>
      </c>
      <c r="P224" s="57"/>
      <c r="Q224" s="65"/>
      <c r="R224" s="65"/>
      <c r="S224" s="65"/>
      <c r="T224" s="65"/>
      <c r="U224" s="65"/>
      <c r="V224" s="65"/>
    </row>
    <row r="225" spans="1:22" s="52" customFormat="1" ht="13.5" hidden="1" customHeight="1" x14ac:dyDescent="0.3">
      <c r="A225" s="53">
        <v>0</v>
      </c>
      <c r="B225" s="54" t="s">
        <v>778</v>
      </c>
      <c r="C225" s="54" t="s">
        <v>47</v>
      </c>
      <c r="D225" s="55" t="s">
        <v>48</v>
      </c>
      <c r="E225" s="56" t="s">
        <v>779</v>
      </c>
      <c r="F225" s="57" t="s">
        <v>50</v>
      </c>
      <c r="G225" s="57">
        <v>250</v>
      </c>
      <c r="H225" s="58">
        <v>2.4899999999999998</v>
      </c>
      <c r="I225" s="59">
        <f t="shared" si="19"/>
        <v>207.49169999999998</v>
      </c>
      <c r="J225" s="60"/>
      <c r="K225" s="80" t="s">
        <v>78</v>
      </c>
      <c r="L225" s="62">
        <f t="shared" si="20"/>
        <v>0</v>
      </c>
      <c r="M225" s="63">
        <f t="shared" si="21"/>
        <v>0</v>
      </c>
      <c r="N225" s="64">
        <f t="shared" si="22"/>
        <v>0</v>
      </c>
      <c r="O225" s="57" t="s">
        <v>61</v>
      </c>
      <c r="P225" s="57" t="s">
        <v>218</v>
      </c>
      <c r="Q225" s="65" t="s">
        <v>780</v>
      </c>
      <c r="R225" s="65" t="s">
        <v>73</v>
      </c>
      <c r="S225" s="65" t="s">
        <v>74</v>
      </c>
      <c r="T225" s="65"/>
      <c r="U225" s="65" t="s">
        <v>781</v>
      </c>
      <c r="V225" s="65"/>
    </row>
    <row r="226" spans="1:22" s="52" customFormat="1" ht="13.5" hidden="1" customHeight="1" x14ac:dyDescent="0.3">
      <c r="A226" s="53">
        <v>0</v>
      </c>
      <c r="B226" s="54" t="s">
        <v>782</v>
      </c>
      <c r="C226" s="54" t="s">
        <v>47</v>
      </c>
      <c r="D226" s="55" t="s">
        <v>48</v>
      </c>
      <c r="E226" s="56" t="s">
        <v>783</v>
      </c>
      <c r="F226" s="57" t="s">
        <v>50</v>
      </c>
      <c r="G226" s="57">
        <v>250</v>
      </c>
      <c r="H226" s="58">
        <v>1.49</v>
      </c>
      <c r="I226" s="59">
        <f t="shared" si="19"/>
        <v>124.1617</v>
      </c>
      <c r="J226" s="60"/>
      <c r="K226" s="80" t="s">
        <v>78</v>
      </c>
      <c r="L226" s="62">
        <f t="shared" si="20"/>
        <v>0</v>
      </c>
      <c r="M226" s="63">
        <f t="shared" si="21"/>
        <v>0</v>
      </c>
      <c r="N226" s="64">
        <f t="shared" si="22"/>
        <v>0</v>
      </c>
      <c r="O226" s="57" t="s">
        <v>58</v>
      </c>
      <c r="P226" s="57"/>
      <c r="Q226" s="65"/>
      <c r="R226" s="65"/>
      <c r="S226" s="65"/>
      <c r="T226" s="65"/>
      <c r="U226" s="65"/>
      <c r="V226" s="65"/>
    </row>
    <row r="227" spans="1:22" s="52" customFormat="1" ht="13.5" hidden="1" customHeight="1" x14ac:dyDescent="0.3">
      <c r="A227" s="53">
        <v>0</v>
      </c>
      <c r="B227" s="54" t="s">
        <v>784</v>
      </c>
      <c r="C227" s="54" t="s">
        <v>47</v>
      </c>
      <c r="D227" s="55" t="s">
        <v>48</v>
      </c>
      <c r="E227" s="56" t="s">
        <v>785</v>
      </c>
      <c r="F227" s="57" t="s">
        <v>50</v>
      </c>
      <c r="G227" s="57">
        <v>250</v>
      </c>
      <c r="H227" s="58">
        <v>3.1199999999999997</v>
      </c>
      <c r="I227" s="59">
        <f t="shared" si="19"/>
        <v>259.98959999999994</v>
      </c>
      <c r="J227" s="60"/>
      <c r="K227" s="80" t="s">
        <v>78</v>
      </c>
      <c r="L227" s="62">
        <f t="shared" si="20"/>
        <v>0</v>
      </c>
      <c r="M227" s="63">
        <f t="shared" si="21"/>
        <v>0</v>
      </c>
      <c r="N227" s="64">
        <f t="shared" si="22"/>
        <v>0</v>
      </c>
      <c r="O227" s="57" t="s">
        <v>79</v>
      </c>
      <c r="P227" s="57"/>
      <c r="Q227" s="65"/>
      <c r="R227" s="65"/>
      <c r="S227" s="65"/>
      <c r="T227" s="65"/>
      <c r="U227" s="65"/>
      <c r="V227" s="65"/>
    </row>
    <row r="228" spans="1:22" s="52" customFormat="1" ht="13.5" hidden="1" customHeight="1" x14ac:dyDescent="0.3">
      <c r="A228" s="53">
        <v>0</v>
      </c>
      <c r="B228" s="54" t="s">
        <v>786</v>
      </c>
      <c r="C228" s="54" t="s">
        <v>47</v>
      </c>
      <c r="D228" s="55" t="s">
        <v>48</v>
      </c>
      <c r="E228" s="56" t="s">
        <v>787</v>
      </c>
      <c r="F228" s="57" t="s">
        <v>50</v>
      </c>
      <c r="G228" s="57">
        <v>250</v>
      </c>
      <c r="H228" s="58">
        <v>2.4899999999999998</v>
      </c>
      <c r="I228" s="59">
        <f t="shared" si="19"/>
        <v>207.49169999999998</v>
      </c>
      <c r="J228" s="60"/>
      <c r="K228" s="80" t="s">
        <v>78</v>
      </c>
      <c r="L228" s="62">
        <f t="shared" si="20"/>
        <v>0</v>
      </c>
      <c r="M228" s="63">
        <f t="shared" si="21"/>
        <v>0</v>
      </c>
      <c r="N228" s="64">
        <f t="shared" si="22"/>
        <v>0</v>
      </c>
      <c r="O228" s="57" t="s">
        <v>79</v>
      </c>
      <c r="P228" s="57"/>
      <c r="Q228" s="65"/>
      <c r="R228" s="65"/>
      <c r="S228" s="65"/>
      <c r="T228" s="65"/>
      <c r="U228" s="65"/>
      <c r="V228" s="65"/>
    </row>
    <row r="229" spans="1:22" s="52" customFormat="1" ht="13.5" hidden="1" customHeight="1" x14ac:dyDescent="0.3">
      <c r="A229" s="53">
        <v>0</v>
      </c>
      <c r="B229" s="54" t="s">
        <v>788</v>
      </c>
      <c r="C229" s="54" t="s">
        <v>47</v>
      </c>
      <c r="D229" s="55" t="s">
        <v>48</v>
      </c>
      <c r="E229" s="56" t="s">
        <v>789</v>
      </c>
      <c r="F229" s="57" t="s">
        <v>50</v>
      </c>
      <c r="G229" s="57">
        <v>250</v>
      </c>
      <c r="H229" s="58">
        <v>1.68</v>
      </c>
      <c r="I229" s="59">
        <f t="shared" si="19"/>
        <v>139.99439999999998</v>
      </c>
      <c r="J229" s="60"/>
      <c r="K229" s="80" t="s">
        <v>78</v>
      </c>
      <c r="L229" s="62">
        <f t="shared" si="20"/>
        <v>0</v>
      </c>
      <c r="M229" s="63">
        <f t="shared" si="21"/>
        <v>0</v>
      </c>
      <c r="N229" s="64">
        <f t="shared" si="22"/>
        <v>0</v>
      </c>
      <c r="O229" s="57" t="s">
        <v>79</v>
      </c>
      <c r="P229" s="57"/>
      <c r="Q229" s="65"/>
      <c r="R229" s="65"/>
      <c r="S229" s="65"/>
      <c r="T229" s="65"/>
      <c r="U229" s="65"/>
      <c r="V229" s="65"/>
    </row>
    <row r="230" spans="1:22" s="52" customFormat="1" ht="13.5" hidden="1" customHeight="1" x14ac:dyDescent="0.3">
      <c r="A230" s="53">
        <v>0</v>
      </c>
      <c r="B230" s="54" t="s">
        <v>790</v>
      </c>
      <c r="C230" s="54" t="s">
        <v>47</v>
      </c>
      <c r="D230" s="55" t="s">
        <v>48</v>
      </c>
      <c r="E230" s="56" t="s">
        <v>791</v>
      </c>
      <c r="F230" s="57" t="s">
        <v>50</v>
      </c>
      <c r="G230" s="57">
        <v>250</v>
      </c>
      <c r="H230" s="58">
        <v>3.63</v>
      </c>
      <c r="I230" s="59">
        <f t="shared" si="19"/>
        <v>302.48789999999997</v>
      </c>
      <c r="J230" s="60"/>
      <c r="K230" s="80" t="s">
        <v>78</v>
      </c>
      <c r="L230" s="62">
        <f t="shared" si="20"/>
        <v>0</v>
      </c>
      <c r="M230" s="63">
        <f t="shared" si="21"/>
        <v>0</v>
      </c>
      <c r="N230" s="64">
        <f t="shared" si="22"/>
        <v>0</v>
      </c>
      <c r="O230" s="57" t="s">
        <v>61</v>
      </c>
      <c r="P230" s="57"/>
      <c r="Q230" s="65" t="s">
        <v>792</v>
      </c>
      <c r="R230" s="65" t="s">
        <v>73</v>
      </c>
      <c r="S230" s="65"/>
      <c r="T230" s="65"/>
      <c r="U230" s="65" t="s">
        <v>793</v>
      </c>
      <c r="V230" s="65" t="s">
        <v>794</v>
      </c>
    </row>
    <row r="231" spans="1:22" ht="13.5" customHeight="1" x14ac:dyDescent="0.3">
      <c r="A231" s="66">
        <v>25</v>
      </c>
      <c r="B231" s="67" t="s">
        <v>795</v>
      </c>
      <c r="C231" s="67" t="s">
        <v>47</v>
      </c>
      <c r="D231" s="68" t="s">
        <v>48</v>
      </c>
      <c r="E231" s="69" t="s">
        <v>796</v>
      </c>
      <c r="F231" s="70" t="s">
        <v>50</v>
      </c>
      <c r="G231" s="70">
        <v>250</v>
      </c>
      <c r="H231" s="81">
        <v>2.21</v>
      </c>
      <c r="I231" s="82">
        <f t="shared" si="19"/>
        <v>184.1593</v>
      </c>
      <c r="J231" s="73"/>
      <c r="K231" s="74" t="s">
        <v>51</v>
      </c>
      <c r="L231" s="75">
        <f t="shared" si="20"/>
        <v>0</v>
      </c>
      <c r="M231" s="76">
        <f t="shared" si="21"/>
        <v>0</v>
      </c>
      <c r="N231" s="77">
        <f t="shared" si="22"/>
        <v>0</v>
      </c>
      <c r="O231" s="70" t="s">
        <v>61</v>
      </c>
      <c r="P231" s="70"/>
      <c r="Q231" s="78" t="s">
        <v>602</v>
      </c>
      <c r="R231" s="78" t="s">
        <v>118</v>
      </c>
      <c r="S231" s="78"/>
      <c r="T231" s="78"/>
      <c r="U231" s="78" t="s">
        <v>797</v>
      </c>
      <c r="V231" s="78" t="s">
        <v>798</v>
      </c>
    </row>
    <row r="232" spans="1:22" s="52" customFormat="1" ht="13.5" hidden="1" customHeight="1" x14ac:dyDescent="0.3">
      <c r="A232" s="53">
        <v>0</v>
      </c>
      <c r="B232" s="54" t="s">
        <v>799</v>
      </c>
      <c r="C232" s="54" t="s">
        <v>47</v>
      </c>
      <c r="D232" s="55" t="s">
        <v>48</v>
      </c>
      <c r="E232" s="56" t="s">
        <v>800</v>
      </c>
      <c r="F232" s="57" t="s">
        <v>50</v>
      </c>
      <c r="G232" s="57">
        <v>250</v>
      </c>
      <c r="H232" s="58">
        <v>3.7699999999999996</v>
      </c>
      <c r="I232" s="59">
        <f t="shared" si="19"/>
        <v>314.15409999999997</v>
      </c>
      <c r="J232" s="60"/>
      <c r="K232" s="80" t="s">
        <v>78</v>
      </c>
      <c r="L232" s="62">
        <f t="shared" si="20"/>
        <v>0</v>
      </c>
      <c r="M232" s="63">
        <f t="shared" si="21"/>
        <v>0</v>
      </c>
      <c r="N232" s="64">
        <f t="shared" si="22"/>
        <v>0</v>
      </c>
      <c r="O232" s="57" t="s">
        <v>61</v>
      </c>
      <c r="P232" s="57" t="s">
        <v>801</v>
      </c>
      <c r="Q232" s="65" t="s">
        <v>802</v>
      </c>
      <c r="R232" s="65" t="s">
        <v>73</v>
      </c>
      <c r="S232" s="65" t="s">
        <v>424</v>
      </c>
      <c r="T232" s="65"/>
      <c r="U232" s="65" t="s">
        <v>803</v>
      </c>
      <c r="V232" s="65"/>
    </row>
    <row r="233" spans="1:22" s="52" customFormat="1" ht="13.5" hidden="1" customHeight="1" x14ac:dyDescent="0.3">
      <c r="A233" s="53">
        <v>0</v>
      </c>
      <c r="B233" s="54" t="s">
        <v>804</v>
      </c>
      <c r="C233" s="54" t="s">
        <v>47</v>
      </c>
      <c r="D233" s="86"/>
      <c r="E233" s="56" t="s">
        <v>805</v>
      </c>
      <c r="F233" s="57" t="s">
        <v>50</v>
      </c>
      <c r="G233" s="57">
        <v>250</v>
      </c>
      <c r="H233" s="58">
        <v>1.49</v>
      </c>
      <c r="I233" s="59">
        <f t="shared" si="19"/>
        <v>124.1617</v>
      </c>
      <c r="J233" s="60"/>
      <c r="K233" s="80" t="s">
        <v>123</v>
      </c>
      <c r="L233" s="62">
        <f t="shared" si="20"/>
        <v>0</v>
      </c>
      <c r="M233" s="63">
        <f t="shared" si="21"/>
        <v>0</v>
      </c>
      <c r="N233" s="64">
        <f t="shared" si="22"/>
        <v>0</v>
      </c>
      <c r="O233" s="57"/>
      <c r="P233" s="57"/>
      <c r="Q233" s="65"/>
      <c r="R233" s="65"/>
      <c r="S233" s="65"/>
      <c r="T233" s="65"/>
      <c r="U233" s="65"/>
      <c r="V233" s="65"/>
    </row>
    <row r="234" spans="1:22" s="52" customFormat="1" ht="13.5" hidden="1" customHeight="1" x14ac:dyDescent="0.3">
      <c r="A234" s="53">
        <v>0</v>
      </c>
      <c r="B234" s="54" t="s">
        <v>806</v>
      </c>
      <c r="C234" s="54" t="s">
        <v>47</v>
      </c>
      <c r="D234" s="86"/>
      <c r="E234" s="56" t="s">
        <v>807</v>
      </c>
      <c r="F234" s="57" t="s">
        <v>50</v>
      </c>
      <c r="G234" s="57">
        <v>250</v>
      </c>
      <c r="H234" s="58">
        <v>1.68</v>
      </c>
      <c r="I234" s="59">
        <f t="shared" ref="I234:I297" si="23">H234*$M$7</f>
        <v>139.99439999999998</v>
      </c>
      <c r="J234" s="60"/>
      <c r="K234" s="80" t="s">
        <v>123</v>
      </c>
      <c r="L234" s="62">
        <f t="shared" si="20"/>
        <v>0</v>
      </c>
      <c r="M234" s="63">
        <f t="shared" si="21"/>
        <v>0</v>
      </c>
      <c r="N234" s="64">
        <f t="shared" si="22"/>
        <v>0</v>
      </c>
      <c r="O234" s="57"/>
      <c r="P234" s="57"/>
      <c r="Q234" s="65"/>
      <c r="R234" s="65"/>
      <c r="S234" s="65"/>
      <c r="T234" s="65"/>
      <c r="U234" s="65"/>
      <c r="V234" s="65"/>
    </row>
    <row r="235" spans="1:22" ht="13.5" customHeight="1" x14ac:dyDescent="0.3">
      <c r="A235" s="66">
        <v>225</v>
      </c>
      <c r="B235" s="67" t="s">
        <v>808</v>
      </c>
      <c r="C235" s="67" t="s">
        <v>56</v>
      </c>
      <c r="D235" s="68" t="s">
        <v>48</v>
      </c>
      <c r="E235" s="69" t="s">
        <v>809</v>
      </c>
      <c r="F235" s="70" t="s">
        <v>50</v>
      </c>
      <c r="G235" s="70">
        <v>250</v>
      </c>
      <c r="H235" s="71">
        <f t="shared" ref="H235:H293" si="24">I235/$M$7</f>
        <v>2.3640945637825515</v>
      </c>
      <c r="I235" s="72">
        <v>197</v>
      </c>
      <c r="J235" s="73"/>
      <c r="K235" s="74" t="s">
        <v>51</v>
      </c>
      <c r="L235" s="75">
        <f t="shared" si="20"/>
        <v>0</v>
      </c>
      <c r="M235" s="76">
        <f t="shared" si="21"/>
        <v>0</v>
      </c>
      <c r="N235" s="77">
        <f t="shared" si="22"/>
        <v>0</v>
      </c>
      <c r="O235" s="70" t="s">
        <v>61</v>
      </c>
      <c r="P235" s="70" t="s">
        <v>429</v>
      </c>
      <c r="Q235" s="78" t="s">
        <v>810</v>
      </c>
      <c r="R235" s="78" t="s">
        <v>73</v>
      </c>
      <c r="S235" s="78"/>
      <c r="T235" s="78"/>
      <c r="U235" s="78" t="s">
        <v>811</v>
      </c>
      <c r="V235" s="78" t="s">
        <v>812</v>
      </c>
    </row>
    <row r="236" spans="1:22" ht="13.5" customHeight="1" x14ac:dyDescent="0.3">
      <c r="A236" s="66">
        <v>150</v>
      </c>
      <c r="B236" s="67" t="s">
        <v>813</v>
      </c>
      <c r="C236" s="67" t="s">
        <v>47</v>
      </c>
      <c r="D236" s="68" t="s">
        <v>48</v>
      </c>
      <c r="E236" s="69" t="s">
        <v>814</v>
      </c>
      <c r="F236" s="70" t="s">
        <v>50</v>
      </c>
      <c r="G236" s="70">
        <v>250</v>
      </c>
      <c r="H236" s="81">
        <v>3.1199999999999997</v>
      </c>
      <c r="I236" s="82">
        <f t="shared" si="23"/>
        <v>259.98959999999994</v>
      </c>
      <c r="J236" s="73"/>
      <c r="K236" s="74" t="s">
        <v>51</v>
      </c>
      <c r="L236" s="75">
        <f t="shared" si="20"/>
        <v>0</v>
      </c>
      <c r="M236" s="76">
        <f t="shared" si="21"/>
        <v>0</v>
      </c>
      <c r="N236" s="77">
        <f t="shared" si="22"/>
        <v>0</v>
      </c>
      <c r="O236" s="70" t="s">
        <v>207</v>
      </c>
      <c r="P236" s="70" t="s">
        <v>815</v>
      </c>
      <c r="Q236" s="78" t="s">
        <v>816</v>
      </c>
      <c r="R236" s="78" t="s">
        <v>64</v>
      </c>
      <c r="S236" s="78" t="s">
        <v>74</v>
      </c>
      <c r="T236" s="78"/>
      <c r="U236" s="78" t="s">
        <v>817</v>
      </c>
      <c r="V236" s="78" t="s">
        <v>818</v>
      </c>
    </row>
    <row r="237" spans="1:22" s="52" customFormat="1" ht="13.5" hidden="1" customHeight="1" x14ac:dyDescent="0.3">
      <c r="A237" s="53">
        <v>0</v>
      </c>
      <c r="B237" s="54" t="s">
        <v>819</v>
      </c>
      <c r="C237" s="54" t="s">
        <v>47</v>
      </c>
      <c r="D237" s="55" t="s">
        <v>48</v>
      </c>
      <c r="E237" s="56" t="s">
        <v>820</v>
      </c>
      <c r="F237" s="57" t="s">
        <v>50</v>
      </c>
      <c r="G237" s="57">
        <v>250</v>
      </c>
      <c r="H237" s="58">
        <v>2.75</v>
      </c>
      <c r="I237" s="59">
        <f t="shared" si="23"/>
        <v>229.1575</v>
      </c>
      <c r="J237" s="60"/>
      <c r="K237" s="61" t="s">
        <v>51</v>
      </c>
      <c r="L237" s="62">
        <f t="shared" si="20"/>
        <v>0</v>
      </c>
      <c r="M237" s="63">
        <f t="shared" si="21"/>
        <v>0</v>
      </c>
      <c r="N237" s="64">
        <f t="shared" si="22"/>
        <v>0</v>
      </c>
      <c r="O237" s="57" t="s">
        <v>207</v>
      </c>
      <c r="P237" s="57" t="s">
        <v>821</v>
      </c>
      <c r="Q237" s="65" t="s">
        <v>308</v>
      </c>
      <c r="R237" s="65" t="s">
        <v>73</v>
      </c>
      <c r="S237" s="65" t="s">
        <v>74</v>
      </c>
      <c r="T237" s="65"/>
      <c r="U237" s="65" t="s">
        <v>822</v>
      </c>
      <c r="V237" s="65" t="s">
        <v>823</v>
      </c>
    </row>
    <row r="238" spans="1:22" s="52" customFormat="1" ht="13.5" hidden="1" customHeight="1" x14ac:dyDescent="0.3">
      <c r="A238" s="53">
        <v>0</v>
      </c>
      <c r="B238" s="54" t="s">
        <v>824</v>
      </c>
      <c r="C238" s="54" t="s">
        <v>56</v>
      </c>
      <c r="D238" s="55" t="s">
        <v>48</v>
      </c>
      <c r="E238" s="56" t="s">
        <v>825</v>
      </c>
      <c r="F238" s="57" t="s">
        <v>50</v>
      </c>
      <c r="G238" s="57">
        <v>250</v>
      </c>
      <c r="H238" s="84">
        <f t="shared" si="24"/>
        <v>1.2000480019200768</v>
      </c>
      <c r="I238" s="85">
        <v>100</v>
      </c>
      <c r="J238" s="60"/>
      <c r="K238" s="61" t="s">
        <v>51</v>
      </c>
      <c r="L238" s="62">
        <f t="shared" si="20"/>
        <v>0</v>
      </c>
      <c r="M238" s="63">
        <f t="shared" si="21"/>
        <v>0</v>
      </c>
      <c r="N238" s="64">
        <f t="shared" si="22"/>
        <v>0</v>
      </c>
      <c r="O238" s="57" t="s">
        <v>58</v>
      </c>
      <c r="P238" s="57" t="s">
        <v>826</v>
      </c>
      <c r="Q238" s="65" t="s">
        <v>219</v>
      </c>
      <c r="R238" s="65" t="s">
        <v>82</v>
      </c>
      <c r="S238" s="65" t="s">
        <v>65</v>
      </c>
      <c r="T238" s="65"/>
      <c r="U238" s="65" t="s">
        <v>827</v>
      </c>
      <c r="V238" s="65" t="s">
        <v>828</v>
      </c>
    </row>
    <row r="239" spans="1:22" s="52" customFormat="1" ht="13.5" hidden="1" customHeight="1" x14ac:dyDescent="0.3">
      <c r="A239" s="53">
        <v>0</v>
      </c>
      <c r="B239" s="54" t="s">
        <v>829</v>
      </c>
      <c r="C239" s="54" t="s">
        <v>47</v>
      </c>
      <c r="D239" s="55" t="s">
        <v>48</v>
      </c>
      <c r="E239" s="56" t="s">
        <v>830</v>
      </c>
      <c r="F239" s="57" t="s">
        <v>50</v>
      </c>
      <c r="G239" s="57">
        <v>250</v>
      </c>
      <c r="H239" s="58">
        <v>2.0499999999999998</v>
      </c>
      <c r="I239" s="59">
        <f t="shared" si="23"/>
        <v>170.82649999999998</v>
      </c>
      <c r="J239" s="60"/>
      <c r="K239" s="80" t="s">
        <v>78</v>
      </c>
      <c r="L239" s="62">
        <f t="shared" si="20"/>
        <v>0</v>
      </c>
      <c r="M239" s="63">
        <f t="shared" si="21"/>
        <v>0</v>
      </c>
      <c r="N239" s="64">
        <f t="shared" si="22"/>
        <v>0</v>
      </c>
      <c r="O239" s="57" t="s">
        <v>79</v>
      </c>
      <c r="P239" s="57"/>
      <c r="Q239" s="65"/>
      <c r="R239" s="65"/>
      <c r="S239" s="65"/>
      <c r="T239" s="65"/>
      <c r="U239" s="65"/>
      <c r="V239" s="65"/>
    </row>
    <row r="240" spans="1:22" s="52" customFormat="1" ht="13.5" hidden="1" customHeight="1" x14ac:dyDescent="0.3">
      <c r="A240" s="53">
        <v>0</v>
      </c>
      <c r="B240" s="54" t="s">
        <v>831</v>
      </c>
      <c r="C240" s="54" t="s">
        <v>47</v>
      </c>
      <c r="D240" s="55" t="s">
        <v>48</v>
      </c>
      <c r="E240" s="56" t="s">
        <v>832</v>
      </c>
      <c r="F240" s="57" t="s">
        <v>50</v>
      </c>
      <c r="G240" s="57">
        <v>250</v>
      </c>
      <c r="H240" s="58">
        <v>3.1199999999999997</v>
      </c>
      <c r="I240" s="59">
        <f t="shared" si="23"/>
        <v>259.98959999999994</v>
      </c>
      <c r="J240" s="60"/>
      <c r="K240" s="80" t="s">
        <v>78</v>
      </c>
      <c r="L240" s="62">
        <f t="shared" si="20"/>
        <v>0</v>
      </c>
      <c r="M240" s="63">
        <f t="shared" si="21"/>
        <v>0</v>
      </c>
      <c r="N240" s="64">
        <f t="shared" si="22"/>
        <v>0</v>
      </c>
      <c r="O240" s="57" t="s">
        <v>79</v>
      </c>
      <c r="P240" s="57"/>
      <c r="Q240" s="65"/>
      <c r="R240" s="65"/>
      <c r="S240" s="65"/>
      <c r="T240" s="65"/>
      <c r="U240" s="65"/>
      <c r="V240" s="65"/>
    </row>
    <row r="241" spans="1:22" ht="13.5" customHeight="1" x14ac:dyDescent="0.3">
      <c r="A241" s="66">
        <v>150</v>
      </c>
      <c r="B241" s="67" t="s">
        <v>833</v>
      </c>
      <c r="C241" s="67" t="s">
        <v>47</v>
      </c>
      <c r="D241" s="68" t="s">
        <v>48</v>
      </c>
      <c r="E241" s="69" t="s">
        <v>834</v>
      </c>
      <c r="F241" s="70" t="s">
        <v>50</v>
      </c>
      <c r="G241" s="70">
        <v>250</v>
      </c>
      <c r="H241" s="81">
        <v>1.32</v>
      </c>
      <c r="I241" s="82">
        <f t="shared" si="23"/>
        <v>109.9956</v>
      </c>
      <c r="J241" s="73"/>
      <c r="K241" s="74" t="s">
        <v>51</v>
      </c>
      <c r="L241" s="75">
        <f t="shared" si="20"/>
        <v>0</v>
      </c>
      <c r="M241" s="76">
        <f t="shared" si="21"/>
        <v>0</v>
      </c>
      <c r="N241" s="77">
        <f t="shared" si="22"/>
        <v>0</v>
      </c>
      <c r="O241" s="70" t="s">
        <v>58</v>
      </c>
      <c r="P241" s="70" t="s">
        <v>460</v>
      </c>
      <c r="Q241" s="78" t="s">
        <v>117</v>
      </c>
      <c r="R241" s="78" t="s">
        <v>118</v>
      </c>
      <c r="S241" s="78" t="s">
        <v>424</v>
      </c>
      <c r="T241" s="78" t="s">
        <v>94</v>
      </c>
      <c r="U241" s="78" t="s">
        <v>835</v>
      </c>
      <c r="V241" s="78" t="s">
        <v>836</v>
      </c>
    </row>
    <row r="242" spans="1:22" s="52" customFormat="1" ht="13.5" hidden="1" customHeight="1" x14ac:dyDescent="0.3">
      <c r="A242" s="53">
        <v>0</v>
      </c>
      <c r="B242" s="54" t="s">
        <v>837</v>
      </c>
      <c r="C242" s="54" t="s">
        <v>47</v>
      </c>
      <c r="D242" s="55" t="s">
        <v>48</v>
      </c>
      <c r="E242" s="56" t="s">
        <v>838</v>
      </c>
      <c r="F242" s="57" t="s">
        <v>50</v>
      </c>
      <c r="G242" s="57">
        <v>250</v>
      </c>
      <c r="H242" s="58">
        <v>2.6799999999999997</v>
      </c>
      <c r="I242" s="59">
        <f t="shared" si="23"/>
        <v>223.32439999999997</v>
      </c>
      <c r="J242" s="60"/>
      <c r="K242" s="61" t="s">
        <v>51</v>
      </c>
      <c r="L242" s="62">
        <f t="shared" si="20"/>
        <v>0</v>
      </c>
      <c r="M242" s="63">
        <f t="shared" si="21"/>
        <v>0</v>
      </c>
      <c r="N242" s="64">
        <f t="shared" si="22"/>
        <v>0</v>
      </c>
      <c r="O242" s="57" t="s">
        <v>185</v>
      </c>
      <c r="P242" s="57" t="s">
        <v>839</v>
      </c>
      <c r="Q242" s="65" t="s">
        <v>166</v>
      </c>
      <c r="R242" s="65" t="s">
        <v>64</v>
      </c>
      <c r="S242" s="65" t="s">
        <v>840</v>
      </c>
      <c r="T242" s="65"/>
      <c r="U242" s="65" t="s">
        <v>841</v>
      </c>
      <c r="V242" s="65"/>
    </row>
    <row r="243" spans="1:22" s="52" customFormat="1" ht="13.5" hidden="1" customHeight="1" x14ac:dyDescent="0.3">
      <c r="A243" s="53">
        <v>0</v>
      </c>
      <c r="B243" s="54" t="s">
        <v>842</v>
      </c>
      <c r="C243" s="54" t="s">
        <v>47</v>
      </c>
      <c r="D243" s="55" t="s">
        <v>48</v>
      </c>
      <c r="E243" s="56" t="s">
        <v>843</v>
      </c>
      <c r="F243" s="57" t="s">
        <v>50</v>
      </c>
      <c r="G243" s="57">
        <v>250</v>
      </c>
      <c r="H243" s="58">
        <v>1.68</v>
      </c>
      <c r="I243" s="59">
        <f t="shared" si="23"/>
        <v>139.99439999999998</v>
      </c>
      <c r="J243" s="60"/>
      <c r="K243" s="80" t="s">
        <v>78</v>
      </c>
      <c r="L243" s="62">
        <f t="shared" si="20"/>
        <v>0</v>
      </c>
      <c r="M243" s="63">
        <f t="shared" si="21"/>
        <v>0</v>
      </c>
      <c r="N243" s="64">
        <f t="shared" si="22"/>
        <v>0</v>
      </c>
      <c r="O243" s="57" t="s">
        <v>58</v>
      </c>
      <c r="P243" s="57"/>
      <c r="Q243" s="65"/>
      <c r="R243" s="65"/>
      <c r="S243" s="65"/>
      <c r="T243" s="65"/>
      <c r="U243" s="65"/>
      <c r="V243" s="65"/>
    </row>
    <row r="244" spans="1:22" ht="13.5" customHeight="1" x14ac:dyDescent="0.3">
      <c r="A244" s="66" t="s">
        <v>54</v>
      </c>
      <c r="B244" s="67" t="s">
        <v>844</v>
      </c>
      <c r="C244" s="67" t="s">
        <v>56</v>
      </c>
      <c r="D244" s="79"/>
      <c r="E244" s="69" t="s">
        <v>845</v>
      </c>
      <c r="F244" s="70" t="s">
        <v>50</v>
      </c>
      <c r="G244" s="70">
        <v>250</v>
      </c>
      <c r="H244" s="71">
        <f t="shared" si="24"/>
        <v>1.0560422416896675</v>
      </c>
      <c r="I244" s="72">
        <v>88</v>
      </c>
      <c r="J244" s="73"/>
      <c r="K244" s="74" t="s">
        <v>51</v>
      </c>
      <c r="L244" s="75">
        <f t="shared" si="20"/>
        <v>0</v>
      </c>
      <c r="M244" s="76">
        <f t="shared" si="21"/>
        <v>0</v>
      </c>
      <c r="N244" s="77">
        <f t="shared" si="22"/>
        <v>0</v>
      </c>
      <c r="O244" s="70" t="s">
        <v>58</v>
      </c>
      <c r="P244" s="70" t="s">
        <v>846</v>
      </c>
      <c r="Q244" s="78" t="s">
        <v>847</v>
      </c>
      <c r="R244" s="78" t="s">
        <v>82</v>
      </c>
      <c r="S244" s="78" t="s">
        <v>65</v>
      </c>
      <c r="T244" s="78"/>
      <c r="U244" s="78" t="s">
        <v>848</v>
      </c>
      <c r="V244" s="78" t="s">
        <v>849</v>
      </c>
    </row>
    <row r="245" spans="1:22" s="52" customFormat="1" ht="13.5" hidden="1" customHeight="1" x14ac:dyDescent="0.3">
      <c r="A245" s="53">
        <v>0</v>
      </c>
      <c r="B245" s="54" t="s">
        <v>850</v>
      </c>
      <c r="C245" s="54" t="s">
        <v>47</v>
      </c>
      <c r="D245" s="55" t="s">
        <v>48</v>
      </c>
      <c r="E245" s="56" t="s">
        <v>851</v>
      </c>
      <c r="F245" s="57" t="s">
        <v>50</v>
      </c>
      <c r="G245" s="57">
        <v>250</v>
      </c>
      <c r="H245" s="58">
        <v>1.1499999999999999</v>
      </c>
      <c r="I245" s="59">
        <f t="shared" si="23"/>
        <v>95.829499999999996</v>
      </c>
      <c r="J245" s="60"/>
      <c r="K245" s="80" t="s">
        <v>78</v>
      </c>
      <c r="L245" s="62">
        <f t="shared" si="20"/>
        <v>0</v>
      </c>
      <c r="M245" s="63">
        <f t="shared" si="21"/>
        <v>0</v>
      </c>
      <c r="N245" s="64">
        <f t="shared" si="22"/>
        <v>0</v>
      </c>
      <c r="O245" s="57" t="s">
        <v>52</v>
      </c>
      <c r="P245" s="57"/>
      <c r="Q245" s="65"/>
      <c r="R245" s="65"/>
      <c r="S245" s="65"/>
      <c r="T245" s="65"/>
      <c r="U245" s="65"/>
      <c r="V245" s="65"/>
    </row>
    <row r="246" spans="1:22" s="52" customFormat="1" ht="13.5" hidden="1" customHeight="1" x14ac:dyDescent="0.3">
      <c r="A246" s="53">
        <v>0</v>
      </c>
      <c r="B246" s="54" t="s">
        <v>852</v>
      </c>
      <c r="C246" s="54" t="s">
        <v>47</v>
      </c>
      <c r="D246" s="55" t="s">
        <v>48</v>
      </c>
      <c r="E246" s="56" t="s">
        <v>853</v>
      </c>
      <c r="F246" s="57" t="s">
        <v>50</v>
      </c>
      <c r="G246" s="57">
        <v>250</v>
      </c>
      <c r="H246" s="58">
        <v>1.97</v>
      </c>
      <c r="I246" s="59">
        <f t="shared" si="23"/>
        <v>164.1601</v>
      </c>
      <c r="J246" s="60"/>
      <c r="K246" s="80" t="s">
        <v>78</v>
      </c>
      <c r="L246" s="62">
        <f t="shared" si="20"/>
        <v>0</v>
      </c>
      <c r="M246" s="63">
        <f t="shared" si="21"/>
        <v>0</v>
      </c>
      <c r="N246" s="64">
        <f t="shared" si="22"/>
        <v>0</v>
      </c>
      <c r="O246" s="57" t="s">
        <v>58</v>
      </c>
      <c r="P246" s="57"/>
      <c r="Q246" s="65"/>
      <c r="R246" s="65"/>
      <c r="S246" s="65"/>
      <c r="T246" s="65"/>
      <c r="U246" s="65"/>
      <c r="V246" s="65"/>
    </row>
    <row r="247" spans="1:22" s="52" customFormat="1" ht="13.5" hidden="1" customHeight="1" x14ac:dyDescent="0.3">
      <c r="A247" s="53">
        <v>0</v>
      </c>
      <c r="B247" s="54" t="s">
        <v>854</v>
      </c>
      <c r="C247" s="54" t="s">
        <v>47</v>
      </c>
      <c r="D247" s="55" t="s">
        <v>48</v>
      </c>
      <c r="E247" s="56" t="s">
        <v>855</v>
      </c>
      <c r="F247" s="57" t="s">
        <v>50</v>
      </c>
      <c r="G247" s="57">
        <v>250</v>
      </c>
      <c r="H247" s="58">
        <v>1.8800000000000001</v>
      </c>
      <c r="I247" s="59">
        <f t="shared" si="23"/>
        <v>156.66040000000001</v>
      </c>
      <c r="J247" s="60"/>
      <c r="K247" s="80" t="s">
        <v>78</v>
      </c>
      <c r="L247" s="62">
        <f t="shared" si="20"/>
        <v>0</v>
      </c>
      <c r="M247" s="63">
        <f t="shared" si="21"/>
        <v>0</v>
      </c>
      <c r="N247" s="64">
        <f t="shared" si="22"/>
        <v>0</v>
      </c>
      <c r="O247" s="57" t="s">
        <v>79</v>
      </c>
      <c r="P247" s="57"/>
      <c r="Q247" s="65"/>
      <c r="R247" s="65"/>
      <c r="S247" s="65"/>
      <c r="T247" s="65"/>
      <c r="U247" s="65"/>
      <c r="V247" s="65"/>
    </row>
    <row r="248" spans="1:22" s="52" customFormat="1" ht="13.5" hidden="1" customHeight="1" x14ac:dyDescent="0.3">
      <c r="A248" s="53">
        <v>0</v>
      </c>
      <c r="B248" s="54" t="s">
        <v>856</v>
      </c>
      <c r="C248" s="54" t="s">
        <v>47</v>
      </c>
      <c r="D248" s="55" t="s">
        <v>48</v>
      </c>
      <c r="E248" s="56" t="s">
        <v>857</v>
      </c>
      <c r="F248" s="57" t="s">
        <v>50</v>
      </c>
      <c r="G248" s="57">
        <v>250</v>
      </c>
      <c r="H248" s="58">
        <v>3.1199999999999997</v>
      </c>
      <c r="I248" s="59">
        <f t="shared" si="23"/>
        <v>259.98959999999994</v>
      </c>
      <c r="J248" s="60"/>
      <c r="K248" s="80" t="s">
        <v>78</v>
      </c>
      <c r="L248" s="62">
        <f t="shared" si="20"/>
        <v>0</v>
      </c>
      <c r="M248" s="63">
        <f t="shared" si="21"/>
        <v>0</v>
      </c>
      <c r="N248" s="64">
        <f t="shared" si="22"/>
        <v>0</v>
      </c>
      <c r="O248" s="57" t="s">
        <v>61</v>
      </c>
      <c r="P248" s="57" t="s">
        <v>706</v>
      </c>
      <c r="Q248" s="65" t="s">
        <v>858</v>
      </c>
      <c r="R248" s="65" t="s">
        <v>73</v>
      </c>
      <c r="S248" s="65" t="s">
        <v>74</v>
      </c>
      <c r="T248" s="65"/>
      <c r="U248" s="65" t="s">
        <v>859</v>
      </c>
      <c r="V248" s="65" t="s">
        <v>860</v>
      </c>
    </row>
    <row r="249" spans="1:22" ht="13.5" customHeight="1" x14ac:dyDescent="0.3">
      <c r="A249" s="66">
        <v>25</v>
      </c>
      <c r="B249" s="67" t="s">
        <v>861</v>
      </c>
      <c r="C249" s="67" t="s">
        <v>47</v>
      </c>
      <c r="D249" s="68" t="s">
        <v>48</v>
      </c>
      <c r="E249" s="69" t="s">
        <v>862</v>
      </c>
      <c r="F249" s="70" t="s">
        <v>50</v>
      </c>
      <c r="G249" s="70">
        <v>250</v>
      </c>
      <c r="H249" s="81">
        <v>1.32</v>
      </c>
      <c r="I249" s="82">
        <f t="shared" si="23"/>
        <v>109.9956</v>
      </c>
      <c r="J249" s="73"/>
      <c r="K249" s="74" t="s">
        <v>51</v>
      </c>
      <c r="L249" s="75">
        <f t="shared" si="20"/>
        <v>0</v>
      </c>
      <c r="M249" s="76">
        <f t="shared" si="21"/>
        <v>0</v>
      </c>
      <c r="N249" s="77">
        <f t="shared" si="22"/>
        <v>0</v>
      </c>
      <c r="O249" s="70" t="s">
        <v>61</v>
      </c>
      <c r="P249" s="70" t="s">
        <v>863</v>
      </c>
      <c r="Q249" s="78" t="s">
        <v>344</v>
      </c>
      <c r="R249" s="78" t="s">
        <v>82</v>
      </c>
      <c r="S249" s="78"/>
      <c r="T249" s="78"/>
      <c r="U249" s="78" t="s">
        <v>864</v>
      </c>
      <c r="V249" s="78" t="s">
        <v>865</v>
      </c>
    </row>
    <row r="250" spans="1:22" ht="13.5" customHeight="1" x14ac:dyDescent="0.3">
      <c r="A250" s="66" t="s">
        <v>54</v>
      </c>
      <c r="B250" s="67" t="s">
        <v>866</v>
      </c>
      <c r="C250" s="67" t="s">
        <v>56</v>
      </c>
      <c r="D250" s="79"/>
      <c r="E250" s="69" t="s">
        <v>867</v>
      </c>
      <c r="F250" s="70" t="s">
        <v>50</v>
      </c>
      <c r="G250" s="70">
        <v>250</v>
      </c>
      <c r="H250" s="71">
        <f t="shared" si="24"/>
        <v>1.0560422416896675</v>
      </c>
      <c r="I250" s="72">
        <v>88</v>
      </c>
      <c r="J250" s="73"/>
      <c r="K250" s="74" t="s">
        <v>51</v>
      </c>
      <c r="L250" s="75">
        <f t="shared" si="20"/>
        <v>0</v>
      </c>
      <c r="M250" s="76">
        <f t="shared" si="21"/>
        <v>0</v>
      </c>
      <c r="N250" s="77">
        <f t="shared" si="22"/>
        <v>0</v>
      </c>
      <c r="O250" s="70" t="s">
        <v>228</v>
      </c>
      <c r="P250" s="70" t="s">
        <v>868</v>
      </c>
      <c r="Q250" s="78" t="s">
        <v>117</v>
      </c>
      <c r="R250" s="78" t="s">
        <v>118</v>
      </c>
      <c r="S250" s="78" t="s">
        <v>111</v>
      </c>
      <c r="T250" s="78"/>
      <c r="U250" s="78" t="s">
        <v>869</v>
      </c>
      <c r="V250" s="78" t="s">
        <v>870</v>
      </c>
    </row>
    <row r="251" spans="1:22" ht="13.5" customHeight="1" x14ac:dyDescent="0.3">
      <c r="A251" s="66">
        <v>75</v>
      </c>
      <c r="B251" s="67" t="s">
        <v>871</v>
      </c>
      <c r="C251" s="67" t="s">
        <v>47</v>
      </c>
      <c r="D251" s="68" t="s">
        <v>48</v>
      </c>
      <c r="E251" s="69" t="s">
        <v>872</v>
      </c>
      <c r="F251" s="70" t="s">
        <v>50</v>
      </c>
      <c r="G251" s="70">
        <v>250</v>
      </c>
      <c r="H251" s="81">
        <v>1.26</v>
      </c>
      <c r="I251" s="82">
        <f t="shared" si="23"/>
        <v>104.9958</v>
      </c>
      <c r="J251" s="73"/>
      <c r="K251" s="74" t="s">
        <v>51</v>
      </c>
      <c r="L251" s="75">
        <f t="shared" si="20"/>
        <v>0</v>
      </c>
      <c r="M251" s="76">
        <f t="shared" si="21"/>
        <v>0</v>
      </c>
      <c r="N251" s="77">
        <f t="shared" si="22"/>
        <v>0</v>
      </c>
      <c r="O251" s="70" t="s">
        <v>61</v>
      </c>
      <c r="P251" s="70" t="s">
        <v>873</v>
      </c>
      <c r="Q251" s="78" t="s">
        <v>110</v>
      </c>
      <c r="R251" s="78" t="s">
        <v>82</v>
      </c>
      <c r="S251" s="78" t="s">
        <v>119</v>
      </c>
      <c r="T251" s="78" t="s">
        <v>94</v>
      </c>
      <c r="U251" s="78" t="s">
        <v>769</v>
      </c>
      <c r="V251" s="78" t="s">
        <v>874</v>
      </c>
    </row>
    <row r="252" spans="1:22" s="52" customFormat="1" ht="13.5" hidden="1" customHeight="1" x14ac:dyDescent="0.3">
      <c r="A252" s="53">
        <v>0</v>
      </c>
      <c r="B252" s="54" t="s">
        <v>875</v>
      </c>
      <c r="C252" s="54" t="s">
        <v>47</v>
      </c>
      <c r="D252" s="55" t="s">
        <v>48</v>
      </c>
      <c r="E252" s="56" t="s">
        <v>876</v>
      </c>
      <c r="F252" s="57" t="s">
        <v>50</v>
      </c>
      <c r="G252" s="57">
        <v>250</v>
      </c>
      <c r="H252" s="58">
        <v>2.6799999999999997</v>
      </c>
      <c r="I252" s="59">
        <f t="shared" si="23"/>
        <v>223.32439999999997</v>
      </c>
      <c r="J252" s="60"/>
      <c r="K252" s="80" t="s">
        <v>78</v>
      </c>
      <c r="L252" s="62">
        <f t="shared" si="20"/>
        <v>0</v>
      </c>
      <c r="M252" s="63">
        <f t="shared" si="21"/>
        <v>0</v>
      </c>
      <c r="N252" s="64">
        <f t="shared" si="22"/>
        <v>0</v>
      </c>
      <c r="O252" s="57" t="s">
        <v>79</v>
      </c>
      <c r="P252" s="57"/>
      <c r="Q252" s="65"/>
      <c r="R252" s="65"/>
      <c r="S252" s="65"/>
      <c r="T252" s="65"/>
      <c r="U252" s="65"/>
      <c r="V252" s="65"/>
    </row>
    <row r="253" spans="1:22" s="52" customFormat="1" ht="13.5" hidden="1" customHeight="1" x14ac:dyDescent="0.3">
      <c r="A253" s="53">
        <v>0</v>
      </c>
      <c r="B253" s="54" t="s">
        <v>877</v>
      </c>
      <c r="C253" s="54" t="s">
        <v>47</v>
      </c>
      <c r="D253" s="55" t="s">
        <v>48</v>
      </c>
      <c r="E253" s="56" t="s">
        <v>878</v>
      </c>
      <c r="F253" s="57" t="s">
        <v>50</v>
      </c>
      <c r="G253" s="57">
        <v>250</v>
      </c>
      <c r="H253" s="58">
        <v>3.1199999999999997</v>
      </c>
      <c r="I253" s="59">
        <f t="shared" si="23"/>
        <v>259.98959999999994</v>
      </c>
      <c r="J253" s="60"/>
      <c r="K253" s="80" t="s">
        <v>78</v>
      </c>
      <c r="L253" s="62">
        <f t="shared" si="20"/>
        <v>0</v>
      </c>
      <c r="M253" s="63">
        <f t="shared" si="21"/>
        <v>0</v>
      </c>
      <c r="N253" s="64">
        <f t="shared" si="22"/>
        <v>0</v>
      </c>
      <c r="O253" s="57" t="s">
        <v>58</v>
      </c>
      <c r="P253" s="57" t="s">
        <v>879</v>
      </c>
      <c r="Q253" s="65" t="s">
        <v>780</v>
      </c>
      <c r="R253" s="65" t="s">
        <v>64</v>
      </c>
      <c r="S253" s="65" t="s">
        <v>65</v>
      </c>
      <c r="T253" s="65"/>
      <c r="U253" s="65" t="s">
        <v>345</v>
      </c>
      <c r="V253" s="65" t="s">
        <v>880</v>
      </c>
    </row>
    <row r="254" spans="1:22" ht="13.5" customHeight="1" x14ac:dyDescent="0.3">
      <c r="A254" s="66">
        <v>25</v>
      </c>
      <c r="B254" s="67" t="s">
        <v>881</v>
      </c>
      <c r="C254" s="67" t="s">
        <v>47</v>
      </c>
      <c r="D254" s="68"/>
      <c r="E254" s="69" t="s">
        <v>878</v>
      </c>
      <c r="F254" s="70" t="s">
        <v>50</v>
      </c>
      <c r="G254" s="70">
        <v>250</v>
      </c>
      <c r="H254" s="81">
        <v>3.12</v>
      </c>
      <c r="I254" s="82">
        <f t="shared" si="23"/>
        <v>259.9896</v>
      </c>
      <c r="J254" s="73"/>
      <c r="K254" s="74" t="s">
        <v>51</v>
      </c>
      <c r="L254" s="75">
        <f t="shared" si="20"/>
        <v>0</v>
      </c>
      <c r="M254" s="76">
        <f t="shared" si="21"/>
        <v>0</v>
      </c>
      <c r="N254" s="77">
        <f t="shared" si="22"/>
        <v>0</v>
      </c>
      <c r="O254" s="70"/>
      <c r="P254" s="70"/>
      <c r="Q254" s="78"/>
      <c r="R254" s="78"/>
      <c r="S254" s="78"/>
      <c r="T254" s="78"/>
      <c r="U254" s="78"/>
      <c r="V254" s="78"/>
    </row>
    <row r="255" spans="1:22" s="52" customFormat="1" ht="13.5" hidden="1" customHeight="1" x14ac:dyDescent="0.3">
      <c r="A255" s="53">
        <v>0</v>
      </c>
      <c r="B255" s="54" t="s">
        <v>882</v>
      </c>
      <c r="C255" s="54" t="s">
        <v>47</v>
      </c>
      <c r="D255" s="55" t="s">
        <v>48</v>
      </c>
      <c r="E255" s="56" t="s">
        <v>883</v>
      </c>
      <c r="F255" s="57" t="s">
        <v>50</v>
      </c>
      <c r="G255" s="57">
        <v>250</v>
      </c>
      <c r="H255" s="58">
        <v>2.75</v>
      </c>
      <c r="I255" s="59">
        <f t="shared" si="23"/>
        <v>229.1575</v>
      </c>
      <c r="J255" s="60"/>
      <c r="K255" s="80" t="s">
        <v>78</v>
      </c>
      <c r="L255" s="62">
        <f t="shared" si="20"/>
        <v>0</v>
      </c>
      <c r="M255" s="63">
        <f t="shared" si="21"/>
        <v>0</v>
      </c>
      <c r="N255" s="64">
        <f t="shared" si="22"/>
        <v>0</v>
      </c>
      <c r="O255" s="57" t="s">
        <v>58</v>
      </c>
      <c r="P255" s="57"/>
      <c r="Q255" s="65"/>
      <c r="R255" s="65"/>
      <c r="S255" s="65"/>
      <c r="T255" s="65"/>
      <c r="U255" s="65"/>
      <c r="V255" s="65"/>
    </row>
    <row r="256" spans="1:22" s="52" customFormat="1" ht="13.5" hidden="1" customHeight="1" x14ac:dyDescent="0.3">
      <c r="A256" s="53">
        <v>0</v>
      </c>
      <c r="B256" s="54" t="s">
        <v>884</v>
      </c>
      <c r="C256" s="54" t="s">
        <v>47</v>
      </c>
      <c r="D256" s="55" t="s">
        <v>48</v>
      </c>
      <c r="E256" s="56" t="s">
        <v>885</v>
      </c>
      <c r="F256" s="57" t="s">
        <v>50</v>
      </c>
      <c r="G256" s="57">
        <v>250</v>
      </c>
      <c r="H256" s="58">
        <v>1.8800000000000001</v>
      </c>
      <c r="I256" s="59">
        <f t="shared" si="23"/>
        <v>156.66040000000001</v>
      </c>
      <c r="J256" s="60"/>
      <c r="K256" s="80" t="s">
        <v>78</v>
      </c>
      <c r="L256" s="62">
        <f t="shared" si="20"/>
        <v>0</v>
      </c>
      <c r="M256" s="63">
        <f t="shared" si="21"/>
        <v>0</v>
      </c>
      <c r="N256" s="64">
        <f t="shared" si="22"/>
        <v>0</v>
      </c>
      <c r="O256" s="57" t="s">
        <v>79</v>
      </c>
      <c r="P256" s="57" t="s">
        <v>509</v>
      </c>
      <c r="Q256" s="65" t="s">
        <v>290</v>
      </c>
      <c r="R256" s="65" t="s">
        <v>64</v>
      </c>
      <c r="S256" s="65" t="s">
        <v>119</v>
      </c>
      <c r="T256" s="65" t="s">
        <v>94</v>
      </c>
      <c r="U256" s="65" t="s">
        <v>886</v>
      </c>
      <c r="V256" s="65" t="s">
        <v>96</v>
      </c>
    </row>
    <row r="257" spans="1:22" s="52" customFormat="1" ht="13.5" hidden="1" customHeight="1" x14ac:dyDescent="0.3">
      <c r="A257" s="53">
        <v>0</v>
      </c>
      <c r="B257" s="54" t="s">
        <v>887</v>
      </c>
      <c r="C257" s="54" t="s">
        <v>47</v>
      </c>
      <c r="D257" s="55" t="s">
        <v>48</v>
      </c>
      <c r="E257" s="56" t="s">
        <v>888</v>
      </c>
      <c r="F257" s="57" t="s">
        <v>50</v>
      </c>
      <c r="G257" s="57">
        <v>250</v>
      </c>
      <c r="H257" s="58">
        <v>1.97</v>
      </c>
      <c r="I257" s="59">
        <f t="shared" si="23"/>
        <v>164.1601</v>
      </c>
      <c r="J257" s="60"/>
      <c r="K257" s="80" t="s">
        <v>78</v>
      </c>
      <c r="L257" s="62">
        <f t="shared" si="20"/>
        <v>0</v>
      </c>
      <c r="M257" s="63">
        <f t="shared" si="21"/>
        <v>0</v>
      </c>
      <c r="N257" s="64">
        <f t="shared" si="22"/>
        <v>0</v>
      </c>
      <c r="O257" s="57" t="s">
        <v>61</v>
      </c>
      <c r="P257" s="57" t="s">
        <v>338</v>
      </c>
      <c r="Q257" s="65" t="s">
        <v>330</v>
      </c>
      <c r="R257" s="65" t="s">
        <v>73</v>
      </c>
      <c r="S257" s="65" t="s">
        <v>74</v>
      </c>
      <c r="T257" s="65"/>
      <c r="U257" s="65" t="s">
        <v>177</v>
      </c>
      <c r="V257" s="65" t="s">
        <v>889</v>
      </c>
    </row>
    <row r="258" spans="1:22" s="52" customFormat="1" ht="13.5" hidden="1" customHeight="1" x14ac:dyDescent="0.3">
      <c r="A258" s="53">
        <v>0</v>
      </c>
      <c r="B258" s="54" t="s">
        <v>890</v>
      </c>
      <c r="C258" s="54" t="s">
        <v>47</v>
      </c>
      <c r="D258" s="55" t="s">
        <v>48</v>
      </c>
      <c r="E258" s="56" t="s">
        <v>891</v>
      </c>
      <c r="F258" s="57" t="s">
        <v>50</v>
      </c>
      <c r="G258" s="57">
        <v>250</v>
      </c>
      <c r="H258" s="58">
        <v>1.49</v>
      </c>
      <c r="I258" s="59">
        <f t="shared" si="23"/>
        <v>124.1617</v>
      </c>
      <c r="J258" s="60"/>
      <c r="K258" s="80" t="s">
        <v>78</v>
      </c>
      <c r="L258" s="62">
        <f t="shared" si="20"/>
        <v>0</v>
      </c>
      <c r="M258" s="63">
        <f t="shared" si="21"/>
        <v>0</v>
      </c>
      <c r="N258" s="64">
        <f t="shared" si="22"/>
        <v>0</v>
      </c>
      <c r="O258" s="57" t="s">
        <v>61</v>
      </c>
      <c r="P258" s="57" t="s">
        <v>892</v>
      </c>
      <c r="Q258" s="65" t="s">
        <v>117</v>
      </c>
      <c r="R258" s="65" t="s">
        <v>73</v>
      </c>
      <c r="S258" s="65" t="s">
        <v>578</v>
      </c>
      <c r="T258" s="65"/>
      <c r="U258" s="65" t="s">
        <v>893</v>
      </c>
      <c r="V258" s="65" t="s">
        <v>894</v>
      </c>
    </row>
    <row r="259" spans="1:22" ht="13.5" customHeight="1" x14ac:dyDescent="0.3">
      <c r="A259" s="66">
        <v>50</v>
      </c>
      <c r="B259" s="67" t="s">
        <v>895</v>
      </c>
      <c r="C259" s="67" t="s">
        <v>47</v>
      </c>
      <c r="D259" s="68" t="s">
        <v>48</v>
      </c>
      <c r="E259" s="69" t="s">
        <v>896</v>
      </c>
      <c r="F259" s="70" t="s">
        <v>50</v>
      </c>
      <c r="G259" s="70">
        <v>250</v>
      </c>
      <c r="H259" s="81">
        <v>2.75</v>
      </c>
      <c r="I259" s="82">
        <f t="shared" si="23"/>
        <v>229.1575</v>
      </c>
      <c r="J259" s="73"/>
      <c r="K259" s="74" t="s">
        <v>51</v>
      </c>
      <c r="L259" s="75">
        <f t="shared" si="20"/>
        <v>0</v>
      </c>
      <c r="M259" s="76">
        <f t="shared" si="21"/>
        <v>0</v>
      </c>
      <c r="N259" s="77">
        <f t="shared" si="22"/>
        <v>0</v>
      </c>
      <c r="O259" s="70" t="s">
        <v>61</v>
      </c>
      <c r="P259" s="70" t="s">
        <v>897</v>
      </c>
      <c r="Q259" s="78" t="s">
        <v>898</v>
      </c>
      <c r="R259" s="78" t="s">
        <v>64</v>
      </c>
      <c r="S259" s="78" t="s">
        <v>578</v>
      </c>
      <c r="T259" s="78"/>
      <c r="U259" s="78" t="s">
        <v>899</v>
      </c>
      <c r="V259" s="78" t="s">
        <v>900</v>
      </c>
    </row>
    <row r="260" spans="1:22" s="52" customFormat="1" ht="13.5" hidden="1" customHeight="1" x14ac:dyDescent="0.3">
      <c r="A260" s="53">
        <v>0</v>
      </c>
      <c r="B260" s="54" t="s">
        <v>901</v>
      </c>
      <c r="C260" s="54" t="s">
        <v>47</v>
      </c>
      <c r="D260" s="55" t="s">
        <v>48</v>
      </c>
      <c r="E260" s="56" t="s">
        <v>902</v>
      </c>
      <c r="F260" s="57" t="s">
        <v>50</v>
      </c>
      <c r="G260" s="57">
        <v>250</v>
      </c>
      <c r="H260" s="58">
        <v>1.57</v>
      </c>
      <c r="I260" s="59">
        <f t="shared" si="23"/>
        <v>130.82810000000001</v>
      </c>
      <c r="J260" s="60"/>
      <c r="K260" s="80" t="s">
        <v>78</v>
      </c>
      <c r="L260" s="62">
        <f t="shared" si="20"/>
        <v>0</v>
      </c>
      <c r="M260" s="63">
        <f t="shared" si="21"/>
        <v>0</v>
      </c>
      <c r="N260" s="64">
        <f t="shared" si="22"/>
        <v>0</v>
      </c>
      <c r="O260" s="57" t="s">
        <v>79</v>
      </c>
      <c r="P260" s="57"/>
      <c r="Q260" s="65"/>
      <c r="R260" s="65"/>
      <c r="S260" s="65"/>
      <c r="T260" s="65"/>
      <c r="U260" s="65"/>
      <c r="V260" s="65"/>
    </row>
    <row r="261" spans="1:22" s="52" customFormat="1" ht="13.5" hidden="1" customHeight="1" x14ac:dyDescent="0.3">
      <c r="A261" s="53">
        <v>0</v>
      </c>
      <c r="B261" s="54" t="s">
        <v>903</v>
      </c>
      <c r="C261" s="54" t="s">
        <v>47</v>
      </c>
      <c r="D261" s="55" t="s">
        <v>48</v>
      </c>
      <c r="E261" s="56" t="s">
        <v>904</v>
      </c>
      <c r="F261" s="57" t="s">
        <v>50</v>
      </c>
      <c r="G261" s="57">
        <v>250</v>
      </c>
      <c r="H261" s="58">
        <v>2.1199999999999997</v>
      </c>
      <c r="I261" s="59">
        <f t="shared" si="23"/>
        <v>176.65959999999995</v>
      </c>
      <c r="J261" s="60"/>
      <c r="K261" s="80" t="s">
        <v>78</v>
      </c>
      <c r="L261" s="62">
        <f t="shared" si="20"/>
        <v>0</v>
      </c>
      <c r="M261" s="63">
        <f t="shared" si="21"/>
        <v>0</v>
      </c>
      <c r="N261" s="64">
        <f t="shared" si="22"/>
        <v>0</v>
      </c>
      <c r="O261" s="57" t="s">
        <v>52</v>
      </c>
      <c r="P261" s="57"/>
      <c r="Q261" s="65"/>
      <c r="R261" s="65"/>
      <c r="S261" s="65"/>
      <c r="T261" s="65"/>
      <c r="U261" s="65"/>
      <c r="V261" s="65"/>
    </row>
    <row r="262" spans="1:22" s="52" customFormat="1" ht="13.5" hidden="1" customHeight="1" x14ac:dyDescent="0.3">
      <c r="A262" s="53">
        <v>0</v>
      </c>
      <c r="B262" s="54" t="s">
        <v>905</v>
      </c>
      <c r="C262" s="54" t="s">
        <v>47</v>
      </c>
      <c r="D262" s="55" t="s">
        <v>48</v>
      </c>
      <c r="E262" s="56" t="s">
        <v>906</v>
      </c>
      <c r="F262" s="57" t="s">
        <v>50</v>
      </c>
      <c r="G262" s="57">
        <v>250</v>
      </c>
      <c r="H262" s="58">
        <v>1.49</v>
      </c>
      <c r="I262" s="59">
        <f t="shared" si="23"/>
        <v>124.1617</v>
      </c>
      <c r="J262" s="60"/>
      <c r="K262" s="61" t="s">
        <v>51</v>
      </c>
      <c r="L262" s="62">
        <f t="shared" si="20"/>
        <v>0</v>
      </c>
      <c r="M262" s="63">
        <f t="shared" si="21"/>
        <v>0</v>
      </c>
      <c r="N262" s="64">
        <f t="shared" si="22"/>
        <v>0</v>
      </c>
      <c r="O262" s="57" t="s">
        <v>185</v>
      </c>
      <c r="P262" s="57" t="s">
        <v>907</v>
      </c>
      <c r="Q262" s="65" t="s">
        <v>908</v>
      </c>
      <c r="R262" s="65" t="s">
        <v>64</v>
      </c>
      <c r="S262" s="65" t="s">
        <v>578</v>
      </c>
      <c r="T262" s="65"/>
      <c r="U262" s="65" t="s">
        <v>909</v>
      </c>
      <c r="V262" s="65"/>
    </row>
    <row r="263" spans="1:22" s="52" customFormat="1" ht="13.5" hidden="1" customHeight="1" x14ac:dyDescent="0.3">
      <c r="A263" s="53">
        <v>0</v>
      </c>
      <c r="B263" s="54" t="s">
        <v>910</v>
      </c>
      <c r="C263" s="54" t="s">
        <v>47</v>
      </c>
      <c r="D263" s="55" t="s">
        <v>48</v>
      </c>
      <c r="E263" s="56" t="s">
        <v>911</v>
      </c>
      <c r="F263" s="57" t="s">
        <v>50</v>
      </c>
      <c r="G263" s="57">
        <v>250</v>
      </c>
      <c r="H263" s="58">
        <v>2.0499999999999998</v>
      </c>
      <c r="I263" s="59">
        <f t="shared" si="23"/>
        <v>170.82649999999998</v>
      </c>
      <c r="J263" s="60"/>
      <c r="K263" s="80" t="s">
        <v>78</v>
      </c>
      <c r="L263" s="62">
        <f t="shared" si="20"/>
        <v>0</v>
      </c>
      <c r="M263" s="63">
        <f t="shared" si="21"/>
        <v>0</v>
      </c>
      <c r="N263" s="64">
        <f t="shared" si="22"/>
        <v>0</v>
      </c>
      <c r="O263" s="57" t="s">
        <v>912</v>
      </c>
      <c r="P263" s="57"/>
      <c r="Q263" s="65"/>
      <c r="R263" s="65"/>
      <c r="S263" s="65"/>
      <c r="T263" s="65"/>
      <c r="U263" s="65"/>
      <c r="V263" s="65"/>
    </row>
    <row r="264" spans="1:22" s="52" customFormat="1" ht="13.5" hidden="1" customHeight="1" x14ac:dyDescent="0.3">
      <c r="A264" s="53">
        <v>0</v>
      </c>
      <c r="B264" s="54" t="s">
        <v>913</v>
      </c>
      <c r="C264" s="54" t="s">
        <v>47</v>
      </c>
      <c r="D264" s="55" t="s">
        <v>48</v>
      </c>
      <c r="E264" s="56" t="s">
        <v>914</v>
      </c>
      <c r="F264" s="57" t="s">
        <v>50</v>
      </c>
      <c r="G264" s="57">
        <v>250</v>
      </c>
      <c r="H264" s="58">
        <v>2.4899999999999998</v>
      </c>
      <c r="I264" s="59">
        <f t="shared" si="23"/>
        <v>207.49169999999998</v>
      </c>
      <c r="J264" s="60"/>
      <c r="K264" s="80" t="s">
        <v>78</v>
      </c>
      <c r="L264" s="62">
        <f t="shared" si="20"/>
        <v>0</v>
      </c>
      <c r="M264" s="63">
        <f t="shared" si="21"/>
        <v>0</v>
      </c>
      <c r="N264" s="64">
        <f t="shared" si="22"/>
        <v>0</v>
      </c>
      <c r="O264" s="57" t="s">
        <v>79</v>
      </c>
      <c r="P264" s="57"/>
      <c r="Q264" s="65"/>
      <c r="R264" s="65"/>
      <c r="S264" s="65"/>
      <c r="T264" s="65"/>
      <c r="U264" s="65"/>
      <c r="V264" s="65"/>
    </row>
    <row r="265" spans="1:22" s="52" customFormat="1" ht="13.5" hidden="1" customHeight="1" x14ac:dyDescent="0.3">
      <c r="A265" s="53">
        <v>0</v>
      </c>
      <c r="B265" s="54" t="s">
        <v>915</v>
      </c>
      <c r="C265" s="54" t="s">
        <v>47</v>
      </c>
      <c r="D265" s="86"/>
      <c r="E265" s="56" t="s">
        <v>916</v>
      </c>
      <c r="F265" s="57" t="s">
        <v>50</v>
      </c>
      <c r="G265" s="57">
        <v>250</v>
      </c>
      <c r="H265" s="58">
        <v>2.2599999999999998</v>
      </c>
      <c r="I265" s="59">
        <f t="shared" si="23"/>
        <v>188.32579999999999</v>
      </c>
      <c r="J265" s="60"/>
      <c r="K265" s="80" t="s">
        <v>123</v>
      </c>
      <c r="L265" s="62">
        <f t="shared" si="20"/>
        <v>0</v>
      </c>
      <c r="M265" s="63">
        <f t="shared" si="21"/>
        <v>0</v>
      </c>
      <c r="N265" s="64">
        <f t="shared" si="22"/>
        <v>0</v>
      </c>
      <c r="O265" s="57"/>
      <c r="P265" s="57"/>
      <c r="Q265" s="65"/>
      <c r="R265" s="65"/>
      <c r="S265" s="65"/>
      <c r="T265" s="65"/>
      <c r="U265" s="65"/>
      <c r="V265" s="65"/>
    </row>
    <row r="266" spans="1:22" s="52" customFormat="1" ht="13.5" hidden="1" customHeight="1" x14ac:dyDescent="0.3">
      <c r="A266" s="53">
        <v>0</v>
      </c>
      <c r="B266" s="54" t="s">
        <v>917</v>
      </c>
      <c r="C266" s="54" t="s">
        <v>47</v>
      </c>
      <c r="D266" s="55" t="s">
        <v>48</v>
      </c>
      <c r="E266" s="56" t="s">
        <v>918</v>
      </c>
      <c r="F266" s="57" t="s">
        <v>50</v>
      </c>
      <c r="G266" s="57">
        <v>250</v>
      </c>
      <c r="H266" s="58">
        <v>3.1199999999999997</v>
      </c>
      <c r="I266" s="59">
        <f t="shared" si="23"/>
        <v>259.98959999999994</v>
      </c>
      <c r="J266" s="60"/>
      <c r="K266" s="80" t="s">
        <v>78</v>
      </c>
      <c r="L266" s="62">
        <f t="shared" si="20"/>
        <v>0</v>
      </c>
      <c r="M266" s="63">
        <f t="shared" si="21"/>
        <v>0</v>
      </c>
      <c r="N266" s="64">
        <f t="shared" si="22"/>
        <v>0</v>
      </c>
      <c r="O266" s="57" t="s">
        <v>79</v>
      </c>
      <c r="P266" s="57" t="s">
        <v>919</v>
      </c>
      <c r="Q266" s="65" t="s">
        <v>160</v>
      </c>
      <c r="R266" s="65" t="s">
        <v>64</v>
      </c>
      <c r="S266" s="65"/>
      <c r="T266" s="65"/>
      <c r="U266" s="65" t="s">
        <v>920</v>
      </c>
      <c r="V266" s="65" t="s">
        <v>747</v>
      </c>
    </row>
    <row r="267" spans="1:22" ht="13.5" customHeight="1" x14ac:dyDescent="0.3">
      <c r="A267" s="66">
        <v>75</v>
      </c>
      <c r="B267" s="67" t="s">
        <v>921</v>
      </c>
      <c r="C267" s="67" t="s">
        <v>47</v>
      </c>
      <c r="D267" s="68" t="s">
        <v>48</v>
      </c>
      <c r="E267" s="69" t="s">
        <v>922</v>
      </c>
      <c r="F267" s="70" t="s">
        <v>50</v>
      </c>
      <c r="G267" s="70">
        <v>250</v>
      </c>
      <c r="H267" s="81">
        <v>1.57</v>
      </c>
      <c r="I267" s="82">
        <f t="shared" si="23"/>
        <v>130.82810000000001</v>
      </c>
      <c r="J267" s="73"/>
      <c r="K267" s="74" t="s">
        <v>51</v>
      </c>
      <c r="L267" s="75">
        <f t="shared" si="20"/>
        <v>0</v>
      </c>
      <c r="M267" s="76">
        <f t="shared" si="21"/>
        <v>0</v>
      </c>
      <c r="N267" s="77">
        <f t="shared" si="22"/>
        <v>0</v>
      </c>
      <c r="O267" s="70" t="s">
        <v>61</v>
      </c>
      <c r="P267" s="70" t="s">
        <v>175</v>
      </c>
      <c r="Q267" s="78" t="s">
        <v>404</v>
      </c>
      <c r="R267" s="78" t="s">
        <v>118</v>
      </c>
      <c r="S267" s="78" t="s">
        <v>74</v>
      </c>
      <c r="T267" s="78"/>
      <c r="U267" s="78" t="s">
        <v>177</v>
      </c>
      <c r="V267" s="78" t="s">
        <v>923</v>
      </c>
    </row>
    <row r="268" spans="1:22" s="52" customFormat="1" ht="13.5" hidden="1" customHeight="1" x14ac:dyDescent="0.3">
      <c r="A268" s="53">
        <v>0</v>
      </c>
      <c r="B268" s="54" t="s">
        <v>924</v>
      </c>
      <c r="C268" s="54" t="s">
        <v>47</v>
      </c>
      <c r="D268" s="55" t="s">
        <v>48</v>
      </c>
      <c r="E268" s="56" t="s">
        <v>925</v>
      </c>
      <c r="F268" s="57" t="s">
        <v>50</v>
      </c>
      <c r="G268" s="57">
        <v>250</v>
      </c>
      <c r="H268" s="58">
        <v>1.68</v>
      </c>
      <c r="I268" s="59">
        <f t="shared" si="23"/>
        <v>139.99439999999998</v>
      </c>
      <c r="J268" s="60"/>
      <c r="K268" s="80" t="s">
        <v>78</v>
      </c>
      <c r="L268" s="62">
        <f t="shared" si="20"/>
        <v>0</v>
      </c>
      <c r="M268" s="63">
        <f t="shared" si="21"/>
        <v>0</v>
      </c>
      <c r="N268" s="64">
        <f t="shared" si="22"/>
        <v>0</v>
      </c>
      <c r="O268" s="57" t="s">
        <v>185</v>
      </c>
      <c r="P268" s="57"/>
      <c r="Q268" s="65"/>
      <c r="R268" s="65"/>
      <c r="S268" s="65"/>
      <c r="T268" s="65"/>
      <c r="U268" s="65"/>
      <c r="V268" s="65"/>
    </row>
    <row r="269" spans="1:22" s="52" customFormat="1" ht="13.5" hidden="1" customHeight="1" x14ac:dyDescent="0.3">
      <c r="A269" s="53">
        <v>0</v>
      </c>
      <c r="B269" s="54" t="s">
        <v>926</v>
      </c>
      <c r="C269" s="54" t="s">
        <v>47</v>
      </c>
      <c r="D269" s="55" t="s">
        <v>48</v>
      </c>
      <c r="E269" s="56" t="s">
        <v>927</v>
      </c>
      <c r="F269" s="57" t="s">
        <v>50</v>
      </c>
      <c r="G269" s="57">
        <v>250</v>
      </c>
      <c r="H269" s="58">
        <v>2.4899999999999998</v>
      </c>
      <c r="I269" s="59">
        <f t="shared" si="23"/>
        <v>207.49169999999998</v>
      </c>
      <c r="J269" s="60"/>
      <c r="K269" s="80" t="s">
        <v>78</v>
      </c>
      <c r="L269" s="62">
        <f t="shared" si="20"/>
        <v>0</v>
      </c>
      <c r="M269" s="63">
        <f t="shared" si="21"/>
        <v>0</v>
      </c>
      <c r="N269" s="64">
        <f t="shared" si="22"/>
        <v>0</v>
      </c>
      <c r="O269" s="57" t="s">
        <v>79</v>
      </c>
      <c r="P269" s="57"/>
      <c r="Q269" s="65" t="s">
        <v>435</v>
      </c>
      <c r="R269" s="65" t="s">
        <v>73</v>
      </c>
      <c r="S269" s="65"/>
      <c r="T269" s="65"/>
      <c r="U269" s="65" t="s">
        <v>928</v>
      </c>
      <c r="V269" s="65" t="s">
        <v>929</v>
      </c>
    </row>
    <row r="270" spans="1:22" ht="13.5" customHeight="1" x14ac:dyDescent="0.3">
      <c r="A270" s="66">
        <v>175</v>
      </c>
      <c r="B270" s="67" t="s">
        <v>930</v>
      </c>
      <c r="C270" s="67" t="s">
        <v>47</v>
      </c>
      <c r="D270" s="68" t="s">
        <v>48</v>
      </c>
      <c r="E270" s="69" t="s">
        <v>931</v>
      </c>
      <c r="F270" s="70" t="s">
        <v>50</v>
      </c>
      <c r="G270" s="70">
        <v>250</v>
      </c>
      <c r="H270" s="81">
        <v>2.0499999999999998</v>
      </c>
      <c r="I270" s="82">
        <f t="shared" si="23"/>
        <v>170.82649999999998</v>
      </c>
      <c r="J270" s="73"/>
      <c r="K270" s="74" t="s">
        <v>51</v>
      </c>
      <c r="L270" s="75">
        <f t="shared" si="20"/>
        <v>0</v>
      </c>
      <c r="M270" s="76">
        <f t="shared" si="21"/>
        <v>0</v>
      </c>
      <c r="N270" s="77">
        <f t="shared" si="22"/>
        <v>0</v>
      </c>
      <c r="O270" s="70" t="s">
        <v>52</v>
      </c>
      <c r="P270" s="70"/>
      <c r="Q270" s="78"/>
      <c r="R270" s="78"/>
      <c r="S270" s="78"/>
      <c r="T270" s="78"/>
      <c r="U270" s="78"/>
      <c r="V270" s="78"/>
    </row>
    <row r="271" spans="1:22" s="52" customFormat="1" ht="13.5" hidden="1" customHeight="1" x14ac:dyDescent="0.3">
      <c r="A271" s="53">
        <v>0</v>
      </c>
      <c r="B271" s="54" t="s">
        <v>932</v>
      </c>
      <c r="C271" s="54" t="s">
        <v>56</v>
      </c>
      <c r="D271" s="55" t="s">
        <v>48</v>
      </c>
      <c r="E271" s="56" t="s">
        <v>933</v>
      </c>
      <c r="F271" s="57" t="s">
        <v>50</v>
      </c>
      <c r="G271" s="57">
        <v>250</v>
      </c>
      <c r="H271" s="84">
        <f t="shared" si="24"/>
        <v>1.2000480019200768</v>
      </c>
      <c r="I271" s="85">
        <v>100</v>
      </c>
      <c r="J271" s="60"/>
      <c r="K271" s="80" t="s">
        <v>78</v>
      </c>
      <c r="L271" s="62">
        <f t="shared" si="20"/>
        <v>0</v>
      </c>
      <c r="M271" s="63">
        <f t="shared" si="21"/>
        <v>0</v>
      </c>
      <c r="N271" s="64">
        <f t="shared" si="22"/>
        <v>0</v>
      </c>
      <c r="O271" s="57" t="s">
        <v>934</v>
      </c>
      <c r="P271" s="57" t="s">
        <v>935</v>
      </c>
      <c r="Q271" s="65" t="s">
        <v>117</v>
      </c>
      <c r="R271" s="65"/>
      <c r="S271" s="65"/>
      <c r="T271" s="65"/>
      <c r="U271" s="65" t="s">
        <v>936</v>
      </c>
      <c r="V271" s="65" t="s">
        <v>937</v>
      </c>
    </row>
    <row r="272" spans="1:22" s="52" customFormat="1" ht="13.5" hidden="1" customHeight="1" x14ac:dyDescent="0.3">
      <c r="A272" s="53">
        <v>0</v>
      </c>
      <c r="B272" s="54" t="s">
        <v>938</v>
      </c>
      <c r="C272" s="54" t="s">
        <v>47</v>
      </c>
      <c r="D272" s="55" t="s">
        <v>48</v>
      </c>
      <c r="E272" s="56" t="s">
        <v>939</v>
      </c>
      <c r="F272" s="57" t="s">
        <v>50</v>
      </c>
      <c r="G272" s="57">
        <v>250</v>
      </c>
      <c r="H272" s="58">
        <v>1.49</v>
      </c>
      <c r="I272" s="59">
        <f t="shared" si="23"/>
        <v>124.1617</v>
      </c>
      <c r="J272" s="60"/>
      <c r="K272" s="80" t="s">
        <v>78</v>
      </c>
      <c r="L272" s="62">
        <f t="shared" si="20"/>
        <v>0</v>
      </c>
      <c r="M272" s="63">
        <f t="shared" si="21"/>
        <v>0</v>
      </c>
      <c r="N272" s="64">
        <f t="shared" si="22"/>
        <v>0</v>
      </c>
      <c r="O272" s="57" t="s">
        <v>250</v>
      </c>
      <c r="P272" s="57"/>
      <c r="Q272" s="65"/>
      <c r="R272" s="65"/>
      <c r="S272" s="65"/>
      <c r="T272" s="65"/>
      <c r="U272" s="65"/>
      <c r="V272" s="65"/>
    </row>
    <row r="273" spans="1:22" s="52" customFormat="1" ht="13.5" hidden="1" customHeight="1" x14ac:dyDescent="0.3">
      <c r="A273" s="53">
        <v>0</v>
      </c>
      <c r="B273" s="54" t="s">
        <v>940</v>
      </c>
      <c r="C273" s="54" t="s">
        <v>47</v>
      </c>
      <c r="D273" s="55" t="s">
        <v>48</v>
      </c>
      <c r="E273" s="56" t="s">
        <v>941</v>
      </c>
      <c r="F273" s="57" t="s">
        <v>50</v>
      </c>
      <c r="G273" s="57">
        <v>250</v>
      </c>
      <c r="H273" s="58">
        <v>2.0499999999999998</v>
      </c>
      <c r="I273" s="59">
        <f t="shared" si="23"/>
        <v>170.82649999999998</v>
      </c>
      <c r="J273" s="60"/>
      <c r="K273" s="80" t="s">
        <v>78</v>
      </c>
      <c r="L273" s="62">
        <f t="shared" si="20"/>
        <v>0</v>
      </c>
      <c r="M273" s="63">
        <f t="shared" si="21"/>
        <v>0</v>
      </c>
      <c r="N273" s="64">
        <f t="shared" si="22"/>
        <v>0</v>
      </c>
      <c r="O273" s="57" t="s">
        <v>52</v>
      </c>
      <c r="P273" s="57"/>
      <c r="Q273" s="65"/>
      <c r="R273" s="65"/>
      <c r="S273" s="65"/>
      <c r="T273" s="65"/>
      <c r="U273" s="65"/>
      <c r="V273" s="65"/>
    </row>
    <row r="274" spans="1:22" s="52" customFormat="1" ht="13.5" hidden="1" customHeight="1" x14ac:dyDescent="0.3">
      <c r="A274" s="53">
        <v>0</v>
      </c>
      <c r="B274" s="54" t="s">
        <v>942</v>
      </c>
      <c r="C274" s="54" t="s">
        <v>47</v>
      </c>
      <c r="D274" s="55" t="s">
        <v>48</v>
      </c>
      <c r="E274" s="56" t="s">
        <v>943</v>
      </c>
      <c r="F274" s="57" t="s">
        <v>50</v>
      </c>
      <c r="G274" s="57">
        <v>250</v>
      </c>
      <c r="H274" s="58">
        <v>2.4899999999999998</v>
      </c>
      <c r="I274" s="59">
        <f t="shared" si="23"/>
        <v>207.49169999999998</v>
      </c>
      <c r="J274" s="60"/>
      <c r="K274" s="61" t="s">
        <v>51</v>
      </c>
      <c r="L274" s="62">
        <f t="shared" si="20"/>
        <v>0</v>
      </c>
      <c r="M274" s="63">
        <f t="shared" si="21"/>
        <v>0</v>
      </c>
      <c r="N274" s="64">
        <f t="shared" si="22"/>
        <v>0</v>
      </c>
      <c r="O274" s="57" t="s">
        <v>70</v>
      </c>
      <c r="P274" s="57" t="s">
        <v>944</v>
      </c>
      <c r="Q274" s="65" t="s">
        <v>945</v>
      </c>
      <c r="R274" s="65" t="s">
        <v>118</v>
      </c>
      <c r="S274" s="65" t="s">
        <v>946</v>
      </c>
      <c r="T274" s="65"/>
      <c r="U274" s="65" t="s">
        <v>947</v>
      </c>
      <c r="V274" s="65" t="s">
        <v>512</v>
      </c>
    </row>
    <row r="275" spans="1:22" ht="13.5" customHeight="1" x14ac:dyDescent="0.3">
      <c r="A275" s="66">
        <v>100</v>
      </c>
      <c r="B275" s="67" t="s">
        <v>948</v>
      </c>
      <c r="C275" s="67" t="s">
        <v>47</v>
      </c>
      <c r="D275" s="68" t="s">
        <v>48</v>
      </c>
      <c r="E275" s="69" t="s">
        <v>949</v>
      </c>
      <c r="F275" s="70" t="s">
        <v>50</v>
      </c>
      <c r="G275" s="70">
        <v>250</v>
      </c>
      <c r="H275" s="81">
        <v>2.75</v>
      </c>
      <c r="I275" s="82">
        <f t="shared" si="23"/>
        <v>229.1575</v>
      </c>
      <c r="J275" s="73"/>
      <c r="K275" s="83" t="s">
        <v>78</v>
      </c>
      <c r="L275" s="75">
        <f t="shared" si="20"/>
        <v>0</v>
      </c>
      <c r="M275" s="76">
        <f t="shared" si="21"/>
        <v>0</v>
      </c>
      <c r="N275" s="77">
        <f t="shared" si="22"/>
        <v>0</v>
      </c>
      <c r="O275" s="70" t="s">
        <v>228</v>
      </c>
      <c r="P275" s="70"/>
      <c r="Q275" s="78"/>
      <c r="R275" s="78"/>
      <c r="S275" s="78"/>
      <c r="T275" s="78"/>
      <c r="U275" s="78"/>
      <c r="V275" s="78"/>
    </row>
    <row r="276" spans="1:22" ht="13.5" customHeight="1" x14ac:dyDescent="0.3">
      <c r="A276" s="66">
        <v>50</v>
      </c>
      <c r="B276" s="67" t="s">
        <v>950</v>
      </c>
      <c r="C276" s="67" t="s">
        <v>47</v>
      </c>
      <c r="D276" s="68" t="s">
        <v>48</v>
      </c>
      <c r="E276" s="69" t="s">
        <v>951</v>
      </c>
      <c r="F276" s="70" t="s">
        <v>50</v>
      </c>
      <c r="G276" s="70">
        <v>250</v>
      </c>
      <c r="H276" s="81">
        <v>1.49</v>
      </c>
      <c r="I276" s="82">
        <f t="shared" si="23"/>
        <v>124.1617</v>
      </c>
      <c r="J276" s="73"/>
      <c r="K276" s="74" t="s">
        <v>51</v>
      </c>
      <c r="L276" s="75">
        <f t="shared" si="20"/>
        <v>0</v>
      </c>
      <c r="M276" s="76">
        <f t="shared" si="21"/>
        <v>0</v>
      </c>
      <c r="N276" s="77">
        <f t="shared" si="22"/>
        <v>0</v>
      </c>
      <c r="O276" s="70" t="s">
        <v>61</v>
      </c>
      <c r="P276" s="70" t="s">
        <v>952</v>
      </c>
      <c r="Q276" s="78" t="s">
        <v>461</v>
      </c>
      <c r="R276" s="78" t="s">
        <v>118</v>
      </c>
      <c r="S276" s="78" t="s">
        <v>531</v>
      </c>
      <c r="T276" s="78"/>
      <c r="U276" s="78" t="s">
        <v>953</v>
      </c>
      <c r="V276" s="78"/>
    </row>
    <row r="277" spans="1:22" s="52" customFormat="1" ht="13.5" hidden="1" customHeight="1" x14ac:dyDescent="0.3">
      <c r="A277" s="53">
        <v>0</v>
      </c>
      <c r="B277" s="54" t="s">
        <v>954</v>
      </c>
      <c r="C277" s="54" t="s">
        <v>47</v>
      </c>
      <c r="D277" s="55" t="s">
        <v>48</v>
      </c>
      <c r="E277" s="56" t="s">
        <v>955</v>
      </c>
      <c r="F277" s="57" t="s">
        <v>50</v>
      </c>
      <c r="G277" s="57">
        <v>250</v>
      </c>
      <c r="H277" s="58">
        <v>3.1199999999999997</v>
      </c>
      <c r="I277" s="59">
        <f t="shared" si="23"/>
        <v>259.98959999999994</v>
      </c>
      <c r="J277" s="60"/>
      <c r="K277" s="80" t="s">
        <v>78</v>
      </c>
      <c r="L277" s="62">
        <f t="shared" si="20"/>
        <v>0</v>
      </c>
      <c r="M277" s="63">
        <f t="shared" si="21"/>
        <v>0</v>
      </c>
      <c r="N277" s="64">
        <f t="shared" si="22"/>
        <v>0</v>
      </c>
      <c r="O277" s="57" t="s">
        <v>61</v>
      </c>
      <c r="P277" s="57"/>
      <c r="Q277" s="65" t="s">
        <v>308</v>
      </c>
      <c r="R277" s="65" t="s">
        <v>73</v>
      </c>
      <c r="S277" s="65"/>
      <c r="T277" s="65"/>
      <c r="U277" s="65" t="s">
        <v>956</v>
      </c>
      <c r="V277" s="65" t="s">
        <v>957</v>
      </c>
    </row>
    <row r="278" spans="1:22" ht="13.5" customHeight="1" x14ac:dyDescent="0.3">
      <c r="A278" s="66">
        <v>100</v>
      </c>
      <c r="B278" s="67" t="s">
        <v>958</v>
      </c>
      <c r="C278" s="67" t="s">
        <v>47</v>
      </c>
      <c r="D278" s="68" t="s">
        <v>48</v>
      </c>
      <c r="E278" s="69" t="s">
        <v>959</v>
      </c>
      <c r="F278" s="70" t="s">
        <v>50</v>
      </c>
      <c r="G278" s="70">
        <v>250</v>
      </c>
      <c r="H278" s="81">
        <v>1.97</v>
      </c>
      <c r="I278" s="82">
        <f t="shared" si="23"/>
        <v>164.1601</v>
      </c>
      <c r="J278" s="73"/>
      <c r="K278" s="74" t="s">
        <v>51</v>
      </c>
      <c r="L278" s="75">
        <f t="shared" si="20"/>
        <v>0</v>
      </c>
      <c r="M278" s="76">
        <f t="shared" si="21"/>
        <v>0</v>
      </c>
      <c r="N278" s="77">
        <f t="shared" si="22"/>
        <v>0</v>
      </c>
      <c r="O278" s="70" t="s">
        <v>52</v>
      </c>
      <c r="P278" s="70"/>
      <c r="Q278" s="78"/>
      <c r="R278" s="78"/>
      <c r="S278" s="78"/>
      <c r="T278" s="78"/>
      <c r="U278" s="78"/>
      <c r="V278" s="78"/>
    </row>
    <row r="279" spans="1:22" s="52" customFormat="1" ht="13.5" hidden="1" customHeight="1" x14ac:dyDescent="0.3">
      <c r="A279" s="53">
        <v>0</v>
      </c>
      <c r="B279" s="54" t="s">
        <v>960</v>
      </c>
      <c r="C279" s="54" t="s">
        <v>47</v>
      </c>
      <c r="D279" s="55" t="s">
        <v>48</v>
      </c>
      <c r="E279" s="56" t="s">
        <v>961</v>
      </c>
      <c r="F279" s="57" t="s">
        <v>50</v>
      </c>
      <c r="G279" s="57">
        <v>250</v>
      </c>
      <c r="H279" s="58">
        <v>1.32</v>
      </c>
      <c r="I279" s="59">
        <f t="shared" si="23"/>
        <v>109.9956</v>
      </c>
      <c r="J279" s="60"/>
      <c r="K279" s="80" t="s">
        <v>78</v>
      </c>
      <c r="L279" s="62">
        <f t="shared" ref="L279:L304" si="25">J279/G279</f>
        <v>0</v>
      </c>
      <c r="M279" s="63">
        <f t="shared" si="21"/>
        <v>0</v>
      </c>
      <c r="N279" s="64">
        <f t="shared" si="22"/>
        <v>0</v>
      </c>
      <c r="O279" s="57" t="s">
        <v>58</v>
      </c>
      <c r="P279" s="57"/>
      <c r="Q279" s="65"/>
      <c r="R279" s="65"/>
      <c r="S279" s="65"/>
      <c r="T279" s="65"/>
      <c r="U279" s="65"/>
      <c r="V279" s="65"/>
    </row>
    <row r="280" spans="1:22" s="52" customFormat="1" ht="13.5" hidden="1" customHeight="1" x14ac:dyDescent="0.3">
      <c r="A280" s="53">
        <v>0</v>
      </c>
      <c r="B280" s="54" t="s">
        <v>962</v>
      </c>
      <c r="C280" s="54" t="s">
        <v>47</v>
      </c>
      <c r="D280" s="86"/>
      <c r="E280" s="56" t="s">
        <v>963</v>
      </c>
      <c r="F280" s="57" t="s">
        <v>50</v>
      </c>
      <c r="G280" s="57">
        <v>250</v>
      </c>
      <c r="H280" s="58">
        <v>2.42</v>
      </c>
      <c r="I280" s="59">
        <f t="shared" si="23"/>
        <v>201.65859999999998</v>
      </c>
      <c r="J280" s="60"/>
      <c r="K280" s="80" t="s">
        <v>123</v>
      </c>
      <c r="L280" s="62">
        <f t="shared" si="25"/>
        <v>0</v>
      </c>
      <c r="M280" s="63">
        <f t="shared" ref="M280:M304" si="26">IF(J280&gt;=100,H280*J280*0.85,H280*J280)</f>
        <v>0</v>
      </c>
      <c r="N280" s="64">
        <f t="shared" ref="N280:N304" si="27">IF(J280&gt;=100,I280*J280*0.85,I280*J280)</f>
        <v>0</v>
      </c>
      <c r="O280" s="57"/>
      <c r="P280" s="57"/>
      <c r="Q280" s="65"/>
      <c r="R280" s="65"/>
      <c r="S280" s="65"/>
      <c r="T280" s="65"/>
      <c r="U280" s="65"/>
      <c r="V280" s="65"/>
    </row>
    <row r="281" spans="1:22" s="52" customFormat="1" ht="13.5" hidden="1" customHeight="1" x14ac:dyDescent="0.3">
      <c r="A281" s="53">
        <v>0</v>
      </c>
      <c r="B281" s="54" t="s">
        <v>964</v>
      </c>
      <c r="C281" s="54" t="s">
        <v>47</v>
      </c>
      <c r="D281" s="55" t="s">
        <v>48</v>
      </c>
      <c r="E281" s="56" t="s">
        <v>965</v>
      </c>
      <c r="F281" s="57" t="s">
        <v>50</v>
      </c>
      <c r="G281" s="57">
        <v>250</v>
      </c>
      <c r="H281" s="58">
        <v>1.8800000000000001</v>
      </c>
      <c r="I281" s="59">
        <f t="shared" si="23"/>
        <v>156.66040000000001</v>
      </c>
      <c r="J281" s="60"/>
      <c r="K281" s="80" t="s">
        <v>78</v>
      </c>
      <c r="L281" s="62">
        <f t="shared" si="25"/>
        <v>0</v>
      </c>
      <c r="M281" s="63">
        <f t="shared" si="26"/>
        <v>0</v>
      </c>
      <c r="N281" s="64">
        <f t="shared" si="27"/>
        <v>0</v>
      </c>
      <c r="O281" s="57" t="s">
        <v>58</v>
      </c>
      <c r="P281" s="57"/>
      <c r="Q281" s="65"/>
      <c r="R281" s="65"/>
      <c r="S281" s="65"/>
      <c r="T281" s="65"/>
      <c r="U281" s="65"/>
      <c r="V281" s="65"/>
    </row>
    <row r="282" spans="1:22" ht="13.5" customHeight="1" x14ac:dyDescent="0.3">
      <c r="A282" s="66" t="s">
        <v>54</v>
      </c>
      <c r="B282" s="67" t="s">
        <v>966</v>
      </c>
      <c r="C282" s="67" t="s">
        <v>56</v>
      </c>
      <c r="D282" s="68" t="s">
        <v>48</v>
      </c>
      <c r="E282" s="69" t="s">
        <v>967</v>
      </c>
      <c r="F282" s="70" t="s">
        <v>50</v>
      </c>
      <c r="G282" s="70">
        <v>250</v>
      </c>
      <c r="H282" s="71">
        <f t="shared" si="24"/>
        <v>1.4520580823232929</v>
      </c>
      <c r="I282" s="72">
        <v>121</v>
      </c>
      <c r="J282" s="73"/>
      <c r="K282" s="74" t="s">
        <v>51</v>
      </c>
      <c r="L282" s="75">
        <f t="shared" si="25"/>
        <v>0</v>
      </c>
      <c r="M282" s="76">
        <f t="shared" si="26"/>
        <v>0</v>
      </c>
      <c r="N282" s="77">
        <f t="shared" si="27"/>
        <v>0</v>
      </c>
      <c r="O282" s="70" t="s">
        <v>61</v>
      </c>
      <c r="P282" s="70" t="s">
        <v>144</v>
      </c>
      <c r="Q282" s="78" t="s">
        <v>127</v>
      </c>
      <c r="R282" s="78" t="s">
        <v>73</v>
      </c>
      <c r="S282" s="78" t="s">
        <v>578</v>
      </c>
      <c r="T282" s="78"/>
      <c r="U282" s="78" t="s">
        <v>968</v>
      </c>
      <c r="V282" s="78" t="s">
        <v>969</v>
      </c>
    </row>
    <row r="283" spans="1:22" s="52" customFormat="1" ht="13.5" hidden="1" customHeight="1" x14ac:dyDescent="0.3">
      <c r="A283" s="53">
        <v>0</v>
      </c>
      <c r="B283" s="54" t="s">
        <v>970</v>
      </c>
      <c r="C283" s="54" t="s">
        <v>47</v>
      </c>
      <c r="D283" s="55" t="s">
        <v>48</v>
      </c>
      <c r="E283" s="56" t="s">
        <v>971</v>
      </c>
      <c r="F283" s="57" t="s">
        <v>50</v>
      </c>
      <c r="G283" s="57">
        <v>250</v>
      </c>
      <c r="H283" s="58">
        <v>3.1199999999999997</v>
      </c>
      <c r="I283" s="59">
        <f t="shared" si="23"/>
        <v>259.98959999999994</v>
      </c>
      <c r="J283" s="60"/>
      <c r="K283" s="80" t="s">
        <v>78</v>
      </c>
      <c r="L283" s="62">
        <f t="shared" si="25"/>
        <v>0</v>
      </c>
      <c r="M283" s="63">
        <f t="shared" si="26"/>
        <v>0</v>
      </c>
      <c r="N283" s="64">
        <f t="shared" si="27"/>
        <v>0</v>
      </c>
      <c r="O283" s="57" t="s">
        <v>79</v>
      </c>
      <c r="P283" s="57"/>
      <c r="Q283" s="65"/>
      <c r="R283" s="65"/>
      <c r="S283" s="65"/>
      <c r="T283" s="65"/>
      <c r="U283" s="65"/>
      <c r="V283" s="65"/>
    </row>
    <row r="284" spans="1:22" s="52" customFormat="1" ht="13.5" hidden="1" customHeight="1" x14ac:dyDescent="0.3">
      <c r="A284" s="53">
        <v>0</v>
      </c>
      <c r="B284" s="54" t="s">
        <v>972</v>
      </c>
      <c r="C284" s="54" t="s">
        <v>47</v>
      </c>
      <c r="D284" s="55" t="s">
        <v>48</v>
      </c>
      <c r="E284" s="56" t="s">
        <v>973</v>
      </c>
      <c r="F284" s="57" t="s">
        <v>50</v>
      </c>
      <c r="G284" s="57">
        <v>250</v>
      </c>
      <c r="H284" s="58">
        <v>1.26</v>
      </c>
      <c r="I284" s="59">
        <f t="shared" si="23"/>
        <v>104.9958</v>
      </c>
      <c r="J284" s="60"/>
      <c r="K284" s="80" t="s">
        <v>78</v>
      </c>
      <c r="L284" s="62">
        <f t="shared" si="25"/>
        <v>0</v>
      </c>
      <c r="M284" s="63">
        <f t="shared" si="26"/>
        <v>0</v>
      </c>
      <c r="N284" s="64">
        <f t="shared" si="27"/>
        <v>0</v>
      </c>
      <c r="O284" s="57" t="s">
        <v>79</v>
      </c>
      <c r="P284" s="57"/>
      <c r="Q284" s="65"/>
      <c r="R284" s="65"/>
      <c r="S284" s="65"/>
      <c r="T284" s="65"/>
      <c r="U284" s="65"/>
      <c r="V284" s="65"/>
    </row>
    <row r="285" spans="1:22" s="52" customFormat="1" ht="13.5" hidden="1" customHeight="1" x14ac:dyDescent="0.3">
      <c r="A285" s="53">
        <v>0</v>
      </c>
      <c r="B285" s="54" t="s">
        <v>974</v>
      </c>
      <c r="C285" s="54" t="s">
        <v>47</v>
      </c>
      <c r="D285" s="55" t="s">
        <v>48</v>
      </c>
      <c r="E285" s="56" t="s">
        <v>975</v>
      </c>
      <c r="F285" s="57" t="s">
        <v>50</v>
      </c>
      <c r="G285" s="57">
        <v>250</v>
      </c>
      <c r="H285" s="58">
        <v>2.9</v>
      </c>
      <c r="I285" s="59">
        <f t="shared" si="23"/>
        <v>241.65699999999998</v>
      </c>
      <c r="J285" s="60"/>
      <c r="K285" s="80" t="s">
        <v>78</v>
      </c>
      <c r="L285" s="62">
        <f t="shared" si="25"/>
        <v>0</v>
      </c>
      <c r="M285" s="63">
        <f t="shared" si="26"/>
        <v>0</v>
      </c>
      <c r="N285" s="64">
        <f t="shared" si="27"/>
        <v>0</v>
      </c>
      <c r="O285" s="57" t="s">
        <v>250</v>
      </c>
      <c r="P285" s="57"/>
      <c r="Q285" s="65"/>
      <c r="R285" s="65"/>
      <c r="S285" s="65"/>
      <c r="T285" s="65"/>
      <c r="U285" s="65"/>
      <c r="V285" s="65"/>
    </row>
    <row r="286" spans="1:22" s="52" customFormat="1" ht="13.5" hidden="1" customHeight="1" x14ac:dyDescent="0.3">
      <c r="A286" s="53">
        <v>0</v>
      </c>
      <c r="B286" s="54" t="s">
        <v>976</v>
      </c>
      <c r="C286" s="54" t="s">
        <v>47</v>
      </c>
      <c r="D286" s="55" t="s">
        <v>48</v>
      </c>
      <c r="E286" s="56" t="s">
        <v>977</v>
      </c>
      <c r="F286" s="57" t="s">
        <v>50</v>
      </c>
      <c r="G286" s="57">
        <v>250</v>
      </c>
      <c r="H286" s="58">
        <v>2.4899999999999998</v>
      </c>
      <c r="I286" s="59">
        <f t="shared" si="23"/>
        <v>207.49169999999998</v>
      </c>
      <c r="J286" s="60"/>
      <c r="K286" s="80" t="s">
        <v>78</v>
      </c>
      <c r="L286" s="62">
        <f t="shared" si="25"/>
        <v>0</v>
      </c>
      <c r="M286" s="63">
        <f t="shared" si="26"/>
        <v>0</v>
      </c>
      <c r="N286" s="64">
        <f t="shared" si="27"/>
        <v>0</v>
      </c>
      <c r="O286" s="57" t="s">
        <v>79</v>
      </c>
      <c r="P286" s="57"/>
      <c r="Q286" s="65"/>
      <c r="R286" s="65"/>
      <c r="S286" s="65"/>
      <c r="T286" s="65"/>
      <c r="U286" s="65"/>
      <c r="V286" s="65"/>
    </row>
    <row r="287" spans="1:22" s="52" customFormat="1" ht="13.5" hidden="1" customHeight="1" x14ac:dyDescent="0.3">
      <c r="A287" s="53">
        <v>0</v>
      </c>
      <c r="B287" s="54" t="s">
        <v>978</v>
      </c>
      <c r="C287" s="54" t="s">
        <v>47</v>
      </c>
      <c r="D287" s="55" t="s">
        <v>48</v>
      </c>
      <c r="E287" s="56" t="s">
        <v>979</v>
      </c>
      <c r="F287" s="57" t="s">
        <v>50</v>
      </c>
      <c r="G287" s="57">
        <v>250</v>
      </c>
      <c r="H287" s="58">
        <v>3.1199999999999997</v>
      </c>
      <c r="I287" s="59">
        <f t="shared" si="23"/>
        <v>259.98959999999994</v>
      </c>
      <c r="J287" s="60"/>
      <c r="K287" s="80" t="s">
        <v>78</v>
      </c>
      <c r="L287" s="62">
        <f t="shared" si="25"/>
        <v>0</v>
      </c>
      <c r="M287" s="63">
        <f t="shared" si="26"/>
        <v>0</v>
      </c>
      <c r="N287" s="64">
        <f t="shared" si="27"/>
        <v>0</v>
      </c>
      <c r="O287" s="57" t="s">
        <v>61</v>
      </c>
      <c r="P287" s="57" t="s">
        <v>980</v>
      </c>
      <c r="Q287" s="65" t="s">
        <v>117</v>
      </c>
      <c r="R287" s="65" t="s">
        <v>118</v>
      </c>
      <c r="S287" s="65"/>
      <c r="T287" s="65" t="s">
        <v>153</v>
      </c>
      <c r="U287" s="65" t="s">
        <v>981</v>
      </c>
      <c r="V287" s="65" t="s">
        <v>982</v>
      </c>
    </row>
    <row r="288" spans="1:22" s="52" customFormat="1" ht="13.5" hidden="1" customHeight="1" x14ac:dyDescent="0.3">
      <c r="A288" s="53">
        <v>0</v>
      </c>
      <c r="B288" s="54" t="s">
        <v>983</v>
      </c>
      <c r="C288" s="54" t="s">
        <v>47</v>
      </c>
      <c r="D288" s="55" t="s">
        <v>48</v>
      </c>
      <c r="E288" s="56" t="s">
        <v>984</v>
      </c>
      <c r="F288" s="57" t="s">
        <v>50</v>
      </c>
      <c r="G288" s="57">
        <v>250</v>
      </c>
      <c r="H288" s="58">
        <v>2.31</v>
      </c>
      <c r="I288" s="59">
        <f t="shared" si="23"/>
        <v>192.4923</v>
      </c>
      <c r="J288" s="60"/>
      <c r="K288" s="80" t="s">
        <v>78</v>
      </c>
      <c r="L288" s="62">
        <f t="shared" si="25"/>
        <v>0</v>
      </c>
      <c r="M288" s="63">
        <f t="shared" si="26"/>
        <v>0</v>
      </c>
      <c r="N288" s="64">
        <f t="shared" si="27"/>
        <v>0</v>
      </c>
      <c r="O288" s="57" t="s">
        <v>241</v>
      </c>
      <c r="P288" s="57"/>
      <c r="Q288" s="65"/>
      <c r="R288" s="65"/>
      <c r="S288" s="65"/>
      <c r="T288" s="65"/>
      <c r="U288" s="65"/>
      <c r="V288" s="65"/>
    </row>
    <row r="289" spans="1:22" ht="13.5" customHeight="1" x14ac:dyDescent="0.3">
      <c r="A289" s="66">
        <v>75</v>
      </c>
      <c r="B289" s="67" t="s">
        <v>985</v>
      </c>
      <c r="C289" s="67" t="s">
        <v>47</v>
      </c>
      <c r="D289" s="68"/>
      <c r="E289" s="69" t="s">
        <v>984</v>
      </c>
      <c r="F289" s="70" t="s">
        <v>50</v>
      </c>
      <c r="G289" s="70">
        <v>251</v>
      </c>
      <c r="H289" s="81">
        <v>2.31</v>
      </c>
      <c r="I289" s="82">
        <f t="shared" si="23"/>
        <v>192.4923</v>
      </c>
      <c r="J289" s="73"/>
      <c r="K289" s="74" t="s">
        <v>51</v>
      </c>
      <c r="L289" s="75">
        <f t="shared" si="25"/>
        <v>0</v>
      </c>
      <c r="M289" s="76">
        <f t="shared" si="26"/>
        <v>0</v>
      </c>
      <c r="N289" s="77">
        <f t="shared" si="27"/>
        <v>0</v>
      </c>
      <c r="O289" s="70"/>
      <c r="P289" s="70"/>
      <c r="Q289" s="78"/>
      <c r="R289" s="78"/>
      <c r="S289" s="78"/>
      <c r="T289" s="78"/>
      <c r="U289" s="78"/>
      <c r="V289" s="78"/>
    </row>
    <row r="290" spans="1:22" s="52" customFormat="1" ht="13.5" hidden="1" customHeight="1" x14ac:dyDescent="0.3">
      <c r="A290" s="53">
        <v>0</v>
      </c>
      <c r="B290" s="54" t="s">
        <v>986</v>
      </c>
      <c r="C290" s="54" t="s">
        <v>47</v>
      </c>
      <c r="D290" s="86"/>
      <c r="E290" s="56" t="s">
        <v>987</v>
      </c>
      <c r="F290" s="57" t="s">
        <v>50</v>
      </c>
      <c r="G290" s="57">
        <v>250</v>
      </c>
      <c r="H290" s="58">
        <v>2.0499999999999998</v>
      </c>
      <c r="I290" s="59">
        <f t="shared" si="23"/>
        <v>170.82649999999998</v>
      </c>
      <c r="J290" s="60"/>
      <c r="K290" s="80" t="s">
        <v>123</v>
      </c>
      <c r="L290" s="62">
        <f t="shared" si="25"/>
        <v>0</v>
      </c>
      <c r="M290" s="63">
        <f t="shared" si="26"/>
        <v>0</v>
      </c>
      <c r="N290" s="64">
        <f t="shared" si="27"/>
        <v>0</v>
      </c>
      <c r="O290" s="57"/>
      <c r="P290" s="57"/>
      <c r="Q290" s="65"/>
      <c r="R290" s="65"/>
      <c r="S290" s="65"/>
      <c r="T290" s="65"/>
      <c r="U290" s="65"/>
      <c r="V290" s="65"/>
    </row>
    <row r="291" spans="1:22" s="52" customFormat="1" ht="13.5" hidden="1" customHeight="1" x14ac:dyDescent="0.3">
      <c r="A291" s="53">
        <v>0</v>
      </c>
      <c r="B291" s="54" t="s">
        <v>988</v>
      </c>
      <c r="C291" s="54" t="s">
        <v>47</v>
      </c>
      <c r="D291" s="55" t="s">
        <v>48</v>
      </c>
      <c r="E291" s="56" t="s">
        <v>989</v>
      </c>
      <c r="F291" s="57" t="s">
        <v>50</v>
      </c>
      <c r="G291" s="57">
        <v>250</v>
      </c>
      <c r="H291" s="58">
        <v>2.0499999999999998</v>
      </c>
      <c r="I291" s="59">
        <f t="shared" si="23"/>
        <v>170.82649999999998</v>
      </c>
      <c r="J291" s="60"/>
      <c r="K291" s="61" t="s">
        <v>51</v>
      </c>
      <c r="L291" s="62">
        <f t="shared" si="25"/>
        <v>0</v>
      </c>
      <c r="M291" s="63">
        <f t="shared" si="26"/>
        <v>0</v>
      </c>
      <c r="N291" s="64">
        <f t="shared" si="27"/>
        <v>0</v>
      </c>
      <c r="O291" s="57" t="s">
        <v>79</v>
      </c>
      <c r="P291" s="57" t="s">
        <v>218</v>
      </c>
      <c r="Q291" s="65" t="s">
        <v>300</v>
      </c>
      <c r="R291" s="65" t="s">
        <v>118</v>
      </c>
      <c r="S291" s="65" t="s">
        <v>531</v>
      </c>
      <c r="T291" s="65"/>
      <c r="U291" s="65" t="s">
        <v>990</v>
      </c>
      <c r="V291" s="65" t="s">
        <v>991</v>
      </c>
    </row>
    <row r="292" spans="1:22" s="52" customFormat="1" ht="13.5" hidden="1" customHeight="1" x14ac:dyDescent="0.3">
      <c r="A292" s="53">
        <v>0</v>
      </c>
      <c r="B292" s="54" t="s">
        <v>992</v>
      </c>
      <c r="C292" s="54" t="s">
        <v>47</v>
      </c>
      <c r="D292" s="86"/>
      <c r="E292" s="56" t="s">
        <v>993</v>
      </c>
      <c r="F292" s="57" t="s">
        <v>50</v>
      </c>
      <c r="G292" s="57">
        <v>250</v>
      </c>
      <c r="H292" s="58">
        <v>1.57</v>
      </c>
      <c r="I292" s="59">
        <f t="shared" si="23"/>
        <v>130.82810000000001</v>
      </c>
      <c r="J292" s="60"/>
      <c r="K292" s="80" t="s">
        <v>78</v>
      </c>
      <c r="L292" s="62">
        <f t="shared" si="25"/>
        <v>0</v>
      </c>
      <c r="M292" s="63">
        <f t="shared" si="26"/>
        <v>0</v>
      </c>
      <c r="N292" s="64">
        <f t="shared" si="27"/>
        <v>0</v>
      </c>
      <c r="O292" s="57" t="s">
        <v>61</v>
      </c>
      <c r="P292" s="57"/>
      <c r="Q292" s="65" t="s">
        <v>994</v>
      </c>
      <c r="R292" s="65"/>
      <c r="S292" s="65"/>
      <c r="T292" s="65"/>
      <c r="U292" s="65" t="s">
        <v>995</v>
      </c>
      <c r="V292" s="65" t="s">
        <v>996</v>
      </c>
    </row>
    <row r="293" spans="1:22" ht="13.5" customHeight="1" x14ac:dyDescent="0.3">
      <c r="A293" s="66" t="s">
        <v>54</v>
      </c>
      <c r="B293" s="67" t="s">
        <v>997</v>
      </c>
      <c r="C293" s="67" t="s">
        <v>56</v>
      </c>
      <c r="D293" s="68" t="s">
        <v>48</v>
      </c>
      <c r="E293" s="69" t="s">
        <v>998</v>
      </c>
      <c r="F293" s="70" t="s">
        <v>50</v>
      </c>
      <c r="G293" s="70">
        <v>250</v>
      </c>
      <c r="H293" s="71">
        <f t="shared" si="24"/>
        <v>1.4760590423616946</v>
      </c>
      <c r="I293" s="72">
        <v>123</v>
      </c>
      <c r="J293" s="73"/>
      <c r="K293" s="74" t="s">
        <v>51</v>
      </c>
      <c r="L293" s="75">
        <f t="shared" si="25"/>
        <v>0</v>
      </c>
      <c r="M293" s="76">
        <f t="shared" si="26"/>
        <v>0</v>
      </c>
      <c r="N293" s="77">
        <f t="shared" si="27"/>
        <v>0</v>
      </c>
      <c r="O293" s="70" t="s">
        <v>61</v>
      </c>
      <c r="P293" s="70" t="s">
        <v>999</v>
      </c>
      <c r="Q293" s="78" t="s">
        <v>1000</v>
      </c>
      <c r="R293" s="78" t="s">
        <v>73</v>
      </c>
      <c r="S293" s="78" t="s">
        <v>74</v>
      </c>
      <c r="T293" s="78"/>
      <c r="U293" s="78" t="s">
        <v>1001</v>
      </c>
      <c r="V293" s="78" t="s">
        <v>1002</v>
      </c>
    </row>
    <row r="294" spans="1:22" s="52" customFormat="1" ht="13.5" hidden="1" customHeight="1" x14ac:dyDescent="0.3">
      <c r="A294" s="53">
        <v>0</v>
      </c>
      <c r="B294" s="54" t="s">
        <v>1003</v>
      </c>
      <c r="C294" s="54" t="s">
        <v>47</v>
      </c>
      <c r="D294" s="55" t="s">
        <v>48</v>
      </c>
      <c r="E294" s="56" t="s">
        <v>1004</v>
      </c>
      <c r="F294" s="57" t="s">
        <v>50</v>
      </c>
      <c r="G294" s="57">
        <v>250</v>
      </c>
      <c r="H294" s="58">
        <v>3.1199999999999997</v>
      </c>
      <c r="I294" s="59">
        <f t="shared" si="23"/>
        <v>259.98959999999994</v>
      </c>
      <c r="J294" s="60"/>
      <c r="K294" s="80" t="s">
        <v>78</v>
      </c>
      <c r="L294" s="62">
        <f t="shared" si="25"/>
        <v>0</v>
      </c>
      <c r="M294" s="63">
        <f t="shared" si="26"/>
        <v>0</v>
      </c>
      <c r="N294" s="64">
        <f t="shared" si="27"/>
        <v>0</v>
      </c>
      <c r="O294" s="57" t="s">
        <v>61</v>
      </c>
      <c r="P294" s="57" t="s">
        <v>218</v>
      </c>
      <c r="Q294" s="65"/>
      <c r="R294" s="65"/>
      <c r="S294" s="65"/>
      <c r="T294" s="65"/>
      <c r="U294" s="65" t="s">
        <v>1005</v>
      </c>
      <c r="V294" s="65" t="s">
        <v>1006</v>
      </c>
    </row>
    <row r="295" spans="1:22" s="52" customFormat="1" ht="13.5" hidden="1" customHeight="1" x14ac:dyDescent="0.3">
      <c r="A295" s="53">
        <v>0</v>
      </c>
      <c r="B295" s="54" t="s">
        <v>1007</v>
      </c>
      <c r="C295" s="54" t="s">
        <v>47</v>
      </c>
      <c r="D295" s="55" t="s">
        <v>48</v>
      </c>
      <c r="E295" s="56" t="s">
        <v>1008</v>
      </c>
      <c r="F295" s="57" t="s">
        <v>50</v>
      </c>
      <c r="G295" s="57">
        <v>250</v>
      </c>
      <c r="H295" s="58">
        <v>2.9</v>
      </c>
      <c r="I295" s="59">
        <f t="shared" si="23"/>
        <v>241.65699999999998</v>
      </c>
      <c r="J295" s="60"/>
      <c r="K295" s="80" t="s">
        <v>78</v>
      </c>
      <c r="L295" s="62">
        <f t="shared" si="25"/>
        <v>0</v>
      </c>
      <c r="M295" s="63">
        <f t="shared" si="26"/>
        <v>0</v>
      </c>
      <c r="N295" s="64">
        <f t="shared" si="27"/>
        <v>0</v>
      </c>
      <c r="O295" s="57" t="s">
        <v>250</v>
      </c>
      <c r="P295" s="57"/>
      <c r="Q295" s="65"/>
      <c r="R295" s="65"/>
      <c r="S295" s="65"/>
      <c r="T295" s="65"/>
      <c r="U295" s="65"/>
      <c r="V295" s="65"/>
    </row>
    <row r="296" spans="1:22" s="52" customFormat="1" ht="13.5" hidden="1" customHeight="1" x14ac:dyDescent="0.3">
      <c r="A296" s="53">
        <v>0</v>
      </c>
      <c r="B296" s="54" t="s">
        <v>1009</v>
      </c>
      <c r="C296" s="54" t="s">
        <v>47</v>
      </c>
      <c r="D296" s="86"/>
      <c r="E296" s="56" t="s">
        <v>1010</v>
      </c>
      <c r="F296" s="57" t="s">
        <v>50</v>
      </c>
      <c r="G296" s="57">
        <v>250</v>
      </c>
      <c r="H296" s="58">
        <v>3.1199999999999997</v>
      </c>
      <c r="I296" s="59">
        <f t="shared" si="23"/>
        <v>259.98959999999994</v>
      </c>
      <c r="J296" s="60"/>
      <c r="K296" s="80" t="s">
        <v>123</v>
      </c>
      <c r="L296" s="62">
        <f t="shared" si="25"/>
        <v>0</v>
      </c>
      <c r="M296" s="63">
        <f t="shared" si="26"/>
        <v>0</v>
      </c>
      <c r="N296" s="64">
        <f t="shared" si="27"/>
        <v>0</v>
      </c>
      <c r="O296" s="57"/>
      <c r="P296" s="57"/>
      <c r="Q296" s="65"/>
      <c r="R296" s="65"/>
      <c r="S296" s="65"/>
      <c r="T296" s="65"/>
      <c r="U296" s="65"/>
      <c r="V296" s="65"/>
    </row>
    <row r="297" spans="1:22" s="52" customFormat="1" ht="13.5" hidden="1" customHeight="1" x14ac:dyDescent="0.3">
      <c r="A297" s="53">
        <v>0</v>
      </c>
      <c r="B297" s="54" t="s">
        <v>1011</v>
      </c>
      <c r="C297" s="54" t="s">
        <v>47</v>
      </c>
      <c r="D297" s="55" t="s">
        <v>48</v>
      </c>
      <c r="E297" s="56" t="s">
        <v>1012</v>
      </c>
      <c r="F297" s="57" t="s">
        <v>50</v>
      </c>
      <c r="G297" s="57">
        <v>250</v>
      </c>
      <c r="H297" s="58">
        <v>1.68</v>
      </c>
      <c r="I297" s="59">
        <f t="shared" si="23"/>
        <v>139.99439999999998</v>
      </c>
      <c r="J297" s="60"/>
      <c r="K297" s="80" t="s">
        <v>78</v>
      </c>
      <c r="L297" s="62">
        <f t="shared" si="25"/>
        <v>0</v>
      </c>
      <c r="M297" s="63">
        <f t="shared" si="26"/>
        <v>0</v>
      </c>
      <c r="N297" s="64">
        <f t="shared" si="27"/>
        <v>0</v>
      </c>
      <c r="O297" s="57" t="s">
        <v>207</v>
      </c>
      <c r="P297" s="57" t="s">
        <v>1013</v>
      </c>
      <c r="Q297" s="65" t="s">
        <v>1014</v>
      </c>
      <c r="R297" s="65" t="s">
        <v>73</v>
      </c>
      <c r="S297" s="65" t="s">
        <v>65</v>
      </c>
      <c r="T297" s="65"/>
      <c r="U297" s="65" t="s">
        <v>597</v>
      </c>
      <c r="V297" s="65" t="s">
        <v>67</v>
      </c>
    </row>
    <row r="298" spans="1:22" ht="13.5" customHeight="1" x14ac:dyDescent="0.3">
      <c r="A298" s="66" t="s">
        <v>54</v>
      </c>
      <c r="B298" s="67" t="s">
        <v>1015</v>
      </c>
      <c r="C298" s="67" t="s">
        <v>56</v>
      </c>
      <c r="D298" s="68" t="s">
        <v>48</v>
      </c>
      <c r="E298" s="69" t="s">
        <v>1016</v>
      </c>
      <c r="F298" s="70" t="s">
        <v>50</v>
      </c>
      <c r="G298" s="70">
        <v>250</v>
      </c>
      <c r="H298" s="71">
        <f t="shared" ref="H298" si="28">I298/$M$7</f>
        <v>1.2000480019200768</v>
      </c>
      <c r="I298" s="72">
        <v>100</v>
      </c>
      <c r="J298" s="73"/>
      <c r="K298" s="74" t="s">
        <v>51</v>
      </c>
      <c r="L298" s="75">
        <f t="shared" si="25"/>
        <v>0</v>
      </c>
      <c r="M298" s="76">
        <f t="shared" si="26"/>
        <v>0</v>
      </c>
      <c r="N298" s="77">
        <f t="shared" si="27"/>
        <v>0</v>
      </c>
      <c r="O298" s="70" t="s">
        <v>70</v>
      </c>
      <c r="P298" s="70" t="s">
        <v>1017</v>
      </c>
      <c r="Q298" s="78" t="s">
        <v>166</v>
      </c>
      <c r="R298" s="78" t="s">
        <v>64</v>
      </c>
      <c r="S298" s="78" t="s">
        <v>74</v>
      </c>
      <c r="T298" s="78"/>
      <c r="U298" s="78" t="s">
        <v>1018</v>
      </c>
      <c r="V298" s="78" t="s">
        <v>1019</v>
      </c>
    </row>
    <row r="299" spans="1:22" s="52" customFormat="1" ht="13.5" hidden="1" customHeight="1" x14ac:dyDescent="0.3">
      <c r="A299" s="53">
        <v>0</v>
      </c>
      <c r="B299" s="54" t="s">
        <v>1020</v>
      </c>
      <c r="C299" s="54" t="s">
        <v>47</v>
      </c>
      <c r="D299" s="55" t="s">
        <v>48</v>
      </c>
      <c r="E299" s="56" t="s">
        <v>1021</v>
      </c>
      <c r="F299" s="57" t="s">
        <v>50</v>
      </c>
      <c r="G299" s="57">
        <v>250</v>
      </c>
      <c r="H299" s="58">
        <v>1.8800000000000001</v>
      </c>
      <c r="I299" s="59">
        <f t="shared" ref="I299:I304" si="29">H299*$M$7</f>
        <v>156.66040000000001</v>
      </c>
      <c r="J299" s="60"/>
      <c r="K299" s="80" t="s">
        <v>78</v>
      </c>
      <c r="L299" s="62">
        <f t="shared" si="25"/>
        <v>0</v>
      </c>
      <c r="M299" s="63">
        <f t="shared" si="26"/>
        <v>0</v>
      </c>
      <c r="N299" s="64">
        <f t="shared" si="27"/>
        <v>0</v>
      </c>
      <c r="O299" s="57" t="s">
        <v>185</v>
      </c>
      <c r="P299" s="57"/>
      <c r="Q299" s="65"/>
      <c r="R299" s="65"/>
      <c r="S299" s="65"/>
      <c r="T299" s="65"/>
      <c r="U299" s="65"/>
      <c r="V299" s="65"/>
    </row>
    <row r="300" spans="1:22" s="52" customFormat="1" ht="13.5" hidden="1" customHeight="1" x14ac:dyDescent="0.3">
      <c r="A300" s="53">
        <v>0</v>
      </c>
      <c r="B300" s="54" t="s">
        <v>1022</v>
      </c>
      <c r="C300" s="54" t="s">
        <v>47</v>
      </c>
      <c r="D300" s="55" t="s">
        <v>48</v>
      </c>
      <c r="E300" s="56" t="s">
        <v>1023</v>
      </c>
      <c r="F300" s="57" t="s">
        <v>50</v>
      </c>
      <c r="G300" s="57">
        <v>250</v>
      </c>
      <c r="H300" s="58">
        <v>1.6300000000000001</v>
      </c>
      <c r="I300" s="59">
        <f t="shared" si="29"/>
        <v>135.8279</v>
      </c>
      <c r="J300" s="60"/>
      <c r="K300" s="80" t="s">
        <v>78</v>
      </c>
      <c r="L300" s="62">
        <f t="shared" si="25"/>
        <v>0</v>
      </c>
      <c r="M300" s="63">
        <f t="shared" si="26"/>
        <v>0</v>
      </c>
      <c r="N300" s="64">
        <f t="shared" si="27"/>
        <v>0</v>
      </c>
      <c r="O300" s="57" t="s">
        <v>250</v>
      </c>
      <c r="P300" s="57"/>
      <c r="Q300" s="65"/>
      <c r="R300" s="65"/>
      <c r="S300" s="65"/>
      <c r="T300" s="65"/>
      <c r="U300" s="65"/>
      <c r="V300" s="65"/>
    </row>
    <row r="301" spans="1:22" s="52" customFormat="1" ht="13.5" hidden="1" customHeight="1" x14ac:dyDescent="0.3">
      <c r="A301" s="53">
        <v>0</v>
      </c>
      <c r="B301" s="54" t="s">
        <v>1024</v>
      </c>
      <c r="C301" s="54" t="s">
        <v>47</v>
      </c>
      <c r="D301" s="86"/>
      <c r="E301" s="56" t="s">
        <v>1025</v>
      </c>
      <c r="F301" s="57" t="s">
        <v>50</v>
      </c>
      <c r="G301" s="57">
        <v>250</v>
      </c>
      <c r="H301" s="58">
        <v>3.63</v>
      </c>
      <c r="I301" s="59">
        <f t="shared" si="29"/>
        <v>302.48789999999997</v>
      </c>
      <c r="J301" s="60"/>
      <c r="K301" s="61" t="s">
        <v>51</v>
      </c>
      <c r="L301" s="62">
        <f t="shared" si="25"/>
        <v>0</v>
      </c>
      <c r="M301" s="63">
        <f t="shared" si="26"/>
        <v>0</v>
      </c>
      <c r="N301" s="64">
        <f t="shared" si="27"/>
        <v>0</v>
      </c>
      <c r="O301" s="57" t="s">
        <v>58</v>
      </c>
      <c r="P301" s="57" t="s">
        <v>1026</v>
      </c>
      <c r="Q301" s="65" t="s">
        <v>1027</v>
      </c>
      <c r="R301" s="65" t="s">
        <v>64</v>
      </c>
      <c r="S301" s="65" t="s">
        <v>65</v>
      </c>
      <c r="T301" s="65"/>
      <c r="U301" s="65" t="s">
        <v>1028</v>
      </c>
      <c r="V301" s="65" t="s">
        <v>1029</v>
      </c>
    </row>
    <row r="302" spans="1:22" s="52" customFormat="1" ht="13.5" hidden="1" customHeight="1" x14ac:dyDescent="0.3">
      <c r="A302" s="53">
        <v>0</v>
      </c>
      <c r="B302" s="54" t="s">
        <v>1030</v>
      </c>
      <c r="C302" s="54" t="s">
        <v>47</v>
      </c>
      <c r="D302" s="55" t="s">
        <v>48</v>
      </c>
      <c r="E302" s="56" t="s">
        <v>1031</v>
      </c>
      <c r="F302" s="57" t="s">
        <v>50</v>
      </c>
      <c r="G302" s="57">
        <v>250</v>
      </c>
      <c r="H302" s="58">
        <v>2.0499999999999998</v>
      </c>
      <c r="I302" s="59">
        <f t="shared" si="29"/>
        <v>170.82649999999998</v>
      </c>
      <c r="J302" s="60"/>
      <c r="K302" s="61" t="s">
        <v>51</v>
      </c>
      <c r="L302" s="62">
        <f t="shared" si="25"/>
        <v>0</v>
      </c>
      <c r="M302" s="63">
        <f t="shared" si="26"/>
        <v>0</v>
      </c>
      <c r="N302" s="64">
        <f t="shared" si="27"/>
        <v>0</v>
      </c>
      <c r="O302" s="57" t="s">
        <v>228</v>
      </c>
      <c r="P302" s="57" t="s">
        <v>1032</v>
      </c>
      <c r="Q302" s="65" t="s">
        <v>1033</v>
      </c>
      <c r="R302" s="65" t="s">
        <v>73</v>
      </c>
      <c r="S302" s="65"/>
      <c r="T302" s="65"/>
      <c r="U302" s="65" t="s">
        <v>1034</v>
      </c>
      <c r="V302" s="65" t="s">
        <v>860</v>
      </c>
    </row>
    <row r="303" spans="1:22" s="52" customFormat="1" ht="13.5" hidden="1" customHeight="1" x14ac:dyDescent="0.3">
      <c r="A303" s="53">
        <v>0</v>
      </c>
      <c r="B303" s="54" t="s">
        <v>1035</v>
      </c>
      <c r="C303" s="54" t="s">
        <v>47</v>
      </c>
      <c r="D303" s="55" t="s">
        <v>48</v>
      </c>
      <c r="E303" s="56" t="s">
        <v>1036</v>
      </c>
      <c r="F303" s="57" t="s">
        <v>50</v>
      </c>
      <c r="G303" s="57">
        <v>250</v>
      </c>
      <c r="H303" s="58">
        <v>1.49</v>
      </c>
      <c r="I303" s="59">
        <f t="shared" si="29"/>
        <v>124.1617</v>
      </c>
      <c r="J303" s="60"/>
      <c r="K303" s="80" t="s">
        <v>78</v>
      </c>
      <c r="L303" s="62">
        <f t="shared" si="25"/>
        <v>0</v>
      </c>
      <c r="M303" s="63">
        <f t="shared" si="26"/>
        <v>0</v>
      </c>
      <c r="N303" s="64">
        <f t="shared" si="27"/>
        <v>0</v>
      </c>
      <c r="O303" s="57" t="s">
        <v>70</v>
      </c>
      <c r="P303" s="57" t="s">
        <v>1026</v>
      </c>
      <c r="Q303" s="65" t="s">
        <v>127</v>
      </c>
      <c r="R303" s="65" t="s">
        <v>118</v>
      </c>
      <c r="S303" s="65" t="s">
        <v>111</v>
      </c>
      <c r="T303" s="65"/>
      <c r="U303" s="65" t="s">
        <v>1037</v>
      </c>
      <c r="V303" s="65"/>
    </row>
    <row r="304" spans="1:22" s="52" customFormat="1" ht="13.5" hidden="1" customHeight="1" x14ac:dyDescent="0.3">
      <c r="A304" s="53">
        <v>0</v>
      </c>
      <c r="B304" s="54" t="s">
        <v>1038</v>
      </c>
      <c r="C304" s="54" t="s">
        <v>47</v>
      </c>
      <c r="D304" s="86"/>
      <c r="E304" s="56" t="s">
        <v>1039</v>
      </c>
      <c r="F304" s="57" t="s">
        <v>50</v>
      </c>
      <c r="G304" s="57">
        <v>250</v>
      </c>
      <c r="H304" s="58">
        <v>1.68</v>
      </c>
      <c r="I304" s="59">
        <f t="shared" si="29"/>
        <v>139.99439999999998</v>
      </c>
      <c r="J304" s="60"/>
      <c r="K304" s="80" t="s">
        <v>123</v>
      </c>
      <c r="L304" s="62">
        <f t="shared" si="25"/>
        <v>0</v>
      </c>
      <c r="M304" s="63">
        <f t="shared" si="26"/>
        <v>0</v>
      </c>
      <c r="N304" s="64">
        <f t="shared" si="27"/>
        <v>0</v>
      </c>
      <c r="O304" s="57"/>
      <c r="P304" s="57"/>
      <c r="Q304" s="65"/>
      <c r="R304" s="65"/>
      <c r="S304" s="65"/>
      <c r="T304" s="65"/>
      <c r="U304" s="65"/>
      <c r="V304" s="65"/>
    </row>
    <row r="305" spans="1:22" ht="14.25" customHeight="1" x14ac:dyDescent="0.3">
      <c r="B305" s="87" t="s">
        <v>1040</v>
      </c>
      <c r="C305" s="87"/>
      <c r="D305" s="88"/>
      <c r="E305" s="89" t="s">
        <v>1041</v>
      </c>
      <c r="F305" s="90"/>
      <c r="G305" s="90"/>
      <c r="H305" s="91"/>
      <c r="I305" s="91"/>
      <c r="J305" s="92">
        <f>ROUNDUP(M8,0)</f>
        <v>0</v>
      </c>
      <c r="K305" s="92"/>
      <c r="L305" s="93"/>
      <c r="M305" s="93"/>
      <c r="N305" s="94"/>
      <c r="O305" s="94"/>
      <c r="P305" s="95"/>
      <c r="Q305" s="95"/>
      <c r="R305" s="95"/>
      <c r="S305" s="95"/>
      <c r="T305" s="95"/>
      <c r="U305" s="95"/>
      <c r="V305" s="95"/>
    </row>
    <row r="306" spans="1:22" ht="14.25" customHeight="1" x14ac:dyDescent="0.3">
      <c r="A306" s="96"/>
      <c r="B306" s="87" t="s">
        <v>1042</v>
      </c>
      <c r="C306" s="87"/>
      <c r="D306" s="88"/>
      <c r="E306" s="89" t="s">
        <v>1043</v>
      </c>
      <c r="F306" s="90" t="s">
        <v>553</v>
      </c>
      <c r="G306" s="90"/>
      <c r="H306" s="91"/>
      <c r="I306" s="91"/>
      <c r="J306" s="97" t="str">
        <f>IF(J305&gt;5,ROUNDUP(J305/35,0),"")</f>
        <v/>
      </c>
      <c r="K306" s="97"/>
      <c r="L306" s="93"/>
      <c r="M306" s="93"/>
      <c r="N306" s="94"/>
      <c r="O306" s="94"/>
      <c r="P306" s="95"/>
      <c r="Q306" s="95"/>
      <c r="R306" s="95" t="s">
        <v>553</v>
      </c>
      <c r="S306" s="95" t="s">
        <v>553</v>
      </c>
      <c r="T306" s="95"/>
      <c r="U306" s="95"/>
      <c r="V306" s="95"/>
    </row>
    <row r="307" spans="1:22" x14ac:dyDescent="0.3">
      <c r="R307" s="4" t="s">
        <v>553</v>
      </c>
    </row>
    <row r="308" spans="1:22" x14ac:dyDescent="0.3">
      <c r="D308" s="1" t="s">
        <v>553</v>
      </c>
      <c r="E308" s="98" t="s">
        <v>1044</v>
      </c>
      <c r="G308" s="4" t="s">
        <v>553</v>
      </c>
      <c r="R308" s="4" t="s">
        <v>553</v>
      </c>
      <c r="S308" s="1" t="s">
        <v>553</v>
      </c>
    </row>
    <row r="309" spans="1:22" x14ac:dyDescent="0.3">
      <c r="D309" s="1" t="s">
        <v>553</v>
      </c>
      <c r="E309" s="98" t="s">
        <v>1045</v>
      </c>
      <c r="S309" s="1" t="s">
        <v>553</v>
      </c>
      <c r="V309" s="1" t="s">
        <v>553</v>
      </c>
    </row>
    <row r="310" spans="1:22" x14ac:dyDescent="0.3">
      <c r="B310" s="3"/>
      <c r="C310" s="3"/>
      <c r="D310" s="3" t="s">
        <v>553</v>
      </c>
    </row>
    <row r="311" spans="1:22" x14ac:dyDescent="0.3">
      <c r="B311" s="3"/>
      <c r="C311" s="3"/>
      <c r="D311" s="3"/>
      <c r="F311" s="3" t="s">
        <v>553</v>
      </c>
    </row>
    <row r="312" spans="1:22" x14ac:dyDescent="0.3">
      <c r="V312" s="1" t="s">
        <v>553</v>
      </c>
    </row>
    <row r="313" spans="1:22" x14ac:dyDescent="0.3">
      <c r="B313" s="3"/>
      <c r="C313" s="3"/>
      <c r="D313" s="3"/>
    </row>
    <row r="314" spans="1:22" x14ac:dyDescent="0.3">
      <c r="F314" s="3" t="s">
        <v>553</v>
      </c>
    </row>
    <row r="318" spans="1:22" x14ac:dyDescent="0.3">
      <c r="F318" s="3" t="s">
        <v>553</v>
      </c>
    </row>
  </sheetData>
  <autoFilter ref="B21:V312" xr:uid="{00000000-0001-0000-0000-000000000000}">
    <filterColumn colId="1">
      <colorFilter dxfId="0" cellColor="0"/>
    </filterColumn>
  </autoFilter>
  <mergeCells count="11">
    <mergeCell ref="D2:P2"/>
    <mergeCell ref="H4:K4"/>
    <mergeCell ref="M7:N7"/>
    <mergeCell ref="M8:N8"/>
    <mergeCell ref="M9:N9"/>
    <mergeCell ref="D19:L19"/>
    <mergeCell ref="M10:N10"/>
    <mergeCell ref="M11:N11"/>
    <mergeCell ref="M12:N12"/>
    <mergeCell ref="M13:N13"/>
    <mergeCell ref="M14:N14"/>
  </mergeCells>
  <conditionalFormatting sqref="K5"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K5">
    <cfRule type="containsText" dxfId="4" priority="9" operator="containsText" text="нет">
      <formula>NOT(ISERROR(SEARCH("нет",K5)))</formula>
    </cfRule>
  </conditionalFormatting>
  <conditionalFormatting sqref="B1:B1048576">
    <cfRule type="duplicateValues" dxfId="3" priority="8"/>
  </conditionalFormatting>
  <conditionalFormatting sqref="D13">
    <cfRule type="duplicateValues" dxfId="2" priority="6"/>
  </conditionalFormatting>
  <conditionalFormatting sqref="X1:X1048576 B1:B1048576">
    <cfRule type="duplicateValues" dxfId="1" priority="1"/>
  </conditionalFormatting>
  <dataValidations count="3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22:J304" xr:uid="{003900B6-00F3-4F1A-B793-008F00BF00F1}">
      <formula1>$K$5&lt;&gt;"нет"</formula1>
    </dataValidation>
    <dataValidation type="list" allowBlank="1" showInputMessage="1" showErrorMessage="1" sqref="P981173 P63669 P129205 P194741 P260277 P325813 P391349 P456885 P522421 P587957 P653493 P719029 P784565 P850101 P915637" xr:uid="{0036007D-003E-4175-B711-000600C900A4}">
      <formula1>"нал, безнал"</formula1>
    </dataValidation>
    <dataValidation type="list" allowBlank="1" showInputMessage="1" showErrorMessage="1" sqref="K5" xr:uid="{00F3001A-00B2-4F90-8B93-006D007000A9}">
      <formula1>"да,нет"</formula1>
    </dataValidation>
  </dataValidations>
  <hyperlinks>
    <hyperlink ref="H4" location="'Условия работы'!A1" display="&gt;&gt;&gt; Условия работы &lt;&lt;&lt;" xr:uid="{00000000-0004-0000-0000-000000000000}"/>
    <hyperlink ref="I4" location="'Условия работы'!A1" display="'Условия работы'!A1" xr:uid="{00000000-0004-0000-0000-000001000000}"/>
    <hyperlink ref="D22" r:id="rId1" xr:uid="{00000000-0004-0000-0000-000002000000}"/>
    <hyperlink ref="D23" r:id="rId2" xr:uid="{00000000-0004-0000-0000-000003000000}"/>
    <hyperlink ref="D24" r:id="rId3" xr:uid="{00000000-0004-0000-0000-000004000000}"/>
    <hyperlink ref="D26" r:id="rId4" xr:uid="{00000000-0004-0000-0000-000005000000}"/>
    <hyperlink ref="D28" r:id="rId5" xr:uid="{00000000-0004-0000-0000-000006000000}"/>
    <hyperlink ref="D29" r:id="rId6" xr:uid="{00000000-0004-0000-0000-000007000000}"/>
    <hyperlink ref="D30" r:id="rId7" xr:uid="{00000000-0004-0000-0000-000008000000}"/>
    <hyperlink ref="D31" r:id="rId8" xr:uid="{00000000-0004-0000-0000-000009000000}"/>
    <hyperlink ref="D32" r:id="rId9" xr:uid="{00000000-0004-0000-0000-00000A000000}"/>
    <hyperlink ref="D33" r:id="rId10" xr:uid="{00000000-0004-0000-0000-00000B000000}"/>
    <hyperlink ref="D34" r:id="rId11" xr:uid="{00000000-0004-0000-0000-00000C000000}"/>
    <hyperlink ref="D36" r:id="rId12" xr:uid="{00000000-0004-0000-0000-00000D000000}"/>
    <hyperlink ref="D37" r:id="rId13" xr:uid="{00000000-0004-0000-0000-00000E000000}"/>
    <hyperlink ref="D38" r:id="rId14" xr:uid="{00000000-0004-0000-0000-00000F000000}"/>
    <hyperlink ref="D39" r:id="rId15" xr:uid="{00000000-0004-0000-0000-000010000000}"/>
    <hyperlink ref="D40" r:id="rId16" xr:uid="{00000000-0004-0000-0000-000011000000}"/>
    <hyperlink ref="D41" r:id="rId17" xr:uid="{00000000-0004-0000-0000-000012000000}"/>
    <hyperlink ref="D42" r:id="rId18" xr:uid="{00000000-0004-0000-0000-000013000000}"/>
    <hyperlink ref="D43" r:id="rId19" xr:uid="{00000000-0004-0000-0000-000014000000}"/>
    <hyperlink ref="D44" r:id="rId20" xr:uid="{00000000-0004-0000-0000-000015000000}"/>
    <hyperlink ref="D45" r:id="rId21" xr:uid="{00000000-0004-0000-0000-000016000000}"/>
    <hyperlink ref="D46" r:id="rId22" xr:uid="{00000000-0004-0000-0000-000017000000}"/>
    <hyperlink ref="D47" r:id="rId23" xr:uid="{00000000-0004-0000-0000-000018000000}"/>
    <hyperlink ref="D48" r:id="rId24" xr:uid="{00000000-0004-0000-0000-000019000000}"/>
    <hyperlink ref="D49" r:id="rId25" xr:uid="{00000000-0004-0000-0000-00001A000000}"/>
    <hyperlink ref="D50" r:id="rId26" xr:uid="{00000000-0004-0000-0000-00001B000000}"/>
    <hyperlink ref="D52" r:id="rId27" xr:uid="{00000000-0004-0000-0000-00001C000000}"/>
    <hyperlink ref="D53" r:id="rId28" xr:uid="{00000000-0004-0000-0000-00001D000000}"/>
    <hyperlink ref="D54" r:id="rId29" xr:uid="{00000000-0004-0000-0000-00001E000000}"/>
    <hyperlink ref="D55" r:id="rId30" xr:uid="{00000000-0004-0000-0000-00001F000000}"/>
    <hyperlink ref="D56" r:id="rId31" xr:uid="{00000000-0004-0000-0000-000020000000}"/>
    <hyperlink ref="D57" r:id="rId32" xr:uid="{00000000-0004-0000-0000-000021000000}"/>
    <hyperlink ref="D58" r:id="rId33" xr:uid="{00000000-0004-0000-0000-000022000000}"/>
    <hyperlink ref="D59" r:id="rId34" xr:uid="{00000000-0004-0000-0000-000023000000}"/>
    <hyperlink ref="D60" r:id="rId35" xr:uid="{00000000-0004-0000-0000-000024000000}"/>
    <hyperlink ref="D61" r:id="rId36" xr:uid="{00000000-0004-0000-0000-000025000000}"/>
    <hyperlink ref="D62" r:id="rId37" xr:uid="{00000000-0004-0000-0000-000026000000}"/>
    <hyperlink ref="D63" r:id="rId38" xr:uid="{00000000-0004-0000-0000-000027000000}"/>
    <hyperlink ref="D64" r:id="rId39" xr:uid="{00000000-0004-0000-0000-000028000000}"/>
    <hyperlink ref="D65" r:id="rId40" xr:uid="{00000000-0004-0000-0000-000029000000}"/>
    <hyperlink ref="D66" r:id="rId41" xr:uid="{00000000-0004-0000-0000-00002A000000}"/>
    <hyperlink ref="D67" r:id="rId42" xr:uid="{00000000-0004-0000-0000-00002B000000}"/>
    <hyperlink ref="D68" r:id="rId43" xr:uid="{00000000-0004-0000-0000-00002C000000}"/>
    <hyperlink ref="D69" r:id="rId44" xr:uid="{00000000-0004-0000-0000-00002D000000}"/>
    <hyperlink ref="D70" r:id="rId45" xr:uid="{00000000-0004-0000-0000-00002E000000}"/>
    <hyperlink ref="D71" r:id="rId46" xr:uid="{00000000-0004-0000-0000-00002F000000}"/>
    <hyperlink ref="D72" r:id="rId47" xr:uid="{00000000-0004-0000-0000-000030000000}"/>
    <hyperlink ref="D74" r:id="rId48" xr:uid="{00000000-0004-0000-0000-000031000000}"/>
    <hyperlink ref="D76" r:id="rId49" xr:uid="{00000000-0004-0000-0000-000032000000}"/>
    <hyperlink ref="D77" r:id="rId50" xr:uid="{00000000-0004-0000-0000-000033000000}"/>
    <hyperlink ref="D78" r:id="rId51" xr:uid="{00000000-0004-0000-0000-000034000000}"/>
    <hyperlink ref="D79" r:id="rId52" xr:uid="{00000000-0004-0000-0000-000035000000}"/>
    <hyperlink ref="D80" r:id="rId53" xr:uid="{00000000-0004-0000-0000-000036000000}"/>
    <hyperlink ref="D81" r:id="rId54" xr:uid="{00000000-0004-0000-0000-000037000000}"/>
    <hyperlink ref="D82" r:id="rId55" xr:uid="{00000000-0004-0000-0000-000038000000}"/>
    <hyperlink ref="D83" r:id="rId56" xr:uid="{00000000-0004-0000-0000-000039000000}"/>
    <hyperlink ref="D84" r:id="rId57" xr:uid="{00000000-0004-0000-0000-00003A000000}"/>
    <hyperlink ref="D85" r:id="rId58" xr:uid="{00000000-0004-0000-0000-00003B000000}"/>
    <hyperlink ref="D87" r:id="rId59" xr:uid="{00000000-0004-0000-0000-00003C000000}"/>
    <hyperlink ref="D88" r:id="rId60" xr:uid="{00000000-0004-0000-0000-00003D000000}"/>
    <hyperlink ref="D90" r:id="rId61" xr:uid="{00000000-0004-0000-0000-00003E000000}"/>
    <hyperlink ref="D91" r:id="rId62" xr:uid="{00000000-0004-0000-0000-00003F000000}"/>
    <hyperlink ref="D94" r:id="rId63" xr:uid="{00000000-0004-0000-0000-000040000000}"/>
    <hyperlink ref="D96" r:id="rId64" xr:uid="{00000000-0004-0000-0000-000041000000}"/>
    <hyperlink ref="D97" r:id="rId65" xr:uid="{00000000-0004-0000-0000-000042000000}"/>
    <hyperlink ref="D98" r:id="rId66" xr:uid="{00000000-0004-0000-0000-000043000000}"/>
    <hyperlink ref="D99" r:id="rId67" xr:uid="{00000000-0004-0000-0000-000044000000}"/>
    <hyperlink ref="D100" r:id="rId68" xr:uid="{00000000-0004-0000-0000-000045000000}"/>
    <hyperlink ref="D101" r:id="rId69" xr:uid="{00000000-0004-0000-0000-000046000000}"/>
    <hyperlink ref="D102" r:id="rId70" xr:uid="{00000000-0004-0000-0000-000047000000}"/>
    <hyperlink ref="D103" r:id="rId71" xr:uid="{00000000-0004-0000-0000-000048000000}"/>
    <hyperlink ref="D105" r:id="rId72" xr:uid="{00000000-0004-0000-0000-000049000000}"/>
    <hyperlink ref="D106" r:id="rId73" xr:uid="{00000000-0004-0000-0000-00004A000000}"/>
    <hyperlink ref="D108" r:id="rId74" xr:uid="{00000000-0004-0000-0000-00004B000000}"/>
    <hyperlink ref="D109" r:id="rId75" xr:uid="{00000000-0004-0000-0000-00004C000000}"/>
    <hyperlink ref="D110" r:id="rId76" xr:uid="{00000000-0004-0000-0000-00004D000000}"/>
    <hyperlink ref="D112" r:id="rId77" xr:uid="{00000000-0004-0000-0000-00004E000000}"/>
    <hyperlink ref="D113" r:id="rId78" xr:uid="{00000000-0004-0000-0000-00004F000000}"/>
    <hyperlink ref="D114" r:id="rId79" xr:uid="{00000000-0004-0000-0000-000050000000}"/>
    <hyperlink ref="D115" r:id="rId80" xr:uid="{00000000-0004-0000-0000-000051000000}"/>
    <hyperlink ref="D116" r:id="rId81" xr:uid="{00000000-0004-0000-0000-000052000000}"/>
    <hyperlink ref="D117" r:id="rId82" xr:uid="{00000000-0004-0000-0000-000053000000}"/>
    <hyperlink ref="D118" r:id="rId83" xr:uid="{00000000-0004-0000-0000-000054000000}"/>
    <hyperlink ref="D119" r:id="rId84" xr:uid="{00000000-0004-0000-0000-000055000000}"/>
    <hyperlink ref="D120" r:id="rId85" xr:uid="{00000000-0004-0000-0000-000056000000}"/>
    <hyperlink ref="D121" r:id="rId86" xr:uid="{00000000-0004-0000-0000-000057000000}"/>
    <hyperlink ref="D122" r:id="rId87" xr:uid="{00000000-0004-0000-0000-000058000000}"/>
    <hyperlink ref="D124" r:id="rId88" xr:uid="{00000000-0004-0000-0000-000059000000}"/>
    <hyperlink ref="D125" r:id="rId89" xr:uid="{00000000-0004-0000-0000-00005A000000}"/>
    <hyperlink ref="D127" r:id="rId90" xr:uid="{00000000-0004-0000-0000-00005B000000}"/>
    <hyperlink ref="D129" r:id="rId91" xr:uid="{00000000-0004-0000-0000-00005C000000}"/>
    <hyperlink ref="D130" r:id="rId92" xr:uid="{00000000-0004-0000-0000-00005D000000}"/>
    <hyperlink ref="D131" r:id="rId93" xr:uid="{00000000-0004-0000-0000-00005E000000}"/>
    <hyperlink ref="D132" r:id="rId94" xr:uid="{00000000-0004-0000-0000-00005F000000}"/>
    <hyperlink ref="D133" r:id="rId95" xr:uid="{00000000-0004-0000-0000-000060000000}"/>
    <hyperlink ref="D134" r:id="rId96" xr:uid="{00000000-0004-0000-0000-000061000000}"/>
    <hyperlink ref="D135" r:id="rId97" xr:uid="{00000000-0004-0000-0000-000062000000}"/>
    <hyperlink ref="D137" r:id="rId98" xr:uid="{00000000-0004-0000-0000-000063000000}"/>
    <hyperlink ref="D138" r:id="rId99" xr:uid="{00000000-0004-0000-0000-000064000000}"/>
    <hyperlink ref="D139" r:id="rId100" xr:uid="{00000000-0004-0000-0000-000065000000}"/>
    <hyperlink ref="D140" r:id="rId101" xr:uid="{00000000-0004-0000-0000-000066000000}"/>
    <hyperlink ref="D141" r:id="rId102" xr:uid="{00000000-0004-0000-0000-000067000000}"/>
    <hyperlink ref="D142" r:id="rId103" xr:uid="{00000000-0004-0000-0000-000068000000}"/>
    <hyperlink ref="D143" r:id="rId104" xr:uid="{00000000-0004-0000-0000-000069000000}"/>
    <hyperlink ref="D144" r:id="rId105" xr:uid="{00000000-0004-0000-0000-00006A000000}"/>
    <hyperlink ref="D146" r:id="rId106" xr:uid="{00000000-0004-0000-0000-00006B000000}"/>
    <hyperlink ref="D147" r:id="rId107" xr:uid="{00000000-0004-0000-0000-00006C000000}"/>
    <hyperlink ref="D148" r:id="rId108" xr:uid="{00000000-0004-0000-0000-00006D000000}"/>
    <hyperlink ref="D149" r:id="rId109" xr:uid="{00000000-0004-0000-0000-00006E000000}"/>
    <hyperlink ref="D150" r:id="rId110" xr:uid="{00000000-0004-0000-0000-00006F000000}"/>
    <hyperlink ref="D151" r:id="rId111" xr:uid="{00000000-0004-0000-0000-000070000000}"/>
    <hyperlink ref="D152" r:id="rId112" xr:uid="{00000000-0004-0000-0000-000071000000}"/>
    <hyperlink ref="D157" r:id="rId113" xr:uid="{00000000-0004-0000-0000-000072000000}"/>
    <hyperlink ref="D159" r:id="rId114" xr:uid="{00000000-0004-0000-0000-000073000000}"/>
    <hyperlink ref="D160" r:id="rId115" xr:uid="{00000000-0004-0000-0000-000074000000}"/>
    <hyperlink ref="D161" r:id="rId116" xr:uid="{00000000-0004-0000-0000-000075000000}"/>
    <hyperlink ref="D162" r:id="rId117" xr:uid="{00000000-0004-0000-0000-000076000000}"/>
    <hyperlink ref="D163" r:id="rId118" xr:uid="{00000000-0004-0000-0000-000077000000}"/>
    <hyperlink ref="D164" r:id="rId119" xr:uid="{00000000-0004-0000-0000-000078000000}"/>
    <hyperlink ref="D167" r:id="rId120" xr:uid="{00000000-0004-0000-0000-000079000000}"/>
    <hyperlink ref="D168" r:id="rId121" xr:uid="{00000000-0004-0000-0000-00007A000000}"/>
    <hyperlink ref="D169" r:id="rId122" xr:uid="{00000000-0004-0000-0000-00007B000000}"/>
    <hyperlink ref="D170" r:id="rId123" xr:uid="{00000000-0004-0000-0000-00007C000000}"/>
    <hyperlink ref="D171" r:id="rId124" xr:uid="{00000000-0004-0000-0000-00007D000000}"/>
    <hyperlink ref="D172" r:id="rId125" xr:uid="{00000000-0004-0000-0000-00007E000000}"/>
    <hyperlink ref="D173" r:id="rId126" xr:uid="{00000000-0004-0000-0000-00007F000000}"/>
    <hyperlink ref="D174" r:id="rId127" xr:uid="{00000000-0004-0000-0000-000080000000}"/>
    <hyperlink ref="D177" r:id="rId128" xr:uid="{00000000-0004-0000-0000-000081000000}"/>
    <hyperlink ref="D178" r:id="rId129" xr:uid="{00000000-0004-0000-0000-000082000000}"/>
    <hyperlink ref="D179" r:id="rId130" xr:uid="{00000000-0004-0000-0000-000083000000}"/>
    <hyperlink ref="D180" r:id="rId131" xr:uid="{00000000-0004-0000-0000-000084000000}"/>
    <hyperlink ref="D181" r:id="rId132" xr:uid="{00000000-0004-0000-0000-000085000000}"/>
    <hyperlink ref="D182" r:id="rId133" xr:uid="{00000000-0004-0000-0000-000086000000}"/>
    <hyperlink ref="D183" r:id="rId134" xr:uid="{00000000-0004-0000-0000-000087000000}"/>
    <hyperlink ref="D184" r:id="rId135" xr:uid="{00000000-0004-0000-0000-000088000000}"/>
    <hyperlink ref="D185" r:id="rId136" xr:uid="{00000000-0004-0000-0000-000089000000}"/>
    <hyperlink ref="D186" r:id="rId137" xr:uid="{00000000-0004-0000-0000-00008A000000}"/>
    <hyperlink ref="D187" r:id="rId138" xr:uid="{00000000-0004-0000-0000-00008B000000}"/>
    <hyperlink ref="D188" r:id="rId139" xr:uid="{00000000-0004-0000-0000-00008C000000}"/>
    <hyperlink ref="D189" r:id="rId140" xr:uid="{00000000-0004-0000-0000-00008D000000}"/>
    <hyperlink ref="D190" r:id="rId141" xr:uid="{00000000-0004-0000-0000-00008E000000}"/>
    <hyperlink ref="D191" r:id="rId142" xr:uid="{00000000-0004-0000-0000-00008F000000}"/>
    <hyperlink ref="D192" r:id="rId143" xr:uid="{00000000-0004-0000-0000-000090000000}"/>
    <hyperlink ref="D193" r:id="rId144" xr:uid="{00000000-0004-0000-0000-000091000000}"/>
    <hyperlink ref="D194" r:id="rId145" xr:uid="{00000000-0004-0000-0000-000092000000}"/>
    <hyperlink ref="D195" r:id="rId146" xr:uid="{00000000-0004-0000-0000-000093000000}"/>
    <hyperlink ref="D196" r:id="rId147" xr:uid="{00000000-0004-0000-0000-000094000000}"/>
    <hyperlink ref="D197" r:id="rId148" xr:uid="{00000000-0004-0000-0000-000095000000}"/>
    <hyperlink ref="D198" r:id="rId149" xr:uid="{00000000-0004-0000-0000-000096000000}"/>
    <hyperlink ref="D199" r:id="rId150" xr:uid="{00000000-0004-0000-0000-000097000000}"/>
    <hyperlink ref="D200" r:id="rId151" xr:uid="{00000000-0004-0000-0000-000098000000}"/>
    <hyperlink ref="D201" r:id="rId152" xr:uid="{00000000-0004-0000-0000-000099000000}"/>
    <hyperlink ref="D202" r:id="rId153" xr:uid="{00000000-0004-0000-0000-00009A000000}"/>
    <hyperlink ref="D203" r:id="rId154" xr:uid="{00000000-0004-0000-0000-00009B000000}"/>
    <hyperlink ref="D204" r:id="rId155" xr:uid="{00000000-0004-0000-0000-00009C000000}"/>
    <hyperlink ref="D205" r:id="rId156" xr:uid="{00000000-0004-0000-0000-00009D000000}"/>
    <hyperlink ref="D206" r:id="rId157" xr:uid="{00000000-0004-0000-0000-00009E000000}"/>
    <hyperlink ref="D207" r:id="rId158" xr:uid="{00000000-0004-0000-0000-00009F000000}"/>
    <hyperlink ref="D208" r:id="rId159" xr:uid="{00000000-0004-0000-0000-0000A0000000}"/>
    <hyperlink ref="D209" r:id="rId160" xr:uid="{00000000-0004-0000-0000-0000A1000000}"/>
    <hyperlink ref="D210" r:id="rId161" xr:uid="{00000000-0004-0000-0000-0000A2000000}"/>
    <hyperlink ref="D211" r:id="rId162" xr:uid="{00000000-0004-0000-0000-0000A3000000}"/>
    <hyperlink ref="D213" r:id="rId163" xr:uid="{00000000-0004-0000-0000-0000A4000000}"/>
    <hyperlink ref="D214" r:id="rId164" xr:uid="{00000000-0004-0000-0000-0000A5000000}"/>
    <hyperlink ref="D215" r:id="rId165" xr:uid="{00000000-0004-0000-0000-0000A6000000}"/>
    <hyperlink ref="D216" r:id="rId166" xr:uid="{00000000-0004-0000-0000-0000A7000000}"/>
    <hyperlink ref="D217" r:id="rId167" xr:uid="{00000000-0004-0000-0000-0000A8000000}"/>
    <hyperlink ref="D218" r:id="rId168" xr:uid="{00000000-0004-0000-0000-0000A9000000}"/>
    <hyperlink ref="D219" r:id="rId169" xr:uid="{00000000-0004-0000-0000-0000AA000000}"/>
    <hyperlink ref="D220" r:id="rId170" xr:uid="{00000000-0004-0000-0000-0000AB000000}"/>
    <hyperlink ref="D221" r:id="rId171" xr:uid="{00000000-0004-0000-0000-0000AC000000}"/>
    <hyperlink ref="D222" r:id="rId172" xr:uid="{00000000-0004-0000-0000-0000AD000000}"/>
    <hyperlink ref="D223" r:id="rId173" xr:uid="{00000000-0004-0000-0000-0000AE000000}"/>
    <hyperlink ref="D224" r:id="rId174" xr:uid="{00000000-0004-0000-0000-0000AF000000}"/>
    <hyperlink ref="D225" r:id="rId175" xr:uid="{00000000-0004-0000-0000-0000B0000000}"/>
    <hyperlink ref="D226" r:id="rId176" xr:uid="{00000000-0004-0000-0000-0000B1000000}"/>
    <hyperlink ref="D227" r:id="rId177" xr:uid="{00000000-0004-0000-0000-0000B2000000}"/>
    <hyperlink ref="D228" r:id="rId178" xr:uid="{00000000-0004-0000-0000-0000B3000000}"/>
    <hyperlink ref="D229" r:id="rId179" xr:uid="{00000000-0004-0000-0000-0000B4000000}"/>
    <hyperlink ref="D230" r:id="rId180" xr:uid="{00000000-0004-0000-0000-0000B5000000}"/>
    <hyperlink ref="D231" r:id="rId181" xr:uid="{00000000-0004-0000-0000-0000B6000000}"/>
    <hyperlink ref="D232" r:id="rId182" xr:uid="{00000000-0004-0000-0000-0000B7000000}"/>
    <hyperlink ref="D235" r:id="rId183" xr:uid="{00000000-0004-0000-0000-0000B8000000}"/>
    <hyperlink ref="D236" r:id="rId184" xr:uid="{00000000-0004-0000-0000-0000B9000000}"/>
    <hyperlink ref="D237" r:id="rId185" xr:uid="{00000000-0004-0000-0000-0000BA000000}"/>
    <hyperlink ref="D238" r:id="rId186" xr:uid="{00000000-0004-0000-0000-0000BB000000}"/>
    <hyperlink ref="D239" r:id="rId187" xr:uid="{00000000-0004-0000-0000-0000BC000000}"/>
    <hyperlink ref="D240" r:id="rId188" xr:uid="{00000000-0004-0000-0000-0000BD000000}"/>
    <hyperlink ref="D241" r:id="rId189" xr:uid="{00000000-0004-0000-0000-0000BE000000}"/>
    <hyperlink ref="D242" r:id="rId190" xr:uid="{00000000-0004-0000-0000-0000BF000000}"/>
    <hyperlink ref="D243" r:id="rId191" xr:uid="{00000000-0004-0000-0000-0000C0000000}"/>
    <hyperlink ref="D245" r:id="rId192" xr:uid="{00000000-0004-0000-0000-0000C1000000}"/>
    <hyperlink ref="D246" r:id="rId193" xr:uid="{00000000-0004-0000-0000-0000C2000000}"/>
    <hyperlink ref="D247" r:id="rId194" xr:uid="{00000000-0004-0000-0000-0000C3000000}"/>
    <hyperlink ref="D248" r:id="rId195" xr:uid="{00000000-0004-0000-0000-0000C4000000}"/>
    <hyperlink ref="D249" r:id="rId196" xr:uid="{00000000-0004-0000-0000-0000C5000000}"/>
    <hyperlink ref="D251" r:id="rId197" xr:uid="{00000000-0004-0000-0000-0000C6000000}"/>
    <hyperlink ref="D252" r:id="rId198" xr:uid="{00000000-0004-0000-0000-0000C7000000}"/>
    <hyperlink ref="D253" r:id="rId199" xr:uid="{00000000-0004-0000-0000-0000C8000000}"/>
    <hyperlink ref="D255" r:id="rId200" xr:uid="{00000000-0004-0000-0000-0000C9000000}"/>
    <hyperlink ref="D256" r:id="rId201" xr:uid="{00000000-0004-0000-0000-0000CA000000}"/>
    <hyperlink ref="D257" r:id="rId202" xr:uid="{00000000-0004-0000-0000-0000CB000000}"/>
    <hyperlink ref="D258" r:id="rId203" xr:uid="{00000000-0004-0000-0000-0000CC000000}"/>
    <hyperlink ref="D259" r:id="rId204" xr:uid="{00000000-0004-0000-0000-0000CD000000}"/>
    <hyperlink ref="D260" r:id="rId205" xr:uid="{00000000-0004-0000-0000-0000CE000000}"/>
    <hyperlink ref="D261" r:id="rId206" xr:uid="{00000000-0004-0000-0000-0000CF000000}"/>
    <hyperlink ref="D262" r:id="rId207" xr:uid="{00000000-0004-0000-0000-0000D0000000}"/>
    <hyperlink ref="D263" r:id="rId208" xr:uid="{00000000-0004-0000-0000-0000D1000000}"/>
    <hyperlink ref="D264" r:id="rId209" xr:uid="{00000000-0004-0000-0000-0000D2000000}"/>
    <hyperlink ref="D266" r:id="rId210" xr:uid="{00000000-0004-0000-0000-0000D3000000}"/>
    <hyperlink ref="D267" r:id="rId211" xr:uid="{00000000-0004-0000-0000-0000D4000000}"/>
    <hyperlink ref="D268" r:id="rId212" xr:uid="{00000000-0004-0000-0000-0000D5000000}"/>
    <hyperlink ref="D269" r:id="rId213" xr:uid="{00000000-0004-0000-0000-0000D6000000}"/>
    <hyperlink ref="D270" r:id="rId214" xr:uid="{00000000-0004-0000-0000-0000D7000000}"/>
    <hyperlink ref="D271" r:id="rId215" xr:uid="{00000000-0004-0000-0000-0000D8000000}"/>
    <hyperlink ref="D272" r:id="rId216" xr:uid="{00000000-0004-0000-0000-0000D9000000}"/>
    <hyperlink ref="D273" r:id="rId217" xr:uid="{00000000-0004-0000-0000-0000DA000000}"/>
    <hyperlink ref="D274" r:id="rId218" xr:uid="{00000000-0004-0000-0000-0000DB000000}"/>
    <hyperlink ref="D275" r:id="rId219" xr:uid="{00000000-0004-0000-0000-0000DC000000}"/>
    <hyperlink ref="D276" r:id="rId220" xr:uid="{00000000-0004-0000-0000-0000DD000000}"/>
    <hyperlink ref="D277" r:id="rId221" xr:uid="{00000000-0004-0000-0000-0000DE000000}"/>
    <hyperlink ref="D278" r:id="rId222" xr:uid="{00000000-0004-0000-0000-0000DF000000}"/>
    <hyperlink ref="D279" r:id="rId223" xr:uid="{00000000-0004-0000-0000-0000E0000000}"/>
    <hyperlink ref="D281" r:id="rId224" xr:uid="{00000000-0004-0000-0000-0000E1000000}"/>
    <hyperlink ref="D282" r:id="rId225" xr:uid="{00000000-0004-0000-0000-0000E2000000}"/>
    <hyperlink ref="D283" r:id="rId226" xr:uid="{00000000-0004-0000-0000-0000E3000000}"/>
    <hyperlink ref="D284" r:id="rId227" xr:uid="{00000000-0004-0000-0000-0000E4000000}"/>
    <hyperlink ref="D285" r:id="rId228" xr:uid="{00000000-0004-0000-0000-0000E5000000}"/>
    <hyperlink ref="D286" r:id="rId229" xr:uid="{00000000-0004-0000-0000-0000E6000000}"/>
    <hyperlink ref="D287" r:id="rId230" xr:uid="{00000000-0004-0000-0000-0000E7000000}"/>
    <hyperlink ref="D288" r:id="rId231" xr:uid="{00000000-0004-0000-0000-0000E8000000}"/>
    <hyperlink ref="D291" r:id="rId232" xr:uid="{00000000-0004-0000-0000-0000E9000000}"/>
    <hyperlink ref="D293" r:id="rId233" xr:uid="{00000000-0004-0000-0000-0000EA000000}"/>
    <hyperlink ref="D294" r:id="rId234" xr:uid="{00000000-0004-0000-0000-0000EB000000}"/>
    <hyperlink ref="D295" r:id="rId235" xr:uid="{00000000-0004-0000-0000-0000EC000000}"/>
    <hyperlink ref="D297" r:id="rId236" xr:uid="{00000000-0004-0000-0000-0000ED000000}"/>
    <hyperlink ref="D298" r:id="rId237" xr:uid="{00000000-0004-0000-0000-0000EE000000}"/>
    <hyperlink ref="D299" r:id="rId238" xr:uid="{00000000-0004-0000-0000-0000EF000000}"/>
    <hyperlink ref="D300" r:id="rId239" xr:uid="{00000000-0004-0000-0000-0000F0000000}"/>
    <hyperlink ref="D302" r:id="rId240" xr:uid="{00000000-0004-0000-0000-0000F1000000}"/>
    <hyperlink ref="D303" r:id="rId241" xr:uid="{00000000-0004-0000-0000-0000F2000000}"/>
  </hyperlinks>
  <pageMargins left="0.7" right="0.7" top="0.75" bottom="0.75" header="0.3" footer="0.3"/>
  <pageSetup paperSize="9" firstPageNumber="4294967295" orientation="portrait"/>
  <drawing r:id="rId2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15"/>
  <sheetViews>
    <sheetView showGridLines="0" workbookViewId="0"/>
  </sheetViews>
  <sheetFormatPr defaultColWidth="9.26953125" defaultRowHeight="14.5" x14ac:dyDescent="0.35"/>
  <cols>
    <col min="1" max="1" width="3.36328125" style="99" customWidth="1"/>
    <col min="2" max="2" width="5.81640625" style="99" customWidth="1"/>
    <col min="3" max="15" width="9.26953125" style="99"/>
    <col min="16" max="16" width="10" style="99" customWidth="1"/>
    <col min="17" max="16384" width="9.26953125" style="99"/>
  </cols>
  <sheetData>
    <row r="1" spans="2:16" x14ac:dyDescent="0.35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 x14ac:dyDescent="0.35">
      <c r="B2" s="103"/>
      <c r="P2" s="104"/>
    </row>
    <row r="3" spans="2:16" x14ac:dyDescent="0.35">
      <c r="B3" s="103"/>
      <c r="P3" s="104"/>
    </row>
    <row r="4" spans="2:16" x14ac:dyDescent="0.35">
      <c r="B4" s="103"/>
      <c r="P4" s="104"/>
    </row>
    <row r="5" spans="2:16" x14ac:dyDescent="0.35">
      <c r="B5" s="103"/>
      <c r="P5" s="104"/>
    </row>
    <row r="6" spans="2:16" s="105" customFormat="1" ht="16.5" customHeight="1" x14ac:dyDescent="0.3">
      <c r="B6" s="106"/>
      <c r="C6" s="107"/>
      <c r="P6" s="108"/>
    </row>
    <row r="7" spans="2:16" s="109" customFormat="1" ht="12" customHeight="1" x14ac:dyDescent="0.3">
      <c r="B7" s="106"/>
      <c r="C7" s="107"/>
      <c r="P7" s="110"/>
    </row>
    <row r="8" spans="2:16" ht="12" customHeight="1" x14ac:dyDescent="0.35">
      <c r="B8" s="103"/>
      <c r="C8" s="107"/>
      <c r="P8" s="104"/>
    </row>
    <row r="9" spans="2:16" ht="12" customHeight="1" x14ac:dyDescent="0.45">
      <c r="B9" s="111"/>
      <c r="C9" s="107"/>
      <c r="P9" s="104"/>
    </row>
    <row r="10" spans="2:16" ht="12" customHeight="1" x14ac:dyDescent="0.45">
      <c r="B10" s="111"/>
      <c r="C10" s="107"/>
      <c r="P10" s="104"/>
    </row>
    <row r="11" spans="2:16" ht="16.5" customHeight="1" x14ac:dyDescent="0.35">
      <c r="B11" s="103"/>
      <c r="P11" s="104"/>
    </row>
    <row r="12" spans="2:16" ht="20.25" customHeight="1" x14ac:dyDescent="0.35">
      <c r="B12" s="103"/>
      <c r="P12" s="104"/>
    </row>
    <row r="13" spans="2:16" s="112" customFormat="1" ht="17.25" customHeight="1" x14ac:dyDescent="0.3">
      <c r="B13" s="113" t="s">
        <v>1046</v>
      </c>
      <c r="C13" s="114" t="s">
        <v>1047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5"/>
    </row>
    <row r="14" spans="2:16" s="116" customFormat="1" ht="15.5" x14ac:dyDescent="0.35">
      <c r="B14" s="117" t="s">
        <v>1048</v>
      </c>
      <c r="C14" s="118"/>
      <c r="D14" s="119"/>
      <c r="E14" s="119"/>
      <c r="F14" s="119"/>
      <c r="G14" s="119"/>
      <c r="H14" s="120" t="s">
        <v>1049</v>
      </c>
      <c r="I14" s="118"/>
      <c r="J14" s="119"/>
      <c r="K14" s="119"/>
      <c r="L14" s="119"/>
      <c r="M14" s="119"/>
      <c r="N14" s="119"/>
      <c r="P14" s="121"/>
    </row>
    <row r="15" spans="2:16" s="116" customFormat="1" x14ac:dyDescent="0.35">
      <c r="B15" s="122"/>
      <c r="C15" s="123" t="s">
        <v>1050</v>
      </c>
      <c r="D15" s="119"/>
      <c r="E15" s="119"/>
      <c r="F15" s="119"/>
      <c r="G15" s="119"/>
      <c r="H15" s="124" t="s">
        <v>1051</v>
      </c>
      <c r="I15" s="125" t="s">
        <v>1052</v>
      </c>
      <c r="J15" s="119"/>
      <c r="K15" s="119"/>
      <c r="L15" s="119"/>
      <c r="M15" s="119"/>
      <c r="N15" s="119"/>
      <c r="P15" s="121"/>
    </row>
    <row r="16" spans="2:16" s="116" customFormat="1" x14ac:dyDescent="0.35">
      <c r="B16" s="122"/>
      <c r="C16" s="123" t="s">
        <v>1053</v>
      </c>
      <c r="D16" s="119"/>
      <c r="E16" s="119"/>
      <c r="F16" s="119"/>
      <c r="G16" s="119"/>
      <c r="H16" s="124" t="s">
        <v>1051</v>
      </c>
      <c r="I16" s="125" t="s">
        <v>1054</v>
      </c>
      <c r="J16" s="119"/>
      <c r="K16" s="119"/>
      <c r="L16" s="119"/>
      <c r="M16" s="119"/>
      <c r="N16" s="119"/>
      <c r="P16" s="121"/>
    </row>
    <row r="17" spans="2:22" s="116" customFormat="1" x14ac:dyDescent="0.35">
      <c r="B17" s="122"/>
      <c r="C17" s="123" t="s">
        <v>1055</v>
      </c>
      <c r="D17" s="119"/>
      <c r="E17" s="119"/>
      <c r="F17" s="119"/>
      <c r="G17" s="119"/>
      <c r="H17" s="124" t="s">
        <v>1051</v>
      </c>
      <c r="I17" s="125" t="s">
        <v>1056</v>
      </c>
      <c r="J17" s="119"/>
      <c r="K17" s="119"/>
      <c r="L17" s="119"/>
      <c r="M17" s="119"/>
      <c r="N17" s="119"/>
      <c r="P17" s="121"/>
    </row>
    <row r="18" spans="2:22" s="116" customFormat="1" x14ac:dyDescent="0.35">
      <c r="B18" s="122"/>
      <c r="C18" s="123" t="s">
        <v>1057</v>
      </c>
      <c r="D18" s="119"/>
      <c r="E18" s="119"/>
      <c r="F18" s="119"/>
      <c r="G18" s="119"/>
      <c r="H18" s="124" t="s">
        <v>1051</v>
      </c>
      <c r="I18" s="125" t="s">
        <v>1058</v>
      </c>
      <c r="J18" s="119"/>
      <c r="K18" s="119"/>
      <c r="L18" s="119"/>
      <c r="M18" s="119"/>
      <c r="N18" s="119"/>
      <c r="P18" s="121"/>
      <c r="V18" s="126"/>
    </row>
    <row r="19" spans="2:22" x14ac:dyDescent="0.35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5" x14ac:dyDescent="0.35">
      <c r="B20" s="113" t="s">
        <v>1046</v>
      </c>
      <c r="C20" s="114" t="s">
        <v>1059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16" customFormat="1" x14ac:dyDescent="0.35">
      <c r="B21" s="122"/>
      <c r="C21" s="123" t="s">
        <v>1060</v>
      </c>
      <c r="D21" s="119"/>
      <c r="E21" s="119"/>
      <c r="F21" s="119"/>
      <c r="G21" s="119"/>
      <c r="H21" s="124"/>
      <c r="I21" s="125"/>
      <c r="J21" s="119"/>
      <c r="K21" s="119"/>
      <c r="L21" s="119"/>
      <c r="M21" s="119"/>
      <c r="N21" s="119"/>
      <c r="P21" s="121"/>
    </row>
    <row r="22" spans="2:22" x14ac:dyDescent="0.35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 x14ac:dyDescent="0.35">
      <c r="B23" s="129"/>
      <c r="P23" s="104"/>
    </row>
    <row r="24" spans="2:22" x14ac:dyDescent="0.35">
      <c r="B24" s="129"/>
      <c r="P24" s="104"/>
    </row>
    <row r="25" spans="2:22" x14ac:dyDescent="0.35">
      <c r="B25" s="129"/>
      <c r="P25" s="104"/>
    </row>
    <row r="26" spans="2:22" s="130" customFormat="1" ht="15.5" x14ac:dyDescent="0.35">
      <c r="B26" s="131" t="s">
        <v>1046</v>
      </c>
      <c r="C26" s="132" t="s">
        <v>1061</v>
      </c>
      <c r="P26" s="133"/>
    </row>
    <row r="27" spans="2:22" x14ac:dyDescent="0.35">
      <c r="B27" s="129"/>
      <c r="C27" s="123" t="s">
        <v>1062</v>
      </c>
      <c r="P27" s="104"/>
    </row>
    <row r="28" spans="2:22" x14ac:dyDescent="0.35">
      <c r="B28" s="129"/>
      <c r="C28" s="123" t="s">
        <v>1063</v>
      </c>
      <c r="P28" s="104"/>
    </row>
    <row r="29" spans="2:22" s="130" customFormat="1" ht="15.5" x14ac:dyDescent="0.35">
      <c r="B29" s="131" t="s">
        <v>1046</v>
      </c>
      <c r="C29" s="132" t="s">
        <v>1064</v>
      </c>
      <c r="P29" s="133"/>
    </row>
    <row r="30" spans="2:22" s="134" customFormat="1" ht="45" customHeight="1" x14ac:dyDescent="0.35">
      <c r="B30" s="135" t="s">
        <v>1046</v>
      </c>
      <c r="C30" s="165" t="s">
        <v>1065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36"/>
    </row>
    <row r="31" spans="2:22" x14ac:dyDescent="0.35">
      <c r="B31" s="129"/>
      <c r="C31" s="163" t="s">
        <v>1066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04"/>
    </row>
    <row r="32" spans="2:22" ht="29.25" customHeight="1" x14ac:dyDescent="0.35">
      <c r="B32" s="129"/>
      <c r="C32" s="167" t="s">
        <v>1067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04"/>
    </row>
    <row r="33" spans="2:16" ht="30" customHeight="1" x14ac:dyDescent="0.35">
      <c r="B33" s="129"/>
      <c r="C33" s="167" t="s">
        <v>1068</v>
      </c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04"/>
    </row>
    <row r="34" spans="2:16" ht="29.25" customHeight="1" x14ac:dyDescent="0.35">
      <c r="B34" s="129"/>
      <c r="C34" s="163" t="s">
        <v>1069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04"/>
    </row>
    <row r="35" spans="2:16" s="130" customFormat="1" ht="30.75" customHeight="1" x14ac:dyDescent="0.35">
      <c r="B35" s="135" t="s">
        <v>1046</v>
      </c>
      <c r="C35" s="165" t="s">
        <v>1070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33"/>
    </row>
    <row r="36" spans="2:16" ht="29.25" customHeight="1" x14ac:dyDescent="0.35">
      <c r="B36" s="129"/>
      <c r="C36" s="163" t="s">
        <v>1071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04"/>
    </row>
    <row r="37" spans="2:16" ht="29.25" customHeight="1" x14ac:dyDescent="0.35">
      <c r="B37" s="129"/>
      <c r="C37" s="163" t="s">
        <v>1072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04"/>
    </row>
    <row r="38" spans="2:16" s="130" customFormat="1" ht="30.75" customHeight="1" x14ac:dyDescent="0.35">
      <c r="B38" s="135" t="s">
        <v>1046</v>
      </c>
      <c r="C38" s="165" t="s">
        <v>1073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33"/>
    </row>
    <row r="39" spans="2:16" x14ac:dyDescent="0.35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 x14ac:dyDescent="0.35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 x14ac:dyDescent="0.35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 x14ac:dyDescent="0.35">
      <c r="B42" s="135" t="s">
        <v>1046</v>
      </c>
      <c r="C42" s="165" t="s">
        <v>1074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04"/>
    </row>
    <row r="43" spans="2:16" s="134" customFormat="1" ht="30" customHeight="1" x14ac:dyDescent="0.35">
      <c r="B43" s="135" t="s">
        <v>1046</v>
      </c>
      <c r="C43" s="165" t="s">
        <v>1075</v>
      </c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36"/>
    </row>
    <row r="44" spans="2:16" ht="30" customHeight="1" x14ac:dyDescent="0.35">
      <c r="B44" s="129"/>
      <c r="C44" s="163" t="s">
        <v>1076</v>
      </c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04"/>
    </row>
    <row r="45" spans="2:16" ht="29.25" customHeight="1" x14ac:dyDescent="0.35">
      <c r="B45" s="129"/>
      <c r="C45" s="163" t="s">
        <v>1077</v>
      </c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04"/>
    </row>
    <row r="46" spans="2:16" s="134" customFormat="1" ht="15" x14ac:dyDescent="0.35">
      <c r="B46" s="135" t="s">
        <v>1046</v>
      </c>
      <c r="C46" s="165" t="s">
        <v>1078</v>
      </c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36"/>
    </row>
    <row r="47" spans="2:16" ht="44.25" customHeight="1" x14ac:dyDescent="0.35">
      <c r="B47" s="129"/>
      <c r="C47" s="163" t="s">
        <v>1079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04"/>
    </row>
    <row r="48" spans="2:16" s="134" customFormat="1" ht="15" x14ac:dyDescent="0.35">
      <c r="B48" s="135" t="s">
        <v>1046</v>
      </c>
      <c r="C48" s="165" t="s">
        <v>1080</v>
      </c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36"/>
    </row>
    <row r="49" spans="2:16" ht="29.25" customHeight="1" x14ac:dyDescent="0.35">
      <c r="B49" s="129"/>
      <c r="C49" s="163" t="s">
        <v>1081</v>
      </c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04"/>
    </row>
    <row r="50" spans="2:16" s="138" customFormat="1" ht="47.25" customHeight="1" x14ac:dyDescent="0.35">
      <c r="B50" s="139" t="s">
        <v>1046</v>
      </c>
      <c r="C50" s="170" t="s">
        <v>1082</v>
      </c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40"/>
    </row>
    <row r="51" spans="2:16" ht="30.75" customHeight="1" x14ac:dyDescent="0.35">
      <c r="B51" s="129"/>
      <c r="C51" s="163" t="s">
        <v>1083</v>
      </c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04"/>
    </row>
    <row r="52" spans="2:16" ht="30.75" customHeight="1" x14ac:dyDescent="0.35">
      <c r="B52" s="129"/>
      <c r="C52" s="163" t="s">
        <v>1084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04"/>
    </row>
    <row r="53" spans="2:16" ht="30.75" customHeight="1" x14ac:dyDescent="0.35">
      <c r="B53" s="129"/>
      <c r="C53" s="163" t="s">
        <v>1085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04"/>
    </row>
    <row r="54" spans="2:16" ht="42" customHeight="1" x14ac:dyDescent="0.35">
      <c r="B54" s="135" t="s">
        <v>1046</v>
      </c>
      <c r="C54" s="165" t="s">
        <v>1086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04"/>
    </row>
    <row r="55" spans="2:16" x14ac:dyDescent="0.35">
      <c r="B55" s="129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04"/>
    </row>
    <row r="56" spans="2:16" x14ac:dyDescent="0.35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 x14ac:dyDescent="0.35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 x14ac:dyDescent="0.35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15" customHeight="1" x14ac:dyDescent="0.35">
      <c r="B59" s="135" t="s">
        <v>1046</v>
      </c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04"/>
    </row>
    <row r="60" spans="2:16" x14ac:dyDescent="0.35">
      <c r="B60" s="129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04"/>
    </row>
    <row r="61" spans="2:16" ht="15" customHeight="1" x14ac:dyDescent="0.35">
      <c r="B61" s="129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04"/>
    </row>
    <row r="62" spans="2:16" ht="18" customHeight="1" x14ac:dyDescent="0.35">
      <c r="B62" s="129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04"/>
    </row>
    <row r="63" spans="2:16" ht="12.75" customHeight="1" x14ac:dyDescent="0.35">
      <c r="B63" s="129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04"/>
    </row>
    <row r="64" spans="2:16" x14ac:dyDescent="0.35">
      <c r="B64" s="129"/>
      <c r="P64" s="104"/>
    </row>
    <row r="65" spans="2:16" x14ac:dyDescent="0.35">
      <c r="B65" s="129"/>
      <c r="P65" s="104"/>
    </row>
    <row r="66" spans="2:16" x14ac:dyDescent="0.35">
      <c r="B66" s="129"/>
      <c r="P66" s="104"/>
    </row>
    <row r="67" spans="2:16" ht="17.25" customHeight="1" x14ac:dyDescent="0.35">
      <c r="B67" s="135" t="s">
        <v>1046</v>
      </c>
      <c r="C67" s="165" t="s">
        <v>1087</v>
      </c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04"/>
    </row>
    <row r="68" spans="2:16" ht="15" customHeight="1" x14ac:dyDescent="0.35">
      <c r="B68" s="129"/>
      <c r="C68" s="163" t="s">
        <v>1088</v>
      </c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04"/>
    </row>
    <row r="69" spans="2:16" s="141" customFormat="1" ht="15" customHeight="1" x14ac:dyDescent="0.25">
      <c r="B69" s="142"/>
      <c r="C69" s="169" t="s">
        <v>1089</v>
      </c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43"/>
    </row>
    <row r="70" spans="2:16" s="141" customFormat="1" ht="15" customHeight="1" x14ac:dyDescent="0.25">
      <c r="B70" s="142"/>
      <c r="C70" s="169" t="s">
        <v>1090</v>
      </c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43"/>
    </row>
    <row r="71" spans="2:16" ht="31.5" customHeight="1" x14ac:dyDescent="0.35">
      <c r="B71" s="135" t="s">
        <v>1046</v>
      </c>
      <c r="C71" s="165" t="s">
        <v>1091</v>
      </c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04"/>
    </row>
    <row r="72" spans="2:16" ht="31.5" customHeight="1" x14ac:dyDescent="0.35">
      <c r="B72" s="135"/>
      <c r="C72" s="163" t="s">
        <v>1092</v>
      </c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04"/>
    </row>
    <row r="73" spans="2:16" ht="29.25" customHeight="1" x14ac:dyDescent="0.35">
      <c r="B73" s="135"/>
      <c r="C73" s="163" t="s">
        <v>1093</v>
      </c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04"/>
    </row>
    <row r="74" spans="2:16" x14ac:dyDescent="0.35">
      <c r="B74" s="129"/>
      <c r="C74" s="163" t="s">
        <v>1094</v>
      </c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04"/>
    </row>
    <row r="75" spans="2:16" x14ac:dyDescent="0.35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 x14ac:dyDescent="0.35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 x14ac:dyDescent="0.35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x14ac:dyDescent="0.35">
      <c r="B78" s="129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04"/>
    </row>
    <row r="79" spans="2:16" ht="45" customHeight="1" x14ac:dyDescent="0.35">
      <c r="B79" s="135" t="s">
        <v>1046</v>
      </c>
      <c r="C79" s="165" t="s">
        <v>1095</v>
      </c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04"/>
    </row>
    <row r="80" spans="2:16" ht="29.25" customHeight="1" x14ac:dyDescent="0.35">
      <c r="B80" s="135"/>
      <c r="C80" s="163" t="s">
        <v>1096</v>
      </c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04"/>
    </row>
    <row r="81" spans="2:60" ht="15" x14ac:dyDescent="0.35">
      <c r="B81" s="135" t="s">
        <v>1046</v>
      </c>
      <c r="C81" s="165" t="s">
        <v>1097</v>
      </c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04"/>
    </row>
    <row r="82" spans="2:60" ht="15" x14ac:dyDescent="0.35">
      <c r="B82" s="135"/>
      <c r="C82" s="163" t="s">
        <v>1098</v>
      </c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04"/>
    </row>
    <row r="83" spans="2:60" ht="59.25" customHeight="1" x14ac:dyDescent="0.35">
      <c r="B83" s="135"/>
      <c r="C83" s="163" t="s">
        <v>1099</v>
      </c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0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</row>
    <row r="84" spans="2:60" x14ac:dyDescent="0.35">
      <c r="B84" s="129"/>
      <c r="C84" s="163" t="s">
        <v>1100</v>
      </c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0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</row>
    <row r="85" spans="2:60" x14ac:dyDescent="0.35">
      <c r="B85" s="129"/>
      <c r="C85" s="166" t="s">
        <v>1101</v>
      </c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0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</row>
    <row r="86" spans="2:60" x14ac:dyDescent="0.35">
      <c r="B86" s="129"/>
      <c r="C86" s="166" t="s">
        <v>1102</v>
      </c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04"/>
      <c r="S86" s="164" t="s">
        <v>1103</v>
      </c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</row>
    <row r="87" spans="2:60" x14ac:dyDescent="0.35">
      <c r="B87" s="129"/>
      <c r="C87" s="167" t="s">
        <v>1104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0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</row>
    <row r="88" spans="2:60" ht="30.75" customHeight="1" x14ac:dyDescent="0.35">
      <c r="B88" s="129"/>
      <c r="C88" s="163" t="s">
        <v>1105</v>
      </c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0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</row>
    <row r="89" spans="2:60" x14ac:dyDescent="0.35">
      <c r="B89" s="129"/>
      <c r="C89" s="163" t="s">
        <v>1106</v>
      </c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0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</row>
    <row r="90" spans="2:60" ht="45" customHeight="1" x14ac:dyDescent="0.35">
      <c r="B90" s="135" t="s">
        <v>1046</v>
      </c>
      <c r="C90" s="165" t="s">
        <v>1107</v>
      </c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04"/>
    </row>
    <row r="91" spans="2:60" ht="30" customHeight="1" x14ac:dyDescent="0.35">
      <c r="B91" s="129"/>
      <c r="C91" s="163" t="s">
        <v>1108</v>
      </c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0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</row>
    <row r="92" spans="2:60" ht="45" customHeight="1" x14ac:dyDescent="0.35">
      <c r="B92" s="129"/>
      <c r="C92" s="163" t="s">
        <v>1109</v>
      </c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0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</row>
    <row r="93" spans="2:60" x14ac:dyDescent="0.35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</row>
    <row r="94" spans="2:60" x14ac:dyDescent="0.35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</row>
    <row r="95" spans="2:60" x14ac:dyDescent="0.35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</row>
    <row r="96" spans="2:60" x14ac:dyDescent="0.35">
      <c r="B96" s="129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0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</row>
    <row r="97" spans="2:16" ht="15" x14ac:dyDescent="0.35">
      <c r="B97" s="135" t="s">
        <v>1046</v>
      </c>
      <c r="C97" s="165" t="s">
        <v>1110</v>
      </c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04"/>
    </row>
    <row r="98" spans="2:16" x14ac:dyDescent="0.35">
      <c r="B98" s="103"/>
      <c r="P98" s="104"/>
    </row>
    <row r="99" spans="2:16" x14ac:dyDescent="0.35">
      <c r="B99" s="103"/>
      <c r="P99" s="104"/>
    </row>
    <row r="100" spans="2:16" x14ac:dyDescent="0.35">
      <c r="B100" s="103"/>
      <c r="P100" s="104"/>
    </row>
    <row r="101" spans="2:16" x14ac:dyDescent="0.35">
      <c r="B101" s="103"/>
      <c r="P101" s="104"/>
    </row>
    <row r="102" spans="2:16" x14ac:dyDescent="0.35">
      <c r="B102" s="103"/>
      <c r="P102" s="104"/>
    </row>
    <row r="103" spans="2:16" x14ac:dyDescent="0.35">
      <c r="B103" s="103"/>
      <c r="P103" s="104"/>
    </row>
    <row r="104" spans="2:16" x14ac:dyDescent="0.35">
      <c r="B104" s="103"/>
      <c r="P104" s="104"/>
    </row>
    <row r="105" spans="2:16" x14ac:dyDescent="0.35">
      <c r="B105" s="103"/>
      <c r="P105" s="104"/>
    </row>
    <row r="106" spans="2:16" x14ac:dyDescent="0.35">
      <c r="B106" s="103"/>
      <c r="P106" s="104"/>
    </row>
    <row r="107" spans="2:16" x14ac:dyDescent="0.35">
      <c r="B107" s="103"/>
      <c r="P107" s="104"/>
    </row>
    <row r="108" spans="2:16" x14ac:dyDescent="0.35">
      <c r="B108" s="103"/>
      <c r="P108" s="104"/>
    </row>
    <row r="109" spans="2:16" x14ac:dyDescent="0.35">
      <c r="B109" s="103"/>
      <c r="P109" s="104"/>
    </row>
    <row r="110" spans="2:16" x14ac:dyDescent="0.35">
      <c r="B110" s="103"/>
      <c r="P110" s="104"/>
    </row>
    <row r="111" spans="2:16" x14ac:dyDescent="0.35">
      <c r="B111" s="103"/>
      <c r="P111" s="104"/>
    </row>
    <row r="112" spans="2:16" x14ac:dyDescent="0.35">
      <c r="B112" s="103"/>
      <c r="P112" s="104"/>
    </row>
    <row r="113" spans="2:16" x14ac:dyDescent="0.35">
      <c r="B113" s="103"/>
      <c r="P113" s="104"/>
    </row>
    <row r="114" spans="2:16" x14ac:dyDescent="0.35">
      <c r="B114" s="103"/>
      <c r="P114" s="104"/>
    </row>
    <row r="115" spans="2:16" x14ac:dyDescent="0.35">
      <c r="B115" s="145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7"/>
    </row>
  </sheetData>
  <mergeCells count="59"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4:O74"/>
    <mergeCell ref="C79:O79"/>
    <mergeCell ref="C80:O80"/>
    <mergeCell ref="C81:O81"/>
    <mergeCell ref="C82:O82"/>
    <mergeCell ref="C83:O83"/>
    <mergeCell ref="S83:BH83"/>
    <mergeCell ref="C84:O84"/>
    <mergeCell ref="S84:BH84"/>
    <mergeCell ref="C85:O85"/>
    <mergeCell ref="S85:BH85"/>
    <mergeCell ref="C86:O86"/>
    <mergeCell ref="S86:BH86"/>
    <mergeCell ref="C87:O87"/>
    <mergeCell ref="S87:BH87"/>
    <mergeCell ref="C88:O88"/>
    <mergeCell ref="S88:BH88"/>
    <mergeCell ref="C92:O92"/>
    <mergeCell ref="S92:BH92"/>
    <mergeCell ref="C97:O97"/>
    <mergeCell ref="C89:O89"/>
    <mergeCell ref="S89:BH89"/>
    <mergeCell ref="C90:O90"/>
    <mergeCell ref="C91:O91"/>
    <mergeCell ref="S91:BH91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2022-10-03T08:03:55Z</dcterms:created>
  <dcterms:modified xsi:type="dcterms:W3CDTF">2023-02-13T12:59:37Z</dcterms:modified>
</cp:coreProperties>
</file>